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13_ncr:1_{89A90FBA-BF1A-46B1-A9B6-45A8BA68F931}" xr6:coauthVersionLast="47" xr6:coauthVersionMax="47" xr10:uidLastSave="{00000000-0000-0000-0000-000000000000}"/>
  <bookViews>
    <workbookView xWindow="-108" yWindow="-108" windowWidth="23256" windowHeight="12720" xr2:uid="{009D3892-FC60-4EBE-A0E4-A17B82F941F6}"/>
  </bookViews>
  <sheets>
    <sheet name="Description" sheetId="1" r:id="rId1"/>
    <sheet name="Ridolfi21_Cali" sheetId="2" r:id="rId2"/>
    <sheet name="Petrelli20_Cali" sheetId="3" r:id="rId3"/>
    <sheet name="Petrelli20_Test" sheetId="4" r:id="rId4"/>
    <sheet name="Putirka16_Cali" sheetId="5" r:id="rId5"/>
    <sheet name="Putirka16_Test" sheetId="6" r:id="rId6"/>
    <sheet name="Waters_Lange2015" sheetId="7" r:id="rId7"/>
    <sheet name="Sheet8" sheetId="8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2" i="5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2" i="2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C192" i="7"/>
  <c r="P191" i="7"/>
  <c r="C191" i="7"/>
  <c r="P190" i="7"/>
  <c r="C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88" i="7"/>
  <c r="P87" i="7"/>
  <c r="P86" i="7"/>
  <c r="P84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C63" i="7"/>
  <c r="C62" i="7"/>
  <c r="C61" i="7"/>
  <c r="C60" i="7"/>
  <c r="C59" i="7"/>
  <c r="C58" i="7"/>
  <c r="C57" i="7"/>
  <c r="C56" i="7"/>
  <c r="C55" i="7"/>
  <c r="C54" i="7"/>
  <c r="C49" i="7"/>
  <c r="C48" i="7"/>
  <c r="C47" i="7"/>
  <c r="C46" i="7"/>
  <c r="C45" i="7"/>
  <c r="C44" i="7"/>
  <c r="C43" i="7"/>
  <c r="C42" i="7"/>
  <c r="P41" i="7"/>
  <c r="P40" i="7"/>
  <c r="C35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C16" i="7"/>
  <c r="C15" i="7"/>
  <c r="C14" i="7"/>
  <c r="C13" i="7"/>
  <c r="C12" i="7"/>
  <c r="C11" i="7"/>
  <c r="C10" i="7"/>
  <c r="C9" i="7"/>
  <c r="Q155" i="5"/>
  <c r="Q95" i="5"/>
  <c r="Q144" i="5"/>
  <c r="Q147" i="5"/>
  <c r="Q149" i="5"/>
  <c r="Q150" i="5"/>
  <c r="Q151" i="5"/>
  <c r="Q153" i="5"/>
  <c r="Q154" i="5"/>
  <c r="Q402" i="6"/>
  <c r="Q401" i="6"/>
  <c r="Q400" i="6"/>
  <c r="Q399" i="6"/>
  <c r="Q398" i="6"/>
  <c r="Q397" i="6"/>
  <c r="Q344" i="6"/>
  <c r="Q332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5" i="6"/>
  <c r="Q282" i="6"/>
  <c r="Q281" i="6"/>
  <c r="Q280" i="6"/>
  <c r="Q228" i="6"/>
  <c r="Q227" i="6"/>
  <c r="Q158" i="6"/>
  <c r="Q157" i="6"/>
  <c r="Q156" i="6"/>
  <c r="Q155" i="6"/>
  <c r="Q154" i="6"/>
  <c r="Q127" i="6"/>
  <c r="Q126" i="6"/>
  <c r="Q95" i="6"/>
  <c r="Q85" i="6"/>
  <c r="Q69" i="6"/>
</calcChain>
</file>

<file path=xl/sharedStrings.xml><?xml version="1.0" encoding="utf-8"?>
<sst xmlns="http://schemas.openxmlformats.org/spreadsheetml/2006/main" count="2788" uniqueCount="1334">
  <si>
    <t>This file contains calibration datasets for different thermobarometers and hygrometers, so you can assess if your compositions lie within the calibration range</t>
  </si>
  <si>
    <t>Calibration dataset for the Ridolfi amphibole barometer from 2021</t>
  </si>
  <si>
    <t>Reference</t>
  </si>
  <si>
    <t>spot/exp.</t>
  </si>
  <si>
    <t xml:space="preserve">T </t>
  </si>
  <si>
    <t>P</t>
  </si>
  <si>
    <r>
      <t>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melt</t>
    </r>
  </si>
  <si>
    <t>∆NNO</t>
  </si>
  <si>
    <r>
      <t>log</t>
    </r>
    <r>
      <rPr>
        <b/>
        <i/>
        <sz val="12"/>
        <rFont val="Arial"/>
        <family val="2"/>
      </rPr>
      <t>f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2</t>
    </r>
  </si>
  <si>
    <t>F</t>
  </si>
  <si>
    <t>Cl</t>
  </si>
  <si>
    <t>Adam &amp; Green (1994)</t>
  </si>
  <si>
    <t>Gardner et al. (1995)</t>
  </si>
  <si>
    <t>G-14b</t>
  </si>
  <si>
    <t>G-15a</t>
  </si>
  <si>
    <t>G-14a</t>
  </si>
  <si>
    <t>Moore &amp; Carmichael (1998)</t>
  </si>
  <si>
    <t>PEM12-25</t>
  </si>
  <si>
    <t>Martel et al. (1999)</t>
  </si>
  <si>
    <t>P1R/12</t>
  </si>
  <si>
    <t>D29/2</t>
  </si>
  <si>
    <t>Scailet &amp; Evans (1999)</t>
  </si>
  <si>
    <t>Dalpè &amp; Baker (2000)</t>
  </si>
  <si>
    <t>Kaszuba &amp; Wendlandt (2000)</t>
  </si>
  <si>
    <t>Phichavant et al. (2002)</t>
  </si>
  <si>
    <t>HAB12</t>
  </si>
  <si>
    <t>HAB2</t>
  </si>
  <si>
    <t>HAB1</t>
  </si>
  <si>
    <t>Rutherford &amp; Devine (2003)</t>
  </si>
  <si>
    <t>M45b2</t>
  </si>
  <si>
    <t>M56</t>
  </si>
  <si>
    <t>M57</t>
  </si>
  <si>
    <t>M46a</t>
  </si>
  <si>
    <t>Costa et al. (2004)</t>
  </si>
  <si>
    <t>Nekvasil (2004)</t>
  </si>
  <si>
    <t>NVA (2.3)</t>
  </si>
  <si>
    <t>Sato et al. (2005)</t>
  </si>
  <si>
    <t>B52</t>
  </si>
  <si>
    <t>Caricchi et al. (2006)</t>
  </si>
  <si>
    <t xml:space="preserve">LC6  </t>
  </si>
  <si>
    <t xml:space="preserve">LC10 </t>
  </si>
  <si>
    <t>Adam et al. (2007)</t>
  </si>
  <si>
    <t>Mc Canta et al. (2007)</t>
  </si>
  <si>
    <t>Irving &amp; Green (2008)</t>
  </si>
  <si>
    <t>not given</t>
  </si>
  <si>
    <t>Rutherford &amp; Devine (2008)</t>
  </si>
  <si>
    <t>Mercer &amp; Johnston (2008)</t>
  </si>
  <si>
    <t>CNM-78</t>
  </si>
  <si>
    <t>CNM-77</t>
  </si>
  <si>
    <t>CNM-76</t>
  </si>
  <si>
    <t>CNM-75</t>
  </si>
  <si>
    <t>CNM-51</t>
  </si>
  <si>
    <t>Freise et al. (2009)</t>
  </si>
  <si>
    <t>Pietranik et al. (2009)</t>
  </si>
  <si>
    <t>850/0.9/2</t>
  </si>
  <si>
    <t>800/0.9/2</t>
  </si>
  <si>
    <t>Pilet et al. (2010)</t>
  </si>
  <si>
    <t>Krawczynski et al. (2012)</t>
  </si>
  <si>
    <t>41c-103b</t>
  </si>
  <si>
    <t>41c-118</t>
  </si>
  <si>
    <t>Blatter et al. (2013)</t>
  </si>
  <si>
    <t>Almeev et al. (2013)</t>
  </si>
  <si>
    <t>AB86</t>
  </si>
  <si>
    <t>AB87</t>
  </si>
  <si>
    <t>Andujar et al. (2015)</t>
  </si>
  <si>
    <t>s0968-54</t>
  </si>
  <si>
    <t>Riker et al. (2015)</t>
  </si>
  <si>
    <t>DSB6</t>
  </si>
  <si>
    <t>Iacovino et al. (2016)</t>
  </si>
  <si>
    <t>KI-04-31</t>
  </si>
  <si>
    <t>KI-04-33</t>
  </si>
  <si>
    <t>Ulmer et al. (2018)</t>
  </si>
  <si>
    <t>ZP1060</t>
  </si>
  <si>
    <t>rk70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</si>
  <si>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</si>
  <si>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</si>
  <si>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</si>
  <si>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</si>
  <si>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t>FeOt_Amp</t>
  </si>
  <si>
    <t>MnO_Amp</t>
  </si>
  <si>
    <t>MgO_Amp</t>
  </si>
  <si>
    <t>CaO_Amp</t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</si>
  <si>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</si>
  <si>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</si>
  <si>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</si>
  <si>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</si>
  <si>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</si>
  <si>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</si>
  <si>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</si>
  <si>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</si>
  <si>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</si>
  <si>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</si>
  <si>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</si>
  <si>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</si>
  <si>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</si>
  <si>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</si>
  <si>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</si>
  <si>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</si>
  <si>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</si>
  <si>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</si>
  <si>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</si>
  <si>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</si>
  <si>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</si>
  <si>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</si>
  <si>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</si>
  <si>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</si>
  <si>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</si>
  <si>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P_GPa</t>
  </si>
  <si>
    <t>T_K</t>
  </si>
  <si>
    <t>Almeev, R.A., Holtz, F., Koepke, J., Parat, F., Botcharnikov, R.E. (2007)-#146</t>
  </si>
  <si>
    <t>Almeev, R.A., Holtz, F., Koepke, J., Parat, F., Botcharnikov, R.E. (2007)-#62</t>
  </si>
  <si>
    <t>Andujar et al. (2008)-20</t>
  </si>
  <si>
    <t>Andujar et al. (2008)-27b</t>
  </si>
  <si>
    <t>Andujar et al. (2010)-LN-21</t>
  </si>
  <si>
    <t>Andujar et al. (2010)-LN-25</t>
  </si>
  <si>
    <t>Auwera, J. V., and Longhi, J. (1994)-TJ-10</t>
  </si>
  <si>
    <t>Auwera, J. V., and Longhi, J. (1994)-TJ-13</t>
  </si>
  <si>
    <t>Auwera, J. V., and Longhi, J. (1994)-TJ-14</t>
  </si>
  <si>
    <t>Auwera, J. V., and Longhi, J. (1994)-TJ-33/2</t>
  </si>
  <si>
    <t>Auwera, J. V., and Longhi, J. (1994)-TJ-34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</si>
  <si>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</si>
  <si>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</si>
  <si>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</si>
  <si>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</si>
  <si>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</si>
  <si>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</si>
  <si>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</si>
  <si>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</si>
  <si>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</si>
  <si>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</si>
  <si>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</si>
  <si>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</si>
  <si>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</si>
  <si>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</si>
  <si>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</si>
  <si>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</si>
  <si>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</si>
  <si>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</si>
  <si>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</si>
  <si>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Baker, R.B., and Eggler, D.H. (1987)-1280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</si>
  <si>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</si>
  <si>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</si>
  <si>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</si>
  <si>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</si>
  <si>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</si>
  <si>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</si>
  <si>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</si>
  <si>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(1987)-874</t>
  </si>
  <si>
    <t>Baker, R.B., and Eggler, D.H. (1987)-886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</si>
  <si>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</si>
  <si>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</si>
  <si>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</si>
  <si>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</si>
  <si>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</si>
  <si>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</si>
  <si>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</si>
  <si>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</si>
  <si>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Barclay, J., Carmichael, I.S.E. (2004)-Jor46.10</t>
  </si>
  <si>
    <t>Barclay, J., Carmichael, I.S.E. (2004)-Jor46.19</t>
  </si>
  <si>
    <t>Barclay, J., Carmichael, I.S.E. (2004)-Jor46.3</t>
  </si>
  <si>
    <t>Bartels, K.S., Kinzler, R.J., Grove, T.L. (1991)-B14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</si>
  <si>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</si>
  <si>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</si>
  <si>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</si>
  <si>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</si>
  <si>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</si>
  <si>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</si>
  <si>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</si>
  <si>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</si>
  <si>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</si>
  <si>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</si>
  <si>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</si>
  <si>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</si>
  <si>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</si>
  <si>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</si>
  <si>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</si>
  <si>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(2001)-10166</t>
  </si>
  <si>
    <t>Berndt, J., Holtz, F., and Koepke, J.  (2001)-10532</t>
  </si>
  <si>
    <t>Berndt, J., Holtz, F., and Koepke, J.  (2001)-11504</t>
  </si>
  <si>
    <t>Berndt, J., Holtz, F., and Koepke, J.  (2001)-11870</t>
  </si>
  <si>
    <t>Berndt, J., Holtz, F., and Koepke, J.  (2001)-12266</t>
  </si>
  <si>
    <t>Berndt, J., Holtz, F., and Koepke, J.  (2001)-12631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</si>
  <si>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</si>
  <si>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</si>
  <si>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</si>
  <si>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(2001)-17-53</t>
  </si>
  <si>
    <t>Berndt, J., Holtz, F., and Koepke, J.  (2001)-17-54</t>
  </si>
  <si>
    <t>Berndt, J., Holtz, F., and Koepke, J.  (2001)-18-55</t>
  </si>
  <si>
    <t>Berndt, J., Holtz, F., and Koepke, J.  (2001)-41047</t>
  </si>
  <si>
    <t>Berndt, J., Holtz, F., and Koepke, J.  (2001)-41048</t>
  </si>
  <si>
    <t>Berndt, J., Holtz, F., and Koepke, J.  (2001)-41062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</si>
  <si>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</si>
  <si>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</si>
  <si>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</si>
  <si>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(2001)-Z-342-02</t>
  </si>
  <si>
    <t>Blatter, D.W., Carmichael, I.S.E. (2001)-Z-342-08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</si>
  <si>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</si>
  <si>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</si>
  <si>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</si>
  <si>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</si>
  <si>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Blatter, D.W., Carmichael, I.S.E. (2001)-Z-348-06</t>
  </si>
  <si>
    <t>Botcharnikov, R.E., Almeev, R.R., Koepke, J., Holtz, F. (2008)-B1 141</t>
  </si>
  <si>
    <t>Botcharnikov, R.E., Almeev, R.R., Koepke, J., Holtz, F. (2008)-B1 149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</si>
  <si>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</si>
  <si>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</si>
  <si>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</si>
  <si>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</si>
  <si>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</si>
  <si>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</si>
  <si>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</si>
  <si>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</si>
  <si>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</si>
  <si>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</si>
  <si>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</si>
  <si>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</si>
  <si>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</si>
  <si>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</si>
  <si>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Dann, J.C., Holzheid, A.H., Grove, T.L., and McSween, H.Y. (2001)-Sx-23</t>
  </si>
  <si>
    <t>Di Carlo, I., Pichavant, M., Rotolo, S.G., Scaillet, B. (2006)-14-1</t>
  </si>
  <si>
    <t>Di Carlo, I., Pichavant, M., Rotolo, S.G., Scaillet, B. (2006)-14-2</t>
  </si>
  <si>
    <t>Di Carlo, I., Pichavant, M., Rotolo, S.G., Scaillet, B. (2006)-15-1</t>
  </si>
  <si>
    <t>Di Carlo, I., Pichavant, M., Rotolo, S.G., Scaillet, B. (2006)-16-6</t>
  </si>
  <si>
    <t>Di Carlo, I., Pichavant, M., Rotolo, S.G., Scaillet, B. (2006)-18-1</t>
  </si>
  <si>
    <t>Di Carlo, I., Pichavant, M., Rotolo, S.G., Scaillet, B. (2006)-19-4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</si>
  <si>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</si>
  <si>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</si>
  <si>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</si>
  <si>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</si>
  <si>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</si>
  <si>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</si>
  <si>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</si>
  <si>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</si>
  <si>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</si>
  <si>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</si>
  <si>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</si>
  <si>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Di Carlo, I., Pichavant, M., Rotolo, S.G., Scaillet, B. (2006)-41243</t>
  </si>
  <si>
    <t>Draper, D.S., Johnston, A.D. (1992)-DD-14</t>
  </si>
  <si>
    <t>Draper, D.S., Johnston, A.D. (1992)-DPI-21</t>
  </si>
  <si>
    <t>Draper, D.S., Johnston, A.D. (1992)-DPI-24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</si>
  <si>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</si>
  <si>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</si>
  <si>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</si>
  <si>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</si>
  <si>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</si>
  <si>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</si>
  <si>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</si>
  <si>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</si>
  <si>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</si>
  <si>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</si>
  <si>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</si>
  <si>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</si>
  <si>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</si>
  <si>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</si>
  <si>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</si>
  <si>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</si>
  <si>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</si>
  <si>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</si>
  <si>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</si>
  <si>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</si>
  <si>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</si>
  <si>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</si>
  <si>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</si>
  <si>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</si>
  <si>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(2001)-T-4126</t>
  </si>
  <si>
    <t>Falloon, T.J., Danyushevsky, L.V., Green, D.H. (2001)-T-4276</t>
  </si>
  <si>
    <t>Falloon, T.J., Danyushevsky, L.V., Green, D.H. (2001)-T-4283</t>
  </si>
  <si>
    <t>Falloon, T.J., Danyushevsky, L.V., Green, D.H. (2001)-T-4324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</si>
  <si>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</si>
  <si>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</si>
  <si>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</si>
  <si>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(1999)-T-4267</t>
  </si>
  <si>
    <t>Falloon, T.J., Green, D.H., Danyushevsky, L.V., Faul, U.H. (1999)-T-4271</t>
  </si>
  <si>
    <t>Falloon, T.J., Green, D.H., Danyushevsky, L.V., Faul, U.H. (1999)-T-4280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</si>
  <si>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</si>
  <si>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</si>
  <si>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</si>
  <si>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(1997)-C-157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</si>
  <si>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</si>
  <si>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</si>
  <si>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</si>
  <si>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Falloon, T.J., Green, D.H., O'Neill, H.St.C., Hibberson, W.O. (1997)-T-4251</t>
  </si>
  <si>
    <t>Feig, S.T., Koepke, J., Snow, J.E. (2006)-#10</t>
  </si>
  <si>
    <t>Feig, S.T., Koepke, J., Snow, J.E. (2006)-#11</t>
  </si>
  <si>
    <t>Feig, S.T., Koepke, J., Snow, J.E. (2006)-#16</t>
  </si>
  <si>
    <t>Feig, S.T., Koepke, J., Snow, J.E. (2006)-#2</t>
  </si>
  <si>
    <t>Feig, S.T., Koepke, J., Snow, J.E. (2006)-#24</t>
  </si>
  <si>
    <t>Feig, S.T., Koepke, J., Snow, J.E. (2006)-#3</t>
  </si>
  <si>
    <t>Feig, S.T., Koepke, J., Snow, J.E. (2006)-#31</t>
  </si>
  <si>
    <t>Feig, S.T., Koepke, J., Snow, J.E. (2006)-#32</t>
  </si>
  <si>
    <t>Feig, S.T., Koepke, J., Snow, J.E. (2006)-#48</t>
  </si>
  <si>
    <t>Feig, S.T., Koepke, J., Snow, J.E. (2006)-#5</t>
  </si>
  <si>
    <t>Feig, S.T., Koepke, J., Snow, J.E. (2006)-#53</t>
  </si>
  <si>
    <t>Feig, S.T., Koepke, J., Snow, J.E. (2006)-#56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</si>
  <si>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</si>
  <si>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</si>
  <si>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</si>
  <si>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</si>
  <si>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</si>
  <si>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</si>
  <si>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</si>
  <si>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</si>
  <si>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</si>
  <si>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(1992)-500B-19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</si>
  <si>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</si>
  <si>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</si>
  <si>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</si>
  <si>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</si>
  <si>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</si>
  <si>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</si>
  <si>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</si>
  <si>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(1997)</t>
  </si>
  <si>
    <t>Freda et al. (2008)</t>
  </si>
  <si>
    <t>Fujii, T., Bougault, H. (1983)-13L1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</si>
  <si>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</si>
  <si>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</si>
  <si>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</si>
  <si>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</si>
  <si>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</si>
  <si>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</si>
  <si>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</si>
  <si>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</si>
  <si>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(1988)-13-A-3</t>
  </si>
  <si>
    <t>Gee, L.L., Sack, R.O. (1988)-13-B-11</t>
  </si>
  <si>
    <t>Gee, L.L., Sack, R.O. (1988)-14-B-12</t>
  </si>
  <si>
    <t>Gee, L.L., Sack, R.O. (1988)-6-C-15</t>
  </si>
  <si>
    <t>Grove, T.L., Bryan, W.B. (1983)-AII-32-12-6-3</t>
  </si>
  <si>
    <t>Grove, T.L., Bryan, W.B. (1983)-AII-32-12-6-5</t>
  </si>
  <si>
    <t>Grove, T.L., Bryan, W.B. (1983)-AII-32-12-6-6</t>
  </si>
  <si>
    <t>Grove, T.L., Bryan, W.B. (1983)-AII-32-12-6-8</t>
  </si>
  <si>
    <t>Grove, T.L., Bryan, W.B. (1983)-ALV-525-4b-11</t>
  </si>
  <si>
    <t>Grove, T.L., Bryan, W.B. (1983)-ALV-528-1-1-11</t>
  </si>
  <si>
    <t>Grove, T.L., Bryan, W.B. (1983)-ALV-528-1-1-17</t>
  </si>
  <si>
    <t>Grove, T.L., Bryan, W.B. (1983)-ALV-528-1-1-4</t>
  </si>
  <si>
    <t>Grove, T.L., Bryan, W.B. (1983)-II-96-6-42-6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</si>
  <si>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</si>
  <si>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</si>
  <si>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</si>
  <si>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</si>
  <si>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</si>
  <si>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</si>
  <si>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(2003)-85-41-8B</t>
  </si>
  <si>
    <t>Grove, T.L., Elkins-Tanton, L.T., Parman, S.W., Chatterjee, N., Mèntener, O., Gaetani, G.A. (2003)-85-41-9</t>
  </si>
  <si>
    <t>Grove, T.L., Elkins-Tanton, L.T., Parman, S.W., Chatterjee, N., Mèntener, O., Gaetani, G.A. (2003)-85-44-3</t>
  </si>
  <si>
    <t>Grove, T.L., Elkins-Tanton, L.T., Parman, S.W., Chatterjee, N., Mèntener, O., Gaetani, G.A. (2003)-85-44-4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</si>
  <si>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</si>
  <si>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</si>
  <si>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</si>
  <si>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</si>
  <si>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(1982)-187 4</t>
  </si>
  <si>
    <t>Grove, T.L., Gerlach, D.C., Sando, T.W. (1982)-79-20e 12</t>
  </si>
  <si>
    <t>Grove, T.L., Gerlach, D.C., Sando, T.W. (1982)-79-20e 2</t>
  </si>
  <si>
    <t>Grove, T.L., Juster, T.C. (1989)-133</t>
  </si>
  <si>
    <t>Grove, T.L., Juster, T.C. (1989)-146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</si>
  <si>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</si>
  <si>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</si>
  <si>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</si>
  <si>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</si>
  <si>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</si>
  <si>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</si>
  <si>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</si>
  <si>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</si>
  <si>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</si>
  <si>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</si>
  <si>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</si>
  <si>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</si>
  <si>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</si>
  <si>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</si>
  <si>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</si>
  <si>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</si>
  <si>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</si>
  <si>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</si>
  <si>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</si>
  <si>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</si>
  <si>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</si>
  <si>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</si>
  <si>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</si>
  <si>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</si>
  <si>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</si>
  <si>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</si>
  <si>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</si>
  <si>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</si>
  <si>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</si>
  <si>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</si>
  <si>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</si>
  <si>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</si>
  <si>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</si>
  <si>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</si>
  <si>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</si>
  <si>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</si>
  <si>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</si>
  <si>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(2016)-AH3 ShR322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</si>
  <si>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</si>
  <si>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</si>
  <si>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</si>
  <si>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</si>
  <si>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</si>
  <si>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ShR519</t>
  </si>
  <si>
    <t>Husen, A., Almeev, R.R., Holtz, F. (2016)-AH5 ShR522</t>
  </si>
  <si>
    <t>Husen, A., Almeev, R.R., Holtz, F. (2016)-AH6 ShR602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</si>
  <si>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</si>
  <si>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</si>
  <si>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</si>
  <si>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</si>
  <si>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</si>
  <si>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</si>
  <si>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</si>
  <si>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</si>
  <si>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</si>
  <si>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</si>
  <si>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</si>
  <si>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</si>
  <si>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</si>
  <si>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</si>
  <si>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</si>
  <si>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</si>
  <si>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</si>
  <si>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</si>
  <si>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</si>
  <si>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</si>
  <si>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</si>
  <si>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</si>
  <si>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</si>
  <si>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</si>
  <si>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</si>
  <si>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</si>
  <si>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</si>
  <si>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</si>
  <si>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Juster, C.T., Grove, T.L., Perfit, M.R. (1989)-C-2</t>
  </si>
  <si>
    <t>Juster, C.T., Grove, T.L., Perfit, M.R. (1989)-C-4</t>
  </si>
  <si>
    <t>Juster, C.T., Grove, T.L., Perfit, M.R. (1989)-C-7</t>
  </si>
  <si>
    <t>Juster, C.T., Grove, T.L., Perfit, M.R. (1989)-C-ll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</si>
  <si>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</si>
  <si>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</si>
  <si>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</si>
  <si>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</si>
  <si>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</si>
  <si>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</si>
  <si>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</si>
  <si>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</si>
  <si>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</si>
  <si>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</si>
  <si>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</si>
  <si>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</si>
  <si>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</si>
  <si>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</si>
  <si>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</si>
  <si>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</si>
  <si>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</si>
  <si>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</si>
  <si>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</si>
  <si>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</si>
  <si>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Kennedy, A.K., Grove, T.L., Johnson, R.W. (1990)-12</t>
  </si>
  <si>
    <t>Kennedy, A.K., Grove, T.L., Johnson, R.W. (1990)-4</t>
  </si>
  <si>
    <t>Kennedy, A.K., Grove, T.L., Johnson, R.W. (1990)-5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</si>
  <si>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</si>
  <si>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</si>
  <si>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</si>
  <si>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</si>
  <si>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</si>
  <si>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</si>
  <si>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</si>
  <si>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</si>
  <si>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</si>
  <si>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</si>
  <si>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</si>
  <si>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</si>
  <si>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</si>
  <si>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</si>
  <si>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</si>
  <si>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</si>
  <si>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</si>
  <si>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</si>
  <si>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</si>
  <si>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</si>
  <si>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</si>
  <si>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</si>
  <si>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</si>
  <si>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</si>
  <si>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</si>
  <si>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</si>
  <si>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</si>
  <si>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</si>
  <si>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</si>
  <si>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</si>
  <si>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(1992)-H177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</si>
  <si>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</si>
  <si>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</si>
  <si>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</si>
  <si>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</si>
  <si>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</si>
  <si>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</si>
  <si>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</si>
  <si>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</si>
  <si>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</si>
  <si>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</si>
  <si>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</si>
  <si>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(1998)-BK311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</si>
  <si>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</si>
  <si>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</si>
  <si>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</si>
  <si>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(2005)-RK-Fe1a</t>
  </si>
  <si>
    <t>Kogi, R., Mèntener, O., Ulmer, P., Ottolini, L. (2005)-RK-Fe1b</t>
  </si>
  <si>
    <t>Kogi, R., Mèntener, O., Ulmer, P., Ottolini, L. (2005)-RK-Fe3b</t>
  </si>
  <si>
    <t>Kogi, R., Mèntener, O., Ulmer, P., Ottolini, L. (2005)-RK-Fe4a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</si>
  <si>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</si>
  <si>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</si>
  <si>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</si>
  <si>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</si>
  <si>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</si>
  <si>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</si>
  <si>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</si>
  <si>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</si>
  <si>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</si>
  <si>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(2000)-KYBP3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</si>
  <si>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</si>
  <si>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</si>
  <si>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</si>
  <si>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</si>
  <si>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</si>
  <si>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</si>
  <si>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</si>
  <si>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</si>
  <si>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</si>
  <si>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</si>
  <si>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</si>
  <si>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</si>
  <si>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</si>
  <si>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</si>
  <si>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</si>
  <si>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</si>
  <si>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</si>
  <si>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</si>
  <si>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Longhi, J., Pan, V. (1989)-EAWo0-2</t>
  </si>
  <si>
    <t>Longhi, J., Pan, V. (1989)-EAWo20-l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</si>
  <si>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</si>
  <si>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</si>
  <si>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</si>
  <si>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</si>
  <si>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(1986)-SI-13</t>
  </si>
  <si>
    <t>Mahood, G.A., Baker, D.R. (1986)-SI-2</t>
  </si>
  <si>
    <t>Mahood, G.A., Baker, D.R. (1986)-STAN-11</t>
  </si>
  <si>
    <t>Mahood, G.A., Baker, D.R. (1986)-ta-892</t>
  </si>
  <si>
    <t>Martel, C., Pichavant, M., Holtz, F., Scaillet, B., Bourdier, J., Traineau, H. (1999)-PID/21</t>
  </si>
  <si>
    <t>Martel, C., Pichavant, M., Holtz, F., Scaillet, B., Bourdier, J., Traineau, H. (1999)-PIR/5</t>
  </si>
  <si>
    <t>Martel, C., Pichavant, M., Holtz, F., Scaillet, B., Bourdier, J., Traineau, H. (1999)-PIR/8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</si>
  <si>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</si>
  <si>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</si>
  <si>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</si>
  <si>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(2013)-TGVT-1</t>
  </si>
  <si>
    <t>Masotta et al., (2013)-TGVT-13</t>
  </si>
  <si>
    <t>Masotta et al., (2013)-TGVT-2</t>
  </si>
  <si>
    <t>Masotta et al., (2013)-TGVT-5</t>
  </si>
  <si>
    <t>Masotta et al., (2013)-TGVT-6</t>
  </si>
  <si>
    <t>Masotta et al., (2013)-TGVT-7</t>
  </si>
  <si>
    <t>Masotta et al., (2013)-VGPL-10</t>
  </si>
  <si>
    <t>Masotta et al., (2013)-VGPL-3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</si>
  <si>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</si>
  <si>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</si>
  <si>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</si>
  <si>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</si>
  <si>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</si>
  <si>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</si>
  <si>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</si>
  <si>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</si>
  <si>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(2004)-ak02</t>
  </si>
  <si>
    <t>Medard, E., Schmidt, M.W., and Schiano, P. (2004)-ak08</t>
  </si>
  <si>
    <t>Medard, E., Schmidt, M.W., and Schiano, P. (2004)-ak14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</si>
  <si>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</si>
  <si>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</si>
  <si>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</si>
  <si>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</si>
  <si>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</si>
  <si>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</si>
  <si>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</si>
  <si>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</si>
  <si>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(1987)-2080-15</t>
  </si>
  <si>
    <t>Meen, J.K. (1987)-2080-16</t>
  </si>
  <si>
    <t>Meen, J.K. (1987)-2085-16</t>
  </si>
  <si>
    <t>Meen, J.K. (1987)-2982h-14</t>
  </si>
  <si>
    <t>Meen, J.K. (1987)-2982h-16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</si>
  <si>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</si>
  <si>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</si>
  <si>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</si>
  <si>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</si>
  <si>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</si>
  <si>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</si>
  <si>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</si>
  <si>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(1990)-B1137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</si>
  <si>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</si>
  <si>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</si>
  <si>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</si>
  <si>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</si>
  <si>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</si>
  <si>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</si>
  <si>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</si>
  <si>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</si>
  <si>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Minitti, M.E., Rutherford, M.J. (2000)-MS-18</t>
  </si>
  <si>
    <t>Minitti, M.E., Rutherford, M.J. (2000)-MS-52</t>
  </si>
  <si>
    <t>Moore, G., and Carmichael, I.S.E. (1998)-PEM12-10</t>
  </si>
  <si>
    <t>Moore, G., and Carmichael, I.S.E. (1998)-PEM12-22</t>
  </si>
  <si>
    <t>Moore, G., and Carmichael, I.S.E. (1998)-PEM22-1</t>
  </si>
  <si>
    <t>Moore, G., and Carmichael, I.S.E. (1998)-PEM22-18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</si>
  <si>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</si>
  <si>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</si>
  <si>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</si>
  <si>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</si>
  <si>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</si>
  <si>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Dann, J.C., Grove, T.L., and deWit, M.J. (1997)-BK13</t>
  </si>
  <si>
    <t>Parman, S.W., Dann, J.C., Grove, T.L., and deWit, M.J. (1997)-BK7</t>
  </si>
  <si>
    <t>Parman, S.W., Dann, J.C., Grove, T.L., and deWit, M.J. (1997)-CSPVBK10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</si>
  <si>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</si>
  <si>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</si>
  <si>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</si>
  <si>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</si>
  <si>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</si>
  <si>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</si>
  <si>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</si>
  <si>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</si>
  <si>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</si>
  <si>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</si>
  <si>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</si>
  <si>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</si>
  <si>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</si>
  <si>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</si>
  <si>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</si>
  <si>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</si>
  <si>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</si>
  <si>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</si>
  <si>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</si>
  <si>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</si>
  <si>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</si>
  <si>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</si>
  <si>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</si>
  <si>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</si>
  <si>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</si>
  <si>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</si>
  <si>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(1995)-1093-17/IH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</si>
  <si>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</si>
  <si>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</si>
  <si>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</si>
  <si>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</si>
  <si>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</si>
  <si>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</si>
  <si>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</si>
  <si>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</si>
  <si>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</si>
  <si>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</si>
  <si>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</si>
  <si>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</si>
  <si>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</si>
  <si>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</si>
  <si>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</si>
  <si>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</si>
  <si>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</si>
  <si>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</si>
  <si>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</si>
  <si>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</si>
  <si>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</si>
  <si>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</si>
  <si>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</si>
  <si>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</si>
  <si>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</si>
  <si>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</si>
  <si>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</si>
  <si>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</si>
  <si>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</si>
  <si>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</si>
  <si>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</si>
  <si>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</si>
  <si>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</si>
  <si>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</si>
  <si>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</si>
  <si>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</si>
  <si>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</si>
  <si>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</si>
  <si>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</si>
  <si>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(2000)-FER-B4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</si>
  <si>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</si>
  <si>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</si>
  <si>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</si>
  <si>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</si>
  <si>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</si>
  <si>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</si>
  <si>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</si>
  <si>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</si>
  <si>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</si>
  <si>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</si>
  <si>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</si>
  <si>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</si>
  <si>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</si>
  <si>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</si>
  <si>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</si>
  <si>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</si>
  <si>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</si>
  <si>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</si>
  <si>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</si>
  <si>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(1996)-MA-6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</si>
  <si>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</si>
  <si>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</si>
  <si>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</si>
  <si>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</si>
  <si>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</si>
  <si>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</si>
  <si>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</si>
  <si>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</si>
  <si>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(1996)-WB-15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</si>
  <si>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</si>
  <si>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</si>
  <si>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</si>
  <si>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</si>
  <si>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</si>
  <si>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</si>
  <si>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(2003)-G200-1-TE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</si>
  <si>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</si>
  <si>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</si>
  <si>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</si>
  <si>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</si>
  <si>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</si>
  <si>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</si>
  <si>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</si>
  <si>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</si>
  <si>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(2003)-MH7-2-TE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</si>
  <si>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</si>
  <si>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</si>
  <si>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</si>
  <si>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</si>
  <si>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</si>
  <si>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(2003)-NE-4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</si>
  <si>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</si>
  <si>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</si>
  <si>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</si>
  <si>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</si>
  <si>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</si>
  <si>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</si>
  <si>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</si>
  <si>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</si>
  <si>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</si>
  <si>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</si>
  <si>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</si>
  <si>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</si>
  <si>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</si>
  <si>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</si>
  <si>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(1987)-94-18-6A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</si>
  <si>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</si>
  <si>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</si>
  <si>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</si>
  <si>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(1987)-SSC-1-15</t>
  </si>
  <si>
    <t>Sack, R.O., Walker, D., Carmichael, I.S.E. (1987)-SSC-1-19</t>
  </si>
  <si>
    <t>Sack, R.O., Walker, D., Carmichael, I.S.E. (1987)-ws-20</t>
  </si>
  <si>
    <t>Scaillet, B., MacDonald, R. (2003)-ND-002-18</t>
  </si>
  <si>
    <t>Scaillet, B., MacDonald, R. (2003)-ND-002-28</t>
  </si>
  <si>
    <t>Scaillet, B., MacDonald, R. (2003)-SMN-49-48</t>
  </si>
  <si>
    <t>Schmidt, M.W., Green, D.H., Hibberson, W.O. (2004)-G-32</t>
  </si>
  <si>
    <t>Schwab, B.E., Johnston, A.D. (2001)-INT-A1</t>
  </si>
  <si>
    <t>Schwab, B.E., Johnston, A.D. (2001)-INT-A13</t>
  </si>
  <si>
    <t>Schwab, B.E., Johnston, A.D. (2001)-INT-A8</t>
  </si>
  <si>
    <t>Schwab, B.E., Johnston, A.D. (2001)-INT-B10</t>
  </si>
  <si>
    <t>Schwab, B.E., Johnston, A.D. (2001)-INT-B11</t>
  </si>
  <si>
    <t>Schwab, B.E., Johnston, A.D. (2001)-INT-B12</t>
  </si>
  <si>
    <t>Schwab, B.E., Johnston, A.D. (2001)-INT-B2</t>
  </si>
  <si>
    <t>Schwab, B.E., Johnston, A.D. (2001)-INT-B4</t>
  </si>
  <si>
    <t>Schwab, B.E., Johnston, A.D. (2001)-INT-B6</t>
  </si>
  <si>
    <t>Schwab, B.E., Johnston, A.D. (2001)-INT-B7</t>
  </si>
  <si>
    <t>Schwab, B.E., Johnston, A.D. (2001)-INT-B8</t>
  </si>
  <si>
    <t>Schwab, B.E., Johnston, A.D. (2001)-INT-D5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</si>
  <si>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</si>
  <si>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</si>
  <si>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</si>
  <si>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</si>
  <si>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Schwab, B.E., Johnston, A.D. (2001)-INT-E7</t>
  </si>
  <si>
    <t>Scoates, J.S., Lo Cascio, M., Weis, D., Lindsley, D.H. (2006)-10</t>
  </si>
  <si>
    <t>Scoates, J.S., Lo Cascio, M., Weis, D., Lindsley, D.H. (2006)-11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</si>
  <si>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</si>
  <si>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</si>
  <si>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</si>
  <si>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</si>
  <si>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</si>
  <si>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</si>
  <si>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(2006)-27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</si>
  <si>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</si>
  <si>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</si>
  <si>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</si>
  <si>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</si>
  <si>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</si>
  <si>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</si>
  <si>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</si>
  <si>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(1993)-79-35g#12</t>
  </si>
  <si>
    <t>Sisson, T.W., Grove, T.L. (1993)-82-62#4</t>
  </si>
  <si>
    <t>Sisson, T.W., Grove, T.L. (1993)-82-66#3</t>
  </si>
  <si>
    <t>Sisson, T.W., Grove, T.L. (1993)-82-66#5</t>
  </si>
  <si>
    <t>Sisson, T.W., Grove, T.L. (1993)-82-66#7</t>
  </si>
  <si>
    <t>Sisson, T.W., Grove, T.L. (1993)-82-66+NaOH#1</t>
  </si>
  <si>
    <t>Sisson, T.W., Grove, T.L. (1993)-82-66+NaOH#1A</t>
  </si>
  <si>
    <t>Sisson, T.W., Grove, T.L. (1993)-82-66+NaOH#2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</si>
  <si>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</si>
  <si>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</si>
  <si>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</si>
  <si>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</si>
  <si>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</si>
  <si>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</si>
  <si>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</si>
  <si>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</si>
  <si>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</si>
  <si>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</si>
  <si>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</si>
  <si>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</si>
  <si>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</si>
  <si>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</si>
  <si>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</si>
  <si>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</si>
  <si>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</si>
  <si>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</si>
  <si>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</si>
  <si>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</si>
  <si>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</si>
  <si>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</si>
  <si>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</si>
  <si>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Stolper, E. (1977)-SC58</t>
  </si>
  <si>
    <t>Takagi, D., Sato, H., and Nakagawa, N. (2005)-64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</si>
  <si>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</si>
  <si>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</si>
  <si>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</si>
  <si>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</si>
  <si>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</si>
  <si>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</si>
  <si>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</si>
  <si>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</si>
  <si>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</si>
  <si>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</si>
  <si>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</si>
  <si>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</si>
  <si>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(2006)-FG1-Ac EG-1</t>
  </si>
  <si>
    <t>Thy, P. (2006)-FG1-Am 40968</t>
  </si>
  <si>
    <t>Thy, P. (2006)-FG1-Am 40999</t>
  </si>
  <si>
    <t>Thy, P. (2006)-FG1-Bm 40999</t>
  </si>
  <si>
    <t>Thy, P. (2006)-FG1-Bm 41060</t>
  </si>
  <si>
    <t>Thy, P. (2006)-FG1-Bm 41121</t>
  </si>
  <si>
    <t>Thy, P. (2006)-FG1-Cc EG-2</t>
  </si>
  <si>
    <t>Thy, P. (2006)-FG1-Dc 40939</t>
  </si>
  <si>
    <t>Thy, P., Lesher, C.E., and Fram, M.S. (2004)-11R4-11</t>
  </si>
  <si>
    <t>Thy, P., Lesher, C.E., and Fram, M.S. (2004)-11R4-9</t>
  </si>
  <si>
    <t>Tormey, D.R., Grove, T.L., Bryan, W.B. (1987)-AII-78-3-102 24</t>
  </si>
  <si>
    <t>Tormey, D.R., Grove, T.L., Bryan, W.B. (1987)-AII-78-3-102 4</t>
  </si>
  <si>
    <t>Tormey, D.R., Grove, T.L., Bryan, W.B. (1987)-AII-96-18-1 4</t>
  </si>
  <si>
    <t>Tsuruta, K., Takahashi, E. (1998)-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</si>
  <si>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</si>
  <si>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</si>
  <si>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</si>
  <si>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</si>
  <si>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</si>
  <si>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</si>
  <si>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</si>
  <si>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(2004)-SV27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</si>
  <si>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</si>
  <si>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</si>
  <si>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(2004)-SV54</t>
  </si>
  <si>
    <t>Villiger, S., Ulmer, P., Muntener, O., and Thompson, A.B. (2004)-SV57</t>
  </si>
  <si>
    <t>Villiger, S., Ulmer, P., Muntener, O., and Thompson, A.B. (2004)-SV58</t>
  </si>
  <si>
    <t>Villiger, S., Ulmer, P., Muntener, O., and Thompson, A.B. (2004)-SV61</t>
  </si>
  <si>
    <t>Villiger, S., Ulmer, P., Muntener, O., and Thompson, A.B. (2004)-SV64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</si>
  <si>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</si>
  <si>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</si>
  <si>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</si>
  <si>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</si>
  <si>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</si>
  <si>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</si>
  <si>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</si>
  <si>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</si>
  <si>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</si>
  <si>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</si>
  <si>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</si>
  <si>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</si>
  <si>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</si>
  <si>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</si>
  <si>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</si>
  <si>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</si>
  <si>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</si>
  <si>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</si>
  <si>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(2003)-23T</t>
  </si>
  <si>
    <t>Wasylenki, L.E., Baker, M.B., Kent, A.J.R., Stolper, E.M. (2003)-33C</t>
  </si>
  <si>
    <t>Wasylenki, L.E., Baker, M.B., Kent, A.J.R., Stolper, E.M. (2003)-42C</t>
  </si>
  <si>
    <t>Whitaker et al. 2007-1260-201</t>
  </si>
  <si>
    <t>Whitaker et al. 2007-1260-24</t>
  </si>
  <si>
    <t>Whitaker et al. 2007-1260-31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</si>
  <si>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</si>
  <si>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</si>
  <si>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</si>
  <si>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</si>
  <si>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</si>
  <si>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</si>
  <si>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</si>
  <si>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</si>
  <si>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</si>
  <si>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</si>
  <si>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</si>
  <si>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</si>
  <si>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</si>
  <si>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</si>
  <si>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</si>
  <si>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</si>
  <si>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</si>
  <si>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</si>
  <si>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</si>
  <si>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</si>
  <si>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</si>
  <si>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(2001)-E9-9</t>
  </si>
  <si>
    <t>Wood, B.J., Trigila, R. (2001)-VI-25</t>
  </si>
  <si>
    <t>Wood, B.J., Trigila, R. (2001)-VI-39</t>
  </si>
  <si>
    <t>Yang, H.-J., Kinzler, R.J., Grove, T.L. (1996)-36585 70</t>
  </si>
  <si>
    <t>Yang, H.-J., Kinzler, R.J., Grove, T.L. (1996)-61-002-130</t>
  </si>
  <si>
    <t>Yang, H.-J., Kinzler, R.J., Grove, T.L. (1996)-64-002-140</t>
  </si>
  <si>
    <t>Yang, H.-J., Kinzler, R.J., Grove, T.L. (1996)-64-002-150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</si>
  <si>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</si>
  <si>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</si>
  <si>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</si>
  <si>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</si>
  <si>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</si>
  <si>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</si>
  <si>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</si>
  <si>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</si>
  <si>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</si>
  <si>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</si>
  <si>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</si>
  <si>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</si>
  <si>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</si>
  <si>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</si>
  <si>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</si>
  <si>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</si>
  <si>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</si>
  <si>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</si>
  <si>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</si>
  <si>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</si>
  <si>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</si>
  <si>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</si>
  <si>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</si>
  <si>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</si>
  <si>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</si>
  <si>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</si>
  <si>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</si>
  <si>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</si>
  <si>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</si>
  <si>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</si>
  <si>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</si>
  <si>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</si>
  <si>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</si>
  <si>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</si>
  <si>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</si>
  <si>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</si>
  <si>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</si>
  <si>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</si>
  <si>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</si>
  <si>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</si>
  <si>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</si>
  <si>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</si>
  <si>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</si>
  <si>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</si>
  <si>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</si>
  <si>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</si>
  <si>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</si>
  <si>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</si>
  <si>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</si>
  <si>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</si>
  <si>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</si>
  <si>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</si>
  <si>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</si>
  <si>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</si>
  <si>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</si>
  <si>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</si>
  <si>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</si>
  <si>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</si>
  <si>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</si>
  <si>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</si>
  <si>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</si>
  <si>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</si>
  <si>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</si>
  <si>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</si>
  <si>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</si>
  <si>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</si>
  <si>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</si>
  <si>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</si>
  <si>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</si>
  <si>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</si>
  <si>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</si>
  <si>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</si>
  <si>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</si>
  <si>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</si>
  <si>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</si>
  <si>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</si>
  <si>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</si>
  <si>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</si>
  <si>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</si>
  <si>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</si>
  <si>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</si>
  <si>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</si>
  <si>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</si>
  <si>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</si>
  <si>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</si>
  <si>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</si>
  <si>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</si>
  <si>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</si>
  <si>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</si>
  <si>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</si>
  <si>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</si>
  <si>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</si>
  <si>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</si>
  <si>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</si>
  <si>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Data Source</t>
  </si>
  <si>
    <t>T (C)</t>
  </si>
  <si>
    <t>P (kbar)</t>
  </si>
  <si>
    <t>Alonso-Perez, R., Müntener, O., and Ulmer, P. (2009)</t>
  </si>
  <si>
    <t>Calib data</t>
  </si>
  <si>
    <t>Barclay, J., Carmichael, I.S.E. (2004)</t>
  </si>
  <si>
    <t>Cota et al. 2004</t>
  </si>
  <si>
    <t>Dalpe and Baker (2000)</t>
  </si>
  <si>
    <t>Freise et al., 2009</t>
  </si>
  <si>
    <t>Holtz, F, Sato, H.,Lewis, J., Behrens, H. Nakada, S. (2005)</t>
  </si>
  <si>
    <t>Koester, E., Pawley, A.R., Fernandes, L.A.D., Porcher, C.C., Soliani Jr., E. (2002)</t>
  </si>
  <si>
    <t>Moore, G., and Carmichael, I.S.E. (1998)</t>
  </si>
  <si>
    <t>Nekvasil, H., Dondolini, A., Horn, J., Filiberto, J., Long, H., and Lindsley, D.H. (2004)</t>
  </si>
  <si>
    <t>Scaillet, B., Evans, B.W. (1999)</t>
  </si>
  <si>
    <t>Sisson, T.W., Grove, T.L. (1993)</t>
  </si>
  <si>
    <t>Naney, M.T. (1983)</t>
  </si>
  <si>
    <t>Test Data</t>
  </si>
  <si>
    <t>Sato et al. (1999)</t>
  </si>
  <si>
    <t>Barclay, J., Rutherford, M.J., Carroll, M.R., Murphy, M.D., Devine, J.D., Gardner, J., Sparks, R.S.J. (1998)</t>
  </si>
  <si>
    <t>Rutherford, M.J., Devine, J.D. (2003)</t>
  </si>
  <si>
    <t>Blatter, D.W., Carmichael, I.S.E. (2001)</t>
  </si>
  <si>
    <t>Gardner, J.E., Rutherford, M., Carey, S., Sigurdsson, H. (1995)</t>
  </si>
  <si>
    <t>Botcharnikov et al. 2008</t>
  </si>
  <si>
    <t>Botcharnikov et al., 2008</t>
  </si>
  <si>
    <t>Feig et al. 2010</t>
  </si>
  <si>
    <t>Grove, T.L., Donnelly-Nolan, J.M., Housh, T. (1997)</t>
  </si>
  <si>
    <t>Grove, T.L., Elkins-Tanton, L.T., Parman, S.W., Chatterjee, N., Mèntener, O., Gaetani, G.A. (2003)</t>
  </si>
  <si>
    <t>Hilyard et al. (2000)</t>
  </si>
  <si>
    <t>Koepke et al. (2003)</t>
  </si>
  <si>
    <t>PIETRANIK ET AL., 2009</t>
  </si>
  <si>
    <t>Wolf et al. (2012)</t>
  </si>
  <si>
    <t>Krawczynski et al. 2012</t>
  </si>
  <si>
    <t>Martel, C., Pichavant, M., Holtz, F., Scaillet, B., Bourdier, J., Traineau, H. (1999)</t>
  </si>
  <si>
    <t>Prouteau, G., Scaillet, B., Pichavant, M., Maury, R.C. (1999)</t>
  </si>
  <si>
    <t>Berndt, J., Holtz, F., and Koepke, J.  (2001)</t>
  </si>
  <si>
    <t>McCanta et al., 2007</t>
  </si>
  <si>
    <t>Patino-Douce, A.E., Beard, J.S&gt; (1995)</t>
  </si>
  <si>
    <t>Pichavant, M., Martel, C., Bourdier, J.-L., Scaillet, B. (2002)</t>
  </si>
  <si>
    <t>Prouteau, G., Scaillet, B. (2003)</t>
  </si>
  <si>
    <t>Adam and Green  (1994)</t>
  </si>
  <si>
    <t>Caricchi et al (2006)</t>
  </si>
  <si>
    <t>Coldwell et al., 2011</t>
  </si>
  <si>
    <t>Foden and Green (1992)</t>
  </si>
  <si>
    <t>Helz, R.T. (1976)</t>
  </si>
  <si>
    <t>Irving and Green (2008)</t>
  </si>
  <si>
    <t>Kawamoto, T. (1996)</t>
  </si>
  <si>
    <t>Springer, W., Seck, H.A. (1997)</t>
  </si>
  <si>
    <t>KASZUBA AND WENDLANDT (2000)</t>
  </si>
  <si>
    <t>Sisson et al. (2005)</t>
  </si>
  <si>
    <t>Scoates, J.S., Lo Cascio, M., Weis, D., Lindsley, D.H. (2006)</t>
  </si>
  <si>
    <t>Adam &amp; Green (2006)</t>
  </si>
  <si>
    <t>Gardien et al., 2000</t>
  </si>
  <si>
    <t>Mercer, C.M., and Johnston, A.D. (2008)</t>
  </si>
  <si>
    <t>Skjerlie, K.P., and Johnston, D. (1996)</t>
  </si>
  <si>
    <t>Ernst, W.G., and Liu J. (1998)</t>
  </si>
  <si>
    <t>Muntener, O., Kelemen, P.B., Grove, T.L. (2001)</t>
  </si>
  <si>
    <t>Rapp (1995)</t>
  </si>
  <si>
    <t>Allen and Boettcher (1978)</t>
  </si>
  <si>
    <t>Carroll, M.J., and Wyllie, P.J. (1989)</t>
  </si>
  <si>
    <t>King et al., 2000</t>
  </si>
  <si>
    <t>Adam et al. (1993)</t>
  </si>
  <si>
    <t>Castro et al. (2008)</t>
  </si>
  <si>
    <t>Rapp and Watson (1995)</t>
  </si>
  <si>
    <t>Scaillet, B., MacDonald, R. (2003)</t>
  </si>
  <si>
    <t>Klein a et al., 1997</t>
  </si>
  <si>
    <t>Tomiya et al., 2010</t>
  </si>
  <si>
    <t>DiCarlo et al. (2010)</t>
  </si>
  <si>
    <t>SiO2_Amp</t>
  </si>
  <si>
    <t>TiO2_Amp</t>
  </si>
  <si>
    <t>Al2O3_Amp</t>
  </si>
  <si>
    <t>Na2O_Amp</t>
  </si>
  <si>
    <t>K2O_Amp</t>
  </si>
  <si>
    <t>Cr2O3_Amp</t>
  </si>
  <si>
    <t>Ridolfi21_Cali</t>
  </si>
  <si>
    <t>Petrelli20_Cali</t>
  </si>
  <si>
    <t>Petrelli20_Test</t>
  </si>
  <si>
    <t>Putirka16_Cali</t>
  </si>
  <si>
    <t>Putirka16_Test</t>
  </si>
  <si>
    <t>Calibration dataset for Petrelli et al. 2020</t>
  </si>
  <si>
    <t>Test dataset for Petrelli et al. 2020</t>
  </si>
  <si>
    <t xml:space="preserve">Calibration dataset for Putirka et al. (2016) </t>
  </si>
  <si>
    <t xml:space="preserve">Test dataset for  Putirka et al. (2016) </t>
  </si>
  <si>
    <t>Waters_Lange2015</t>
  </si>
  <si>
    <t>Calibration dataset for Waters and Lange (2015) - Note, doesn't give actual plag compositons, only in terms of Xan and Xab</t>
  </si>
  <si>
    <t>Sample I.D.</t>
  </si>
  <si>
    <r>
      <t>X</t>
    </r>
    <r>
      <rPr>
        <b/>
        <vertAlign val="subscript"/>
        <sz val="9"/>
        <color theme="1"/>
        <rFont val="Times New Roman"/>
      </rPr>
      <t>An</t>
    </r>
  </si>
  <si>
    <r>
      <t>X</t>
    </r>
    <r>
      <rPr>
        <b/>
        <vertAlign val="subscript"/>
        <sz val="9"/>
        <color theme="1"/>
        <rFont val="Times New Roman"/>
      </rPr>
      <t>Ab</t>
    </r>
  </si>
  <si>
    <t>T
(°C)</t>
  </si>
  <si>
    <t>P
(bars)</t>
  </si>
  <si>
    <r>
      <t>Viscosity
(log</t>
    </r>
    <r>
      <rPr>
        <b/>
        <vertAlign val="subscript"/>
        <sz val="9"/>
        <color theme="1"/>
        <rFont val="Times New Roman"/>
      </rPr>
      <t>10</t>
    </r>
    <r>
      <rPr>
        <b/>
        <sz val="9"/>
        <color theme="1"/>
        <rFont val="Times New Roman"/>
      </rPr>
      <t xml:space="preserve"> Pa s)</t>
    </r>
  </si>
  <si>
    <t>Total</t>
  </si>
  <si>
    <t>Source</t>
  </si>
  <si>
    <t>#41</t>
  </si>
  <si>
    <t>Berndt et al. (2005)</t>
  </si>
  <si>
    <t>#191</t>
  </si>
  <si>
    <t>Botcharnikov et al. (2008)</t>
  </si>
  <si>
    <t>Puy 10</t>
  </si>
  <si>
    <t>Castro et al. (2013)</t>
  </si>
  <si>
    <t>Puy 15</t>
  </si>
  <si>
    <t>Puy 17</t>
  </si>
  <si>
    <t>Puy 2</t>
  </si>
  <si>
    <t>Puy 9</t>
  </si>
  <si>
    <t>sc-80</t>
  </si>
  <si>
    <t>Couch et al. (2003)</t>
  </si>
  <si>
    <t>sc-63</t>
  </si>
  <si>
    <t>sc-51</t>
  </si>
  <si>
    <t>sc-73</t>
  </si>
  <si>
    <t>sc-53</t>
  </si>
  <si>
    <t>sc-10</t>
  </si>
  <si>
    <t>sc-26</t>
  </si>
  <si>
    <t>sc-69</t>
  </si>
  <si>
    <t>#86</t>
  </si>
  <si>
    <t>#94</t>
  </si>
  <si>
    <t>#97</t>
  </si>
  <si>
    <t>M P1D/22</t>
  </si>
  <si>
    <t>#185</t>
  </si>
  <si>
    <t>Luhr (1990)</t>
  </si>
  <si>
    <t>#119</t>
  </si>
  <si>
    <t>79-35q #4</t>
  </si>
  <si>
    <t>79-35q #11</t>
  </si>
  <si>
    <t>79-35q #10</t>
  </si>
  <si>
    <t>82-66 #3</t>
  </si>
  <si>
    <t>82-66 #5</t>
  </si>
  <si>
    <t>8735a #3</t>
  </si>
  <si>
    <t>8735a #11</t>
  </si>
  <si>
    <t>3a</t>
  </si>
  <si>
    <t>3b</t>
  </si>
  <si>
    <t>14a</t>
  </si>
  <si>
    <t>14b</t>
  </si>
  <si>
    <t>#20</t>
  </si>
  <si>
    <t>Grove et al. (1997)</t>
  </si>
  <si>
    <t xml:space="preserve"> #38</t>
  </si>
  <si>
    <t>#39</t>
  </si>
  <si>
    <t>#33</t>
  </si>
  <si>
    <t>#45</t>
  </si>
  <si>
    <t>#3</t>
  </si>
  <si>
    <t>#1</t>
  </si>
  <si>
    <t>Holtz et al. (2005)</t>
  </si>
  <si>
    <t>#7</t>
  </si>
  <si>
    <t>#ACP1</t>
  </si>
  <si>
    <t>Larsen (2006)</t>
  </si>
  <si>
    <t>#ACP11</t>
  </si>
  <si>
    <t>#ACP14</t>
  </si>
  <si>
    <t>#ACP15</t>
  </si>
  <si>
    <t>#ACP16</t>
  </si>
  <si>
    <t>#ACP3</t>
  </si>
  <si>
    <t>#ACP7</t>
  </si>
  <si>
    <t>#ACP9</t>
  </si>
  <si>
    <t>#750DOM3</t>
  </si>
  <si>
    <t>Martel et al. (2013)</t>
  </si>
  <si>
    <t>#800CL3</t>
  </si>
  <si>
    <t>#750DOM3.5</t>
  </si>
  <si>
    <t>#750SAR3.5</t>
  </si>
  <si>
    <t># HPE1000</t>
  </si>
  <si>
    <t>Martel (2012)</t>
  </si>
  <si>
    <t># HPE1500</t>
  </si>
  <si>
    <t># PE1000</t>
  </si>
  <si>
    <t># PE1250</t>
  </si>
  <si>
    <t># PE1500C</t>
  </si>
  <si>
    <t># PE1750B</t>
  </si>
  <si>
    <t># T1000</t>
  </si>
  <si>
    <t># T1250</t>
  </si>
  <si>
    <t># T1500B</t>
  </si>
  <si>
    <t># VM250</t>
  </si>
  <si>
    <t>#PAF22</t>
  </si>
  <si>
    <t>Parman et al. (2011)</t>
  </si>
  <si>
    <t>#PAF5</t>
  </si>
  <si>
    <t>#PAF11</t>
  </si>
  <si>
    <t>#PAF8</t>
  </si>
  <si>
    <t>#PAF16</t>
  </si>
  <si>
    <t>#SAR3</t>
  </si>
  <si>
    <t>#SAR4</t>
  </si>
  <si>
    <t>#SAR16</t>
  </si>
  <si>
    <t>PEM 12-4</t>
  </si>
  <si>
    <t>PEM 12-15</t>
  </si>
  <si>
    <t>PEM 12-12</t>
  </si>
  <si>
    <t>PEM 12-18</t>
  </si>
  <si>
    <t>PEM 12-19</t>
  </si>
  <si>
    <t>PEM 12-22</t>
  </si>
  <si>
    <t>PEM 12-10</t>
  </si>
  <si>
    <t>PEM 22-9</t>
  </si>
  <si>
    <t>Z-342-17</t>
  </si>
  <si>
    <t>Z-342-12</t>
  </si>
  <si>
    <t>Z-348-06</t>
  </si>
  <si>
    <t>#WD62</t>
  </si>
  <si>
    <t>Rader &amp; Larsen (2013)</t>
  </si>
  <si>
    <t>Sissonb-10</t>
  </si>
  <si>
    <t>#149</t>
  </si>
  <si>
    <t>Takagi et al. (2005) #149</t>
  </si>
  <si>
    <t>#12</t>
  </si>
  <si>
    <t>Wagner et al. (1995)</t>
  </si>
  <si>
    <t>#14</t>
  </si>
  <si>
    <t>#13</t>
  </si>
  <si>
    <t>MLV36_750C_200MPa_120h</t>
  </si>
  <si>
    <t>Waters et al. (in review)</t>
  </si>
  <si>
    <t>MLV36_750C_200MPa_48h</t>
  </si>
  <si>
    <t>MLV36_800C_100MPa_48h</t>
  </si>
  <si>
    <t>MLV36_800C_150MPa_48h</t>
  </si>
  <si>
    <t>MLV36_850C_100MPa_48h</t>
  </si>
  <si>
    <t>MLV36_900C_50MPa_48h</t>
  </si>
  <si>
    <t>MLV44_750C_200MPa_48h</t>
  </si>
  <si>
    <t>MLV44_750C_200MPa_96h</t>
  </si>
  <si>
    <t>MLV44_800C_100MPa_48h</t>
  </si>
  <si>
    <t xml:space="preserve"> TEQ34_750C_200MPa_120h</t>
  </si>
  <si>
    <t>TEQ34_750C_250MPa_120h</t>
  </si>
  <si>
    <t>TEQ34_750C_300MPa_120h</t>
  </si>
  <si>
    <t>TEQ34_800C_150MPa_48h</t>
  </si>
  <si>
    <t>TEQ34_800C_200MPa_48h</t>
  </si>
  <si>
    <t>TEQ34_800C_250MPa_48h</t>
  </si>
  <si>
    <t>MLV44_750_200_48</t>
  </si>
  <si>
    <t>MLV44_750_200_96</t>
  </si>
  <si>
    <t>MLV44_800_100_72</t>
  </si>
  <si>
    <t>MLV36_900_50_48</t>
  </si>
  <si>
    <t>MLV36_750_220_48</t>
  </si>
  <si>
    <t>#16</t>
  </si>
  <si>
    <t>Aigner-Torres et al. (2007)</t>
  </si>
  <si>
    <t>#17</t>
  </si>
  <si>
    <t>#28</t>
  </si>
  <si>
    <t>#36</t>
  </si>
  <si>
    <t>#29</t>
  </si>
  <si>
    <t>#31</t>
  </si>
  <si>
    <t>#35</t>
  </si>
  <si>
    <t>#25</t>
  </si>
  <si>
    <t>#F1</t>
  </si>
  <si>
    <t>Bartels et al. (1991)</t>
  </si>
  <si>
    <t>#F4</t>
  </si>
  <si>
    <t>#F3</t>
  </si>
  <si>
    <t>Blundy 1997</t>
  </si>
  <si>
    <t>Blundy (1997)</t>
  </si>
  <si>
    <t>816-3-12</t>
  </si>
  <si>
    <t>Brugger et al. (2003)</t>
  </si>
  <si>
    <t>816-3-11</t>
  </si>
  <si>
    <t>Natural B-27</t>
  </si>
  <si>
    <t>#79-38b-1</t>
  </si>
  <si>
    <t>Grove et al. (1982)</t>
  </si>
  <si>
    <t>#79-38b-10</t>
  </si>
  <si>
    <t>#79-35g-10</t>
  </si>
  <si>
    <t>#79-9c-3</t>
  </si>
  <si>
    <t>#79-38b-11</t>
  </si>
  <si>
    <t>#79-9c-7</t>
  </si>
  <si>
    <t>#79-20e-4</t>
  </si>
  <si>
    <t>#79-35g-3</t>
  </si>
  <si>
    <t>#79-38b-2</t>
  </si>
  <si>
    <t>#79-9c-6</t>
  </si>
  <si>
    <t>#79-35g-12</t>
  </si>
  <si>
    <t>#79-38b-4</t>
  </si>
  <si>
    <t>#79-20e-1</t>
  </si>
  <si>
    <t>#79-35g-11</t>
  </si>
  <si>
    <t>#79-20e-5</t>
  </si>
  <si>
    <t>#79-20e-9</t>
  </si>
  <si>
    <t>ALV-528-1-1 #3</t>
  </si>
  <si>
    <t>Grove &amp; Bryan (1983)</t>
  </si>
  <si>
    <t>ALV-525-4B #3</t>
  </si>
  <si>
    <t>AII-32-12-6 #8</t>
  </si>
  <si>
    <t>AII-32-12-6 #10</t>
  </si>
  <si>
    <t>AII-96-6-42 #9</t>
  </si>
  <si>
    <t>AII-96-6-42 #10</t>
  </si>
  <si>
    <t>AII-96-6-42 #3</t>
  </si>
  <si>
    <t>AII-96-6-42 #1</t>
  </si>
  <si>
    <t>Grove et al. (2003)</t>
  </si>
  <si>
    <t>#139</t>
  </si>
  <si>
    <t>Grove &amp; Juster (1989)</t>
  </si>
  <si>
    <t>#147</t>
  </si>
  <si>
    <t>#157</t>
  </si>
  <si>
    <t>#156</t>
  </si>
  <si>
    <t>#155</t>
  </si>
  <si>
    <t>#38</t>
  </si>
  <si>
    <t>#A-1</t>
  </si>
  <si>
    <t>Juster et al. (1989)</t>
  </si>
  <si>
    <t>#A-18</t>
  </si>
  <si>
    <t>#A-6</t>
  </si>
  <si>
    <t>#A-8</t>
  </si>
  <si>
    <t>#A-10</t>
  </si>
  <si>
    <t>#A-22</t>
  </si>
  <si>
    <t>#A-23</t>
  </si>
  <si>
    <t>#A-25</t>
  </si>
  <si>
    <t>Mahood and Baker (1986)</t>
  </si>
  <si>
    <t>Mahood &amp; Baker (1986)</t>
  </si>
  <si>
    <t>#K-15 #15</t>
  </si>
  <si>
    <t>Sack et al. (1991)</t>
  </si>
  <si>
    <t>#CSQ-3 #7</t>
  </si>
  <si>
    <t>#TB-253 #7A</t>
  </si>
  <si>
    <t>#TB-253 #2A</t>
  </si>
  <si>
    <t>#PRT #5A</t>
  </si>
  <si>
    <t>#FG-519 #8A</t>
  </si>
  <si>
    <t>#COL-11/10 #7A</t>
  </si>
  <si>
    <t>#4-3-75</t>
  </si>
  <si>
    <t>Snyder et al. (1993)</t>
  </si>
  <si>
    <t>#4-3-77</t>
  </si>
  <si>
    <t>#4-83C-72</t>
  </si>
  <si>
    <t>Thy et al. (2006)</t>
  </si>
  <si>
    <t>Toplis et al. (1994)- Fe-100</t>
  </si>
  <si>
    <t>Toplis et al. (1994)</t>
  </si>
  <si>
    <t>Toplis and Carroll (1995)-Fe-16</t>
  </si>
  <si>
    <t>Toplis &amp; Carroll (1995)</t>
  </si>
  <si>
    <t>Toplis and Carroll (1995)-Fe-45</t>
  </si>
  <si>
    <t>Toplis and Carroll (1995)-Fe-36</t>
  </si>
  <si>
    <t>#6</t>
  </si>
  <si>
    <t>Tormey et al. (1987)</t>
  </si>
  <si>
    <t>#11</t>
  </si>
  <si>
    <t>#5</t>
  </si>
  <si>
    <t>TJ-37</t>
  </si>
  <si>
    <t>Vander Auwera et al. (1998)</t>
  </si>
  <si>
    <t>TJ-36</t>
  </si>
  <si>
    <t>TH-31</t>
  </si>
  <si>
    <t>TJ-26</t>
  </si>
  <si>
    <t>TJ-27</t>
  </si>
  <si>
    <t>TJ-30</t>
  </si>
  <si>
    <t>TJ-49</t>
  </si>
  <si>
    <t>WD-8A</t>
  </si>
  <si>
    <t>Yang et al. (1996)-2004-3-1-50</t>
  </si>
  <si>
    <t>Yang et al. (1996)</t>
  </si>
  <si>
    <t>Yang et al. (1996)-2004-3-1-40</t>
  </si>
  <si>
    <t>Yang et al. (1996)-2004-3-1-20</t>
  </si>
  <si>
    <t>Yang et al. (1996)-67-032-110</t>
  </si>
  <si>
    <t>Yang et al. (1996)-62-002-110</t>
  </si>
  <si>
    <t>Yang et al. (1996)-RE-46-9</t>
  </si>
  <si>
    <t>Yang et al. (1996)-RE-46-14</t>
  </si>
  <si>
    <t>Yang et al. (1996)-RE-46-8</t>
  </si>
  <si>
    <t>P_kbar</t>
  </si>
  <si>
    <r>
      <t>SiO</t>
    </r>
    <r>
      <rPr>
        <b/>
        <vertAlign val="subscript"/>
        <sz val="9"/>
        <color theme="1"/>
        <rFont val="Times New Roman"/>
      </rPr>
      <t>2_Liq</t>
    </r>
  </si>
  <si>
    <r>
      <t>TiO</t>
    </r>
    <r>
      <rPr>
        <b/>
        <vertAlign val="subscript"/>
        <sz val="9"/>
        <color theme="1"/>
        <rFont val="Times New Roman"/>
      </rPr>
      <t>2_Liq</t>
    </r>
  </si>
  <si>
    <r>
      <t>Al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</t>
    </r>
    <r>
      <rPr>
        <b/>
        <vertAlign val="subscript"/>
        <sz val="9"/>
        <color theme="1"/>
        <rFont val="Times New Roman"/>
      </rPr>
      <t>3_Liq</t>
    </r>
  </si>
  <si>
    <r>
      <t>Na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</si>
  <si>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K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</si>
  <si>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H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</si>
  <si>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t>Masotta2013</t>
  </si>
  <si>
    <t>Have emailed and requested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</si>
</sst>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00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0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6" tint="-0.49998474074526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b/>
      <sz val="14"/>
      <color indexed="8"/>
      <name val="Arial"/>
    </font>
    <font>
      <sz val="14"/>
      <name val="Verdana"/>
    </font>
    <font>
      <b/>
      <sz val="14"/>
      <name val="Arial"/>
    </font>
    <font>
      <b/>
      <sz val="14"/>
      <color rgb="FF3366FF"/>
      <name val="Arial"/>
    </font>
    <font>
      <sz val="14"/>
      <color indexed="18"/>
      <name val="Verdana"/>
    </font>
    <font>
      <sz val="14"/>
      <color indexed="10"/>
      <name val="Arial"/>
      <family val="2"/>
    </font>
    <font>
      <b/>
      <sz val="16"/>
      <name val="Arial"/>
    </font>
    <font>
      <b/>
      <sz val="14"/>
      <color rgb="FFFF0000"/>
      <name val="Arial"/>
    </font>
    <font>
      <b/>
      <sz val="12"/>
      <color rgb="FFFF0000"/>
      <name val="Arial"/>
    </font>
    <font>
      <b/>
      <sz val="12"/>
      <color indexed="10"/>
      <name val="Arial"/>
    </font>
    <font>
      <b/>
      <sz val="12"/>
      <name val="Arial"/>
    </font>
    <font>
      <b/>
      <sz val="14"/>
      <color indexed="10"/>
      <name val="Arial"/>
    </font>
    <font>
      <b/>
      <sz val="11"/>
      <name val="Arial"/>
    </font>
    <font>
      <sz val="14"/>
      <color rgb="FFFF0000"/>
      <name val="Arial"/>
    </font>
    <font>
      <sz val="12"/>
      <color indexed="10"/>
      <name val="Arial"/>
      <family val="2"/>
    </font>
    <font>
      <b/>
      <sz val="11"/>
      <color indexed="8"/>
      <name val="Verdana"/>
    </font>
    <font>
      <sz val="12"/>
      <color theme="1"/>
      <name val="Arial"/>
      <family val="2"/>
    </font>
    <font>
      <sz val="10"/>
      <color indexed="8"/>
      <name val="Verdana"/>
    </font>
    <font>
      <sz val="12"/>
      <name val="Arial"/>
    </font>
    <font>
      <sz val="12"/>
      <color indexed="8"/>
      <name val="Verdana"/>
    </font>
    <font>
      <b/>
      <sz val="9"/>
      <color theme="1"/>
      <name val="Times New Roman"/>
    </font>
    <font>
      <b/>
      <vertAlign val="subscript"/>
      <sz val="9"/>
      <color theme="1"/>
      <name val="Times New Roman"/>
    </font>
    <font>
      <sz val="9"/>
      <name val="Times New Roman"/>
    </font>
    <font>
      <sz val="9"/>
      <color theme="1"/>
      <name val="Times New Roman"/>
    </font>
    <font>
      <sz val="10"/>
      <name val="Verdana"/>
    </font>
    <font>
      <sz val="9"/>
      <color rgb="FF000000"/>
      <name val="Times New Roman"/>
    </font>
    <font>
      <sz val="9"/>
      <name val="Times"/>
    </font>
    <font>
      <sz val="9"/>
      <color rgb="FF9C0006"/>
      <name val="Times New Roman"/>
    </font>
    <font>
      <sz val="9"/>
      <color rgb="FF666666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3" fillId="0" borderId="0"/>
    <xf numFmtId="0" fontId="39" fillId="0" borderId="0"/>
  </cellStyleXfs>
  <cellXfs count="125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right"/>
    </xf>
    <xf numFmtId="2" fontId="6" fillId="4" borderId="3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8" fillId="3" borderId="0" xfId="0" applyFont="1" applyFill="1"/>
    <xf numFmtId="1" fontId="9" fillId="3" borderId="0" xfId="2" applyNumberFormat="1" applyFont="1" applyFill="1" applyAlignment="1">
      <alignment horizontal="right" vertical="center"/>
    </xf>
    <xf numFmtId="0" fontId="8" fillId="3" borderId="2" xfId="0" applyFont="1" applyFill="1" applyBorder="1"/>
    <xf numFmtId="0" fontId="6" fillId="3" borderId="2" xfId="0" applyFont="1" applyFill="1" applyBorder="1" applyAlignment="1">
      <alignment horizontal="right"/>
    </xf>
    <xf numFmtId="2" fontId="6" fillId="4" borderId="1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0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2" fillId="0" borderId="0" xfId="0" applyFont="1"/>
    <xf numFmtId="0" fontId="11" fillId="0" borderId="0" xfId="3" applyFont="1" applyAlignment="1">
      <alignment horizontal="left"/>
    </xf>
    <xf numFmtId="2" fontId="11" fillId="0" borderId="0" xfId="0" applyNumberFormat="1" applyFont="1"/>
    <xf numFmtId="164" fontId="11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0" xfId="0" applyFont="1"/>
    <xf numFmtId="0" fontId="19" fillId="0" borderId="6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/>
    <xf numFmtId="0" fontId="24" fillId="0" borderId="0" xfId="0" applyFont="1"/>
    <xf numFmtId="0" fontId="29" fillId="0" borderId="0" xfId="0" applyFont="1"/>
    <xf numFmtId="0" fontId="3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5" borderId="0" xfId="0" applyFont="1" applyFill="1" applyAlignment="1">
      <alignment horizontal="center"/>
    </xf>
    <xf numFmtId="164" fontId="31" fillId="6" borderId="0" xfId="0" applyNumberFormat="1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166" fontId="31" fillId="6" borderId="0" xfId="0" applyNumberFormat="1" applyFont="1" applyFill="1" applyAlignment="1">
      <alignment horizontal="center"/>
    </xf>
    <xf numFmtId="1" fontId="31" fillId="6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166" fontId="31" fillId="7" borderId="0" xfId="0" applyNumberFormat="1" applyFont="1" applyFill="1" applyAlignment="1">
      <alignment horizontal="center"/>
    </xf>
    <xf numFmtId="0" fontId="32" fillId="0" borderId="0" xfId="0" applyFont="1"/>
    <xf numFmtId="165" fontId="31" fillId="0" borderId="0" xfId="0" applyNumberFormat="1" applyFont="1"/>
    <xf numFmtId="0" fontId="31" fillId="5" borderId="0" xfId="0" applyFont="1" applyFill="1" applyAlignment="1">
      <alignment horizontal="center" wrapText="1"/>
    </xf>
    <xf numFmtId="2" fontId="31" fillId="5" borderId="0" xfId="0" applyNumberFormat="1" applyFont="1" applyFill="1" applyAlignment="1">
      <alignment horizontal="center"/>
    </xf>
    <xf numFmtId="2" fontId="31" fillId="5" borderId="0" xfId="0" applyNumberFormat="1" applyFont="1" applyFill="1" applyAlignment="1">
      <alignment horizontal="right"/>
    </xf>
    <xf numFmtId="2" fontId="31" fillId="5" borderId="0" xfId="0" applyNumberFormat="1" applyFont="1" applyFill="1"/>
    <xf numFmtId="0" fontId="33" fillId="0" borderId="0" xfId="0" applyFont="1"/>
    <xf numFmtId="0" fontId="34" fillId="0" borderId="0" xfId="0" applyFont="1"/>
    <xf numFmtId="0" fontId="31" fillId="8" borderId="0" xfId="0" applyFont="1" applyFill="1"/>
    <xf numFmtId="0" fontId="31" fillId="8" borderId="0" xfId="0" applyFont="1" applyFill="1" applyAlignment="1">
      <alignment horizontal="center"/>
    </xf>
    <xf numFmtId="164" fontId="31" fillId="8" borderId="0" xfId="0" applyNumberFormat="1" applyFont="1" applyFill="1" applyAlignment="1">
      <alignment horizontal="center"/>
    </xf>
    <xf numFmtId="166" fontId="31" fillId="8" borderId="0" xfId="0" applyNumberFormat="1" applyFont="1" applyFill="1" applyAlignment="1">
      <alignment horizontal="center"/>
    </xf>
    <xf numFmtId="1" fontId="31" fillId="8" borderId="0" xfId="0" applyNumberFormat="1" applyFont="1" applyFill="1" applyAlignment="1">
      <alignment horizontal="center"/>
    </xf>
    <xf numFmtId="0" fontId="0" fillId="8" borderId="0" xfId="0" applyFill="1"/>
    <xf numFmtId="0" fontId="32" fillId="8" borderId="0" xfId="0" applyFont="1" applyFill="1"/>
    <xf numFmtId="165" fontId="31" fillId="8" borderId="0" xfId="0" applyNumberFormat="1" applyFont="1" applyFill="1"/>
    <xf numFmtId="0" fontId="31" fillId="9" borderId="0" xfId="0" applyFont="1" applyFill="1"/>
    <xf numFmtId="0" fontId="31" fillId="9" borderId="0" xfId="0" applyFont="1" applyFill="1" applyAlignment="1">
      <alignment horizontal="center"/>
    </xf>
    <xf numFmtId="164" fontId="31" fillId="9" borderId="0" xfId="0" applyNumberFormat="1" applyFont="1" applyFill="1" applyAlignment="1">
      <alignment horizontal="center"/>
    </xf>
    <xf numFmtId="166" fontId="31" fillId="9" borderId="0" xfId="0" applyNumberFormat="1" applyFont="1" applyFill="1" applyAlignment="1">
      <alignment horizontal="center"/>
    </xf>
    <xf numFmtId="1" fontId="31" fillId="9" borderId="0" xfId="0" applyNumberFormat="1" applyFont="1" applyFill="1" applyAlignment="1">
      <alignment horizontal="center"/>
    </xf>
    <xf numFmtId="0" fontId="0" fillId="9" borderId="0" xfId="0" applyFill="1"/>
    <xf numFmtId="0" fontId="32" fillId="9" borderId="0" xfId="0" applyFont="1" applyFill="1"/>
    <xf numFmtId="165" fontId="31" fillId="9" borderId="0" xfId="0" applyNumberFormat="1" applyFont="1" applyFill="1"/>
    <xf numFmtId="0" fontId="31" fillId="7" borderId="0" xfId="0" applyFont="1" applyFill="1"/>
    <xf numFmtId="0" fontId="31" fillId="7" borderId="0" xfId="0" applyFont="1" applyFill="1" applyAlignment="1">
      <alignment horizontal="center"/>
    </xf>
    <xf numFmtId="164" fontId="31" fillId="7" borderId="0" xfId="0" applyNumberFormat="1" applyFont="1" applyFill="1" applyAlignment="1">
      <alignment horizontal="center"/>
    </xf>
    <xf numFmtId="1" fontId="31" fillId="7" borderId="0" xfId="0" applyNumberFormat="1" applyFont="1" applyFill="1" applyAlignment="1">
      <alignment horizontal="center"/>
    </xf>
    <xf numFmtId="0" fontId="0" fillId="7" borderId="0" xfId="0" applyFill="1"/>
    <xf numFmtId="0" fontId="32" fillId="7" borderId="0" xfId="0" applyFont="1" applyFill="1"/>
    <xf numFmtId="165" fontId="31" fillId="7" borderId="0" xfId="0" applyNumberFormat="1" applyFont="1" applyFill="1"/>
    <xf numFmtId="0" fontId="35" fillId="0" borderId="0" xfId="0" applyFont="1"/>
    <xf numFmtId="2" fontId="35" fillId="0" borderId="0" xfId="0" applyNumberFormat="1" applyFont="1"/>
    <xf numFmtId="0" fontId="35" fillId="0" borderId="0" xfId="0" applyFont="1" applyAlignment="1">
      <alignment wrapText="1"/>
    </xf>
    <xf numFmtId="2" fontId="35" fillId="0" borderId="0" xfId="0" applyNumberFormat="1" applyFont="1" applyAlignment="1">
      <alignment wrapText="1"/>
    </xf>
    <xf numFmtId="164" fontId="35" fillId="0" borderId="0" xfId="0" applyNumberFormat="1" applyFont="1" applyAlignment="1">
      <alignment wrapText="1"/>
    </xf>
    <xf numFmtId="164" fontId="35" fillId="0" borderId="0" xfId="0" applyNumberFormat="1" applyFont="1"/>
    <xf numFmtId="0" fontId="37" fillId="0" borderId="0" xfId="0" applyFont="1"/>
    <xf numFmtId="2" fontId="37" fillId="0" borderId="0" xfId="0" applyNumberFormat="1" applyFont="1"/>
    <xf numFmtId="0" fontId="38" fillId="0" borderId="0" xfId="0" applyFont="1"/>
    <xf numFmtId="2" fontId="38" fillId="0" borderId="0" xfId="0" applyNumberFormat="1" applyFont="1"/>
    <xf numFmtId="164" fontId="38" fillId="0" borderId="0" xfId="0" applyNumberFormat="1" applyFont="1"/>
    <xf numFmtId="0" fontId="37" fillId="0" borderId="0" xfId="1" applyFont="1" applyFill="1"/>
    <xf numFmtId="2" fontId="37" fillId="0" borderId="0" xfId="0" applyNumberFormat="1" applyFont="1" applyAlignment="1">
      <alignment horizontal="right"/>
    </xf>
    <xf numFmtId="2" fontId="37" fillId="0" borderId="0" xfId="4" applyNumberFormat="1" applyFont="1"/>
    <xf numFmtId="0" fontId="37" fillId="0" borderId="0" xfId="0" applyFont="1" applyAlignment="1">
      <alignment horizontal="left"/>
    </xf>
    <xf numFmtId="6" fontId="38" fillId="0" borderId="0" xfId="0" applyNumberFormat="1" applyFont="1"/>
    <xf numFmtId="0" fontId="37" fillId="0" borderId="0" xfId="0" applyFont="1" applyAlignment="1">
      <alignment wrapText="1"/>
    </xf>
    <xf numFmtId="164" fontId="37" fillId="0" borderId="0" xfId="0" applyNumberFormat="1" applyFont="1"/>
    <xf numFmtId="2" fontId="37" fillId="0" borderId="0" xfId="1" applyNumberFormat="1" applyFont="1" applyFill="1" applyBorder="1" applyAlignment="1">
      <alignment horizontal="right"/>
    </xf>
    <xf numFmtId="0" fontId="38" fillId="0" borderId="0" xfId="0" applyFont="1" applyAlignment="1">
      <alignment wrapText="1"/>
    </xf>
    <xf numFmtId="2" fontId="40" fillId="0" borderId="0" xfId="0" applyNumberFormat="1" applyFont="1" applyAlignment="1">
      <alignment horizontal="center" vertical="center"/>
    </xf>
    <xf numFmtId="164" fontId="41" fillId="0" borderId="0" xfId="0" applyNumberFormat="1" applyFont="1"/>
    <xf numFmtId="0" fontId="42" fillId="0" borderId="0" xfId="1" applyFont="1" applyFill="1"/>
    <xf numFmtId="2" fontId="42" fillId="0" borderId="0" xfId="1" applyNumberFormat="1" applyFont="1" applyFill="1"/>
    <xf numFmtId="0" fontId="43" fillId="0" borderId="0" xfId="0" applyFont="1"/>
    <xf numFmtId="2" fontId="43" fillId="0" borderId="0" xfId="0" applyNumberFormat="1" applyFont="1"/>
    <xf numFmtId="14" fontId="37" fillId="0" borderId="0" xfId="0" applyNumberFormat="1" applyFont="1"/>
    <xf numFmtId="0" fontId="37" fillId="0" borderId="0" xfId="4" applyFont="1"/>
    <xf numFmtId="0" fontId="2" fillId="4" borderId="0" xfId="0" applyFont="1" applyFill="1" applyBorder="1" applyAlignment="1">
      <alignment horizontal="center"/>
    </xf>
  </cellXfs>
  <cellStyles count="5">
    <cellStyle name="Bad" xfId="1" builtinId="27"/>
    <cellStyle name="Normal" xfId="0" builtinId="0"/>
    <cellStyle name="Normal 2" xfId="3" xr:uid="{A1B37A62-6BF0-4ADD-96DB-8EE381F0551E}"/>
    <cellStyle name="Normal 2 16" xfId="4" xr:uid="{1830C40C-2ED5-46E5-880A-FA6B4A4E80B5}"/>
    <cellStyle name="Normal_Experimental results ver3" xfId="2" xr:uid="{F7DF64D0-C558-4F00-A401-187E3FEC5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C4B8-A04D-4B80-B1C9-E0A4F8735124}">
  <dimension ref="A1:B10"/>
  <sheetViews>
    <sheetView tabSelected="1" workbookViewId="0">
      <selection activeCell="A11" sqref="A11"/>
    </sheetView>
  </sheetViews>
  <sheetFormatPr defaultRowHeight="14.4" x14ac:dyDescent="0.3"/>
  <cols>
    <col min="1" max="1" width="30.33203125" customWidth="1"/>
  </cols>
  <sheetData>
    <row r="1" spans="1:2" x14ac:dyDescent="0.3">
      <c r="A1" t="s">
        <v>0</v>
      </c>
    </row>
    <row r="4" spans="1:2" x14ac:dyDescent="0.3">
      <c r="A4" t="s">
        <v>1079</v>
      </c>
      <c r="B4" t="s">
        <v>1</v>
      </c>
    </row>
    <row r="5" spans="1:2" x14ac:dyDescent="0.3">
      <c r="A5" t="s">
        <v>1080</v>
      </c>
      <c r="B5" t="s">
        <v>1084</v>
      </c>
    </row>
    <row r="6" spans="1:2" x14ac:dyDescent="0.3">
      <c r="A6" t="s">
        <v>1081</v>
      </c>
      <c r="B6" t="s">
        <v>1085</v>
      </c>
    </row>
    <row r="7" spans="1:2" x14ac:dyDescent="0.3">
      <c r="A7" t="s">
        <v>1082</v>
      </c>
      <c r="B7" t="s">
        <v>1086</v>
      </c>
    </row>
    <row r="8" spans="1:2" x14ac:dyDescent="0.3">
      <c r="A8" t="s">
        <v>1083</v>
      </c>
      <c r="B8" t="s">
        <v>1087</v>
      </c>
    </row>
    <row r="9" spans="1:2" x14ac:dyDescent="0.3">
      <c r="A9" t="s">
        <v>1088</v>
      </c>
      <c r="B9" t="s">
        <v>1089</v>
      </c>
    </row>
    <row r="10" spans="1:2" x14ac:dyDescent="0.3">
      <c r="A10" t="s">
        <v>1332</v>
      </c>
      <c r="B10" t="s">
        <v>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594-B6FA-4C8F-9B61-D8D97ACBD5D4}">
  <dimension ref="A1:W73"/>
  <sheetViews>
    <sheetView workbookViewId="0">
      <selection activeCell="W2" sqref="W2:W73"/>
    </sheetView>
  </sheetViews>
  <sheetFormatPr defaultRowHeight="14.4" x14ac:dyDescent="0.3"/>
  <sheetData>
    <row r="1" spans="1:23" ht="18" x14ac:dyDescent="0.4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3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9</v>
      </c>
      <c r="T1" s="4" t="s">
        <v>10</v>
      </c>
      <c r="U1" s="124" t="s">
        <v>108</v>
      </c>
      <c r="V1" s="124" t="s">
        <v>1325</v>
      </c>
      <c r="W1" s="124" t="s">
        <v>96</v>
      </c>
    </row>
    <row r="2" spans="1:23" x14ac:dyDescent="0.3">
      <c r="A2" s="5" t="s">
        <v>11</v>
      </c>
      <c r="B2" s="6">
        <v>1446</v>
      </c>
      <c r="C2" s="6">
        <v>1050</v>
      </c>
      <c r="D2" s="6">
        <v>1500</v>
      </c>
      <c r="E2" s="6"/>
      <c r="F2" s="6"/>
      <c r="G2" s="6"/>
      <c r="H2" s="6"/>
      <c r="I2" s="7">
        <v>42.43</v>
      </c>
      <c r="J2" s="8">
        <v>2.5</v>
      </c>
      <c r="K2" s="8">
        <v>12.97</v>
      </c>
      <c r="L2" s="8">
        <v>0.31</v>
      </c>
      <c r="M2" s="8">
        <v>7.8</v>
      </c>
      <c r="N2" s="8">
        <v>0.09</v>
      </c>
      <c r="O2" s="8">
        <v>15.56</v>
      </c>
      <c r="P2" s="8">
        <v>11.21</v>
      </c>
      <c r="Q2" s="8">
        <v>2.41</v>
      </c>
      <c r="R2" s="8">
        <v>1.61</v>
      </c>
      <c r="S2" s="8"/>
      <c r="T2" s="8"/>
      <c r="U2">
        <f>C2+273.15</f>
        <v>1323.15</v>
      </c>
      <c r="V2">
        <f>D2/100</f>
        <v>15</v>
      </c>
      <c r="W2" t="str">
        <f>IF(E2&gt;0, E2, "")</f>
        <v/>
      </c>
    </row>
    <row r="3" spans="1:23" x14ac:dyDescent="0.3">
      <c r="A3" s="5" t="s">
        <v>11</v>
      </c>
      <c r="B3" s="6">
        <v>1447</v>
      </c>
      <c r="C3" s="6">
        <v>1050</v>
      </c>
      <c r="D3" s="6">
        <v>1000</v>
      </c>
      <c r="E3" s="6"/>
      <c r="F3" s="6"/>
      <c r="G3" s="6"/>
      <c r="H3" s="6"/>
      <c r="I3" s="7">
        <v>41.19</v>
      </c>
      <c r="J3" s="8">
        <v>2.62</v>
      </c>
      <c r="K3" s="8">
        <v>12.25</v>
      </c>
      <c r="L3" s="8">
        <v>0.1</v>
      </c>
      <c r="M3" s="8">
        <v>9.44</v>
      </c>
      <c r="N3" s="8">
        <v>0.11</v>
      </c>
      <c r="O3" s="8">
        <v>15.67</v>
      </c>
      <c r="P3" s="8">
        <v>11.54</v>
      </c>
      <c r="Q3" s="8">
        <v>2.44</v>
      </c>
      <c r="R3" s="8">
        <v>1.4</v>
      </c>
      <c r="S3" s="8"/>
      <c r="T3" s="8"/>
      <c r="U3">
        <f t="shared" ref="U3:U66" si="0">C3+273.15</f>
        <v>1323.15</v>
      </c>
      <c r="V3">
        <f t="shared" ref="V3:V66" si="1">D3/100</f>
        <v>10</v>
      </c>
      <c r="W3" t="str">
        <f t="shared" ref="W3:W66" si="2">IF(E3&gt;0, E3, "")</f>
        <v/>
      </c>
    </row>
    <row r="4" spans="1:23" x14ac:dyDescent="0.3">
      <c r="A4" s="5" t="s">
        <v>12</v>
      </c>
      <c r="B4" s="6" t="s">
        <v>13</v>
      </c>
      <c r="C4" s="6">
        <v>850</v>
      </c>
      <c r="D4" s="6">
        <v>250</v>
      </c>
      <c r="E4" s="9">
        <v>6.3</v>
      </c>
      <c r="F4" s="9">
        <v>1.1913126659606501</v>
      </c>
      <c r="G4" s="9">
        <v>-11.594938719083462</v>
      </c>
      <c r="H4" s="9"/>
      <c r="I4" s="7">
        <v>45.69</v>
      </c>
      <c r="J4" s="8">
        <v>1.44</v>
      </c>
      <c r="K4" s="8">
        <v>9.64</v>
      </c>
      <c r="L4" s="8"/>
      <c r="M4" s="8">
        <v>13.37</v>
      </c>
      <c r="N4" s="8">
        <v>0.21</v>
      </c>
      <c r="O4" s="8">
        <v>14.57</v>
      </c>
      <c r="P4" s="8">
        <v>10.72</v>
      </c>
      <c r="Q4" s="8">
        <v>1.76</v>
      </c>
      <c r="R4" s="8">
        <v>0.23</v>
      </c>
      <c r="S4" s="8"/>
      <c r="T4" s="8"/>
      <c r="U4">
        <f t="shared" si="0"/>
        <v>1123.1500000000001</v>
      </c>
      <c r="V4">
        <f t="shared" si="1"/>
        <v>2.5</v>
      </c>
      <c r="W4">
        <f t="shared" si="2"/>
        <v>6.3</v>
      </c>
    </row>
    <row r="5" spans="1:23" x14ac:dyDescent="0.3">
      <c r="A5" s="5" t="s">
        <v>12</v>
      </c>
      <c r="B5" s="6" t="s">
        <v>14</v>
      </c>
      <c r="C5" s="6">
        <v>850</v>
      </c>
      <c r="D5" s="6">
        <v>250</v>
      </c>
      <c r="E5" s="9">
        <v>5.7</v>
      </c>
      <c r="F5" s="9">
        <v>1.19</v>
      </c>
      <c r="G5" s="9">
        <v>-11.596251385044113</v>
      </c>
      <c r="H5" s="9"/>
      <c r="I5" s="7">
        <v>45.56</v>
      </c>
      <c r="J5" s="8">
        <v>1.43</v>
      </c>
      <c r="K5" s="8">
        <v>10.4</v>
      </c>
      <c r="L5" s="8"/>
      <c r="M5" s="8">
        <v>12.27</v>
      </c>
      <c r="N5" s="8">
        <v>0.21</v>
      </c>
      <c r="O5" s="8">
        <v>15.15</v>
      </c>
      <c r="P5" s="8">
        <v>11.03</v>
      </c>
      <c r="Q5" s="8">
        <v>1.89</v>
      </c>
      <c r="R5" s="8">
        <v>0.25</v>
      </c>
      <c r="S5" s="8"/>
      <c r="T5" s="8"/>
      <c r="U5">
        <f t="shared" si="0"/>
        <v>1123.1500000000001</v>
      </c>
      <c r="V5">
        <f t="shared" si="1"/>
        <v>2.5</v>
      </c>
      <c r="W5">
        <f t="shared" si="2"/>
        <v>5.7</v>
      </c>
    </row>
    <row r="6" spans="1:23" x14ac:dyDescent="0.3">
      <c r="A6" s="5" t="s">
        <v>12</v>
      </c>
      <c r="B6" s="6" t="s">
        <v>15</v>
      </c>
      <c r="C6" s="6">
        <v>850</v>
      </c>
      <c r="D6" s="6">
        <v>250</v>
      </c>
      <c r="E6" s="9">
        <v>7</v>
      </c>
      <c r="F6" s="9">
        <v>0.98641736702712191</v>
      </c>
      <c r="G6" s="9">
        <v>-11.799834018016991</v>
      </c>
      <c r="H6" s="9"/>
      <c r="I6" s="7">
        <v>45.65</v>
      </c>
      <c r="J6" s="8">
        <v>1.55</v>
      </c>
      <c r="K6" s="8">
        <v>10.78</v>
      </c>
      <c r="L6" s="8"/>
      <c r="M6" s="8">
        <v>13.3</v>
      </c>
      <c r="N6" s="8">
        <v>0.21</v>
      </c>
      <c r="O6" s="8">
        <v>14.21</v>
      </c>
      <c r="P6" s="8">
        <v>10.81</v>
      </c>
      <c r="Q6" s="8">
        <v>1.89</v>
      </c>
      <c r="R6" s="8">
        <v>0.27</v>
      </c>
      <c r="S6" s="8"/>
      <c r="T6" s="8"/>
      <c r="U6">
        <f t="shared" si="0"/>
        <v>1123.1500000000001</v>
      </c>
      <c r="V6">
        <f t="shared" si="1"/>
        <v>2.5</v>
      </c>
      <c r="W6">
        <f t="shared" si="2"/>
        <v>7</v>
      </c>
    </row>
    <row r="7" spans="1:23" x14ac:dyDescent="0.3">
      <c r="A7" s="5" t="s">
        <v>16</v>
      </c>
      <c r="B7" s="6" t="s">
        <v>17</v>
      </c>
      <c r="C7" s="6">
        <v>900</v>
      </c>
      <c r="D7" s="6">
        <v>285.10000000000002</v>
      </c>
      <c r="E7" s="9">
        <v>6.5483493804931641</v>
      </c>
      <c r="F7" s="6"/>
      <c r="G7" s="6"/>
      <c r="H7" s="6"/>
      <c r="I7" s="8">
        <v>44.9</v>
      </c>
      <c r="J7" s="8">
        <v>1.55</v>
      </c>
      <c r="K7" s="8">
        <v>10.9</v>
      </c>
      <c r="L7" s="8"/>
      <c r="M7" s="8">
        <v>8.6999999999999993</v>
      </c>
      <c r="N7" s="8"/>
      <c r="O7" s="8">
        <v>16.600000000000001</v>
      </c>
      <c r="P7" s="8">
        <v>11.18</v>
      </c>
      <c r="Q7" s="8">
        <v>2.1</v>
      </c>
      <c r="R7" s="8">
        <v>0.4</v>
      </c>
      <c r="S7" s="8"/>
      <c r="T7" s="8"/>
      <c r="U7">
        <f t="shared" si="0"/>
        <v>1173.1500000000001</v>
      </c>
      <c r="V7">
        <f t="shared" si="1"/>
        <v>2.8510000000000004</v>
      </c>
      <c r="W7">
        <f t="shared" si="2"/>
        <v>6.5483493804931641</v>
      </c>
    </row>
    <row r="8" spans="1:23" x14ac:dyDescent="0.3">
      <c r="A8" s="5" t="s">
        <v>18</v>
      </c>
      <c r="B8" s="6" t="s">
        <v>19</v>
      </c>
      <c r="C8" s="6">
        <v>930</v>
      </c>
      <c r="D8" s="6">
        <v>226.5</v>
      </c>
      <c r="E8" s="9"/>
      <c r="F8" s="9">
        <v>2.2000000000000002</v>
      </c>
      <c r="G8" s="9">
        <v>-9.1561058677214611</v>
      </c>
      <c r="H8" s="9"/>
      <c r="I8" s="7">
        <v>46.24</v>
      </c>
      <c r="J8" s="8">
        <v>1.27</v>
      </c>
      <c r="K8" s="8">
        <v>10.029999999999999</v>
      </c>
      <c r="L8" s="8"/>
      <c r="M8" s="8">
        <v>10.1</v>
      </c>
      <c r="N8" s="8">
        <v>0.32</v>
      </c>
      <c r="O8" s="8">
        <v>16.3</v>
      </c>
      <c r="P8" s="8">
        <v>11.72</v>
      </c>
      <c r="Q8" s="8">
        <v>1.78</v>
      </c>
      <c r="R8" s="8">
        <v>0.19</v>
      </c>
      <c r="S8" s="8"/>
      <c r="T8" s="8"/>
      <c r="U8">
        <f t="shared" si="0"/>
        <v>1203.1500000000001</v>
      </c>
      <c r="V8">
        <f t="shared" si="1"/>
        <v>2.2650000000000001</v>
      </c>
      <c r="W8" t="str">
        <f t="shared" si="2"/>
        <v/>
      </c>
    </row>
    <row r="9" spans="1:23" x14ac:dyDescent="0.3">
      <c r="A9" s="5" t="s">
        <v>18</v>
      </c>
      <c r="B9" s="6" t="s">
        <v>20</v>
      </c>
      <c r="C9" s="6">
        <v>876</v>
      </c>
      <c r="D9" s="6">
        <v>213</v>
      </c>
      <c r="E9" s="9">
        <v>5.8433055877685547</v>
      </c>
      <c r="F9" s="9"/>
      <c r="G9" s="9"/>
      <c r="H9" s="9"/>
      <c r="I9" s="7">
        <v>47.08</v>
      </c>
      <c r="J9" s="8">
        <v>1.31</v>
      </c>
      <c r="K9" s="8">
        <v>9.24</v>
      </c>
      <c r="L9" s="8"/>
      <c r="M9" s="8">
        <v>13.9</v>
      </c>
      <c r="N9" s="8">
        <v>0.45</v>
      </c>
      <c r="O9" s="8">
        <v>13.22</v>
      </c>
      <c r="P9" s="8">
        <v>10.130000000000001</v>
      </c>
      <c r="Q9" s="8">
        <v>1.75</v>
      </c>
      <c r="R9" s="8">
        <v>0.22</v>
      </c>
      <c r="S9" s="8"/>
      <c r="T9" s="8"/>
      <c r="U9">
        <f t="shared" si="0"/>
        <v>1149.1500000000001</v>
      </c>
      <c r="V9">
        <f t="shared" si="1"/>
        <v>2.13</v>
      </c>
      <c r="W9">
        <f t="shared" si="2"/>
        <v>5.8433055877685547</v>
      </c>
    </row>
    <row r="10" spans="1:23" x14ac:dyDescent="0.3">
      <c r="A10" s="5" t="s">
        <v>21</v>
      </c>
      <c r="B10" s="6">
        <v>35</v>
      </c>
      <c r="C10" s="6">
        <v>866</v>
      </c>
      <c r="D10" s="6">
        <v>208.8</v>
      </c>
      <c r="E10" s="9">
        <v>5.04</v>
      </c>
      <c r="F10" s="9">
        <v>0.81</v>
      </c>
      <c r="G10" s="9">
        <v>-11.688692443444642</v>
      </c>
      <c r="H10" s="9"/>
      <c r="I10" s="7">
        <v>45.28</v>
      </c>
      <c r="J10" s="8">
        <v>2.0299999999999998</v>
      </c>
      <c r="K10" s="8">
        <v>9.06</v>
      </c>
      <c r="L10" s="8"/>
      <c r="M10" s="8">
        <v>13.99</v>
      </c>
      <c r="N10" s="8">
        <v>0.2</v>
      </c>
      <c r="O10" s="8">
        <v>13.5</v>
      </c>
      <c r="P10" s="8">
        <v>10.91</v>
      </c>
      <c r="Q10" s="8">
        <v>2.17</v>
      </c>
      <c r="R10" s="8">
        <v>0.38</v>
      </c>
      <c r="S10" s="8"/>
      <c r="T10" s="8"/>
      <c r="U10">
        <f t="shared" si="0"/>
        <v>1139.1500000000001</v>
      </c>
      <c r="V10">
        <f t="shared" si="1"/>
        <v>2.0880000000000001</v>
      </c>
      <c r="W10">
        <f t="shared" si="2"/>
        <v>5.04</v>
      </c>
    </row>
    <row r="11" spans="1:23" x14ac:dyDescent="0.3">
      <c r="A11" s="5" t="s">
        <v>22</v>
      </c>
      <c r="B11" s="6">
        <v>25</v>
      </c>
      <c r="C11" s="6">
        <v>1000</v>
      </c>
      <c r="D11" s="6">
        <v>2200</v>
      </c>
      <c r="E11" s="6"/>
      <c r="F11" s="6"/>
      <c r="G11" s="6"/>
      <c r="H11" s="6"/>
      <c r="I11" s="7">
        <v>41.6</v>
      </c>
      <c r="J11" s="8">
        <v>1.66</v>
      </c>
      <c r="K11" s="8">
        <v>14.54</v>
      </c>
      <c r="L11" s="8"/>
      <c r="M11" s="8">
        <v>11.94</v>
      </c>
      <c r="N11" s="8">
        <v>0.15</v>
      </c>
      <c r="O11" s="8">
        <v>13.59</v>
      </c>
      <c r="P11" s="8">
        <v>10.11</v>
      </c>
      <c r="Q11" s="8">
        <v>2.77</v>
      </c>
      <c r="R11" s="8">
        <v>1.08</v>
      </c>
      <c r="S11" s="8"/>
      <c r="T11" s="8"/>
      <c r="U11">
        <f t="shared" si="0"/>
        <v>1273.1500000000001</v>
      </c>
      <c r="V11">
        <f t="shared" si="1"/>
        <v>22</v>
      </c>
      <c r="W11" t="str">
        <f t="shared" si="2"/>
        <v/>
      </c>
    </row>
    <row r="12" spans="1:23" x14ac:dyDescent="0.3">
      <c r="A12" s="5" t="s">
        <v>22</v>
      </c>
      <c r="B12" s="6">
        <v>23</v>
      </c>
      <c r="C12" s="6">
        <v>1000</v>
      </c>
      <c r="D12" s="6">
        <v>1500</v>
      </c>
      <c r="E12" s="6"/>
      <c r="F12" s="6"/>
      <c r="G12" s="6"/>
      <c r="H12" s="6"/>
      <c r="I12" s="7">
        <v>42.25</v>
      </c>
      <c r="J12" s="8">
        <v>2.17</v>
      </c>
      <c r="K12" s="8">
        <v>13.72</v>
      </c>
      <c r="L12" s="8"/>
      <c r="M12" s="8">
        <v>8.8000000000000007</v>
      </c>
      <c r="N12" s="8">
        <v>0.11</v>
      </c>
      <c r="O12" s="8">
        <v>15.95</v>
      </c>
      <c r="P12" s="8">
        <v>10.75</v>
      </c>
      <c r="Q12" s="8">
        <v>2.74</v>
      </c>
      <c r="R12" s="8">
        <v>1.06</v>
      </c>
      <c r="S12" s="8"/>
      <c r="T12" s="8"/>
      <c r="U12">
        <f t="shared" si="0"/>
        <v>1273.1500000000001</v>
      </c>
      <c r="V12">
        <f t="shared" si="1"/>
        <v>15</v>
      </c>
      <c r="W12" t="str">
        <f t="shared" si="2"/>
        <v/>
      </c>
    </row>
    <row r="13" spans="1:23" x14ac:dyDescent="0.3">
      <c r="A13" s="5" t="s">
        <v>22</v>
      </c>
      <c r="B13" s="6">
        <v>2</v>
      </c>
      <c r="C13" s="6">
        <v>1040</v>
      </c>
      <c r="D13" s="6">
        <v>1500</v>
      </c>
      <c r="E13" s="6"/>
      <c r="F13" s="6"/>
      <c r="G13" s="6"/>
      <c r="H13" s="6"/>
      <c r="I13" s="7">
        <v>43.42</v>
      </c>
      <c r="J13" s="8">
        <v>2.59</v>
      </c>
      <c r="K13" s="8">
        <v>11.89</v>
      </c>
      <c r="L13" s="8"/>
      <c r="M13" s="8">
        <v>8.06</v>
      </c>
      <c r="N13" s="8">
        <v>0.12</v>
      </c>
      <c r="O13" s="8">
        <v>16.73</v>
      </c>
      <c r="P13" s="8">
        <v>10.67</v>
      </c>
      <c r="Q13" s="8">
        <v>3.05</v>
      </c>
      <c r="R13" s="8">
        <v>1.1499999999999999</v>
      </c>
      <c r="S13" s="8"/>
      <c r="T13" s="8"/>
      <c r="U13">
        <f t="shared" si="0"/>
        <v>1313.15</v>
      </c>
      <c r="V13">
        <f t="shared" si="1"/>
        <v>15</v>
      </c>
      <c r="W13" t="str">
        <f t="shared" si="2"/>
        <v/>
      </c>
    </row>
    <row r="14" spans="1:23" x14ac:dyDescent="0.3">
      <c r="A14" s="5" t="s">
        <v>23</v>
      </c>
      <c r="B14" s="6">
        <v>120</v>
      </c>
      <c r="C14" s="6">
        <v>1050</v>
      </c>
      <c r="D14" s="6">
        <v>1000</v>
      </c>
      <c r="E14" s="6"/>
      <c r="F14" s="6"/>
      <c r="G14" s="6"/>
      <c r="H14" s="6"/>
      <c r="I14" s="7">
        <v>39.979999999999997</v>
      </c>
      <c r="J14" s="8">
        <v>6.37</v>
      </c>
      <c r="K14" s="8">
        <v>13.11</v>
      </c>
      <c r="L14" s="8"/>
      <c r="M14" s="8">
        <v>11.06</v>
      </c>
      <c r="N14" s="8">
        <v>0.16</v>
      </c>
      <c r="O14" s="8">
        <v>12.57</v>
      </c>
      <c r="P14" s="8">
        <v>11.23</v>
      </c>
      <c r="Q14" s="8">
        <v>2.81</v>
      </c>
      <c r="R14" s="8">
        <v>1.2</v>
      </c>
      <c r="S14" s="8"/>
      <c r="T14" s="8"/>
      <c r="U14">
        <f t="shared" si="0"/>
        <v>1323.15</v>
      </c>
      <c r="V14">
        <f t="shared" si="1"/>
        <v>10</v>
      </c>
      <c r="W14" t="str">
        <f t="shared" si="2"/>
        <v/>
      </c>
    </row>
    <row r="15" spans="1:23" x14ac:dyDescent="0.3">
      <c r="A15" s="5" t="s">
        <v>23</v>
      </c>
      <c r="B15" s="6">
        <v>111</v>
      </c>
      <c r="C15" s="6">
        <v>1050</v>
      </c>
      <c r="D15" s="6">
        <v>1000</v>
      </c>
      <c r="E15" s="9"/>
      <c r="F15" s="9"/>
      <c r="G15" s="9"/>
      <c r="H15" s="9"/>
      <c r="I15" s="7">
        <v>41.89</v>
      </c>
      <c r="J15" s="8">
        <v>2.91</v>
      </c>
      <c r="K15" s="8">
        <v>12.25</v>
      </c>
      <c r="L15" s="8"/>
      <c r="M15" s="8">
        <v>12.21</v>
      </c>
      <c r="N15" s="8">
        <v>0.16</v>
      </c>
      <c r="O15" s="8">
        <v>13.89</v>
      </c>
      <c r="P15" s="8">
        <v>10.42</v>
      </c>
      <c r="Q15" s="8">
        <v>2.99</v>
      </c>
      <c r="R15" s="8">
        <v>0.85</v>
      </c>
      <c r="S15" s="8"/>
      <c r="T15" s="8"/>
      <c r="U15">
        <f t="shared" si="0"/>
        <v>1323.15</v>
      </c>
      <c r="V15">
        <f t="shared" si="1"/>
        <v>10</v>
      </c>
      <c r="W15" t="str">
        <f t="shared" si="2"/>
        <v/>
      </c>
    </row>
    <row r="16" spans="1:23" x14ac:dyDescent="0.3">
      <c r="A16" s="5" t="s">
        <v>24</v>
      </c>
      <c r="B16" s="6" t="s">
        <v>25</v>
      </c>
      <c r="C16" s="6">
        <v>945</v>
      </c>
      <c r="D16" s="6">
        <v>400.2</v>
      </c>
      <c r="E16" s="9">
        <v>6.9</v>
      </c>
      <c r="F16" s="9">
        <v>1.2</v>
      </c>
      <c r="G16" s="9">
        <v>-9.8418626030969314</v>
      </c>
      <c r="H16" s="9"/>
      <c r="I16" s="7">
        <v>43.8</v>
      </c>
      <c r="J16" s="8">
        <v>1.87</v>
      </c>
      <c r="K16" s="8">
        <v>11.9</v>
      </c>
      <c r="L16" s="8"/>
      <c r="M16" s="8">
        <v>12.2</v>
      </c>
      <c r="N16" s="8">
        <v>0.14000000000000001</v>
      </c>
      <c r="O16" s="8">
        <v>14.1</v>
      </c>
      <c r="P16" s="8">
        <v>11.2</v>
      </c>
      <c r="Q16" s="8">
        <v>2.17</v>
      </c>
      <c r="R16" s="8">
        <v>0.33</v>
      </c>
      <c r="S16" s="8"/>
      <c r="T16" s="8"/>
      <c r="U16">
        <f t="shared" si="0"/>
        <v>1218.1500000000001</v>
      </c>
      <c r="V16">
        <f t="shared" si="1"/>
        <v>4.0019999999999998</v>
      </c>
      <c r="W16">
        <f t="shared" si="2"/>
        <v>6.9</v>
      </c>
    </row>
    <row r="17" spans="1:23" x14ac:dyDescent="0.3">
      <c r="A17" s="5" t="s">
        <v>24</v>
      </c>
      <c r="B17" s="6" t="s">
        <v>26</v>
      </c>
      <c r="C17" s="6">
        <v>949</v>
      </c>
      <c r="D17" s="6">
        <v>398.8</v>
      </c>
      <c r="E17" s="9">
        <v>6.8</v>
      </c>
      <c r="F17" s="9"/>
      <c r="G17" s="9"/>
      <c r="H17" s="9"/>
      <c r="I17" s="7">
        <v>42</v>
      </c>
      <c r="J17" s="8">
        <v>2.65</v>
      </c>
      <c r="K17" s="8">
        <v>12.2</v>
      </c>
      <c r="L17" s="8"/>
      <c r="M17" s="8">
        <v>15</v>
      </c>
      <c r="N17" s="8">
        <v>0.31</v>
      </c>
      <c r="O17" s="8">
        <v>12.2</v>
      </c>
      <c r="P17" s="8">
        <v>10.7</v>
      </c>
      <c r="Q17" s="8">
        <v>2.31</v>
      </c>
      <c r="R17" s="8">
        <v>0.37</v>
      </c>
      <c r="S17" s="8"/>
      <c r="T17" s="8"/>
      <c r="U17">
        <f t="shared" si="0"/>
        <v>1222.1500000000001</v>
      </c>
      <c r="V17">
        <f t="shared" si="1"/>
        <v>3.988</v>
      </c>
      <c r="W17">
        <f t="shared" si="2"/>
        <v>6.8</v>
      </c>
    </row>
    <row r="18" spans="1:23" x14ac:dyDescent="0.3">
      <c r="A18" s="5" t="s">
        <v>24</v>
      </c>
      <c r="B18" s="6" t="s">
        <v>27</v>
      </c>
      <c r="C18" s="6">
        <v>949</v>
      </c>
      <c r="D18" s="6">
        <v>398.8</v>
      </c>
      <c r="E18" s="9">
        <v>8.1999999999999993</v>
      </c>
      <c r="F18" s="9">
        <v>0.8</v>
      </c>
      <c r="G18" s="9">
        <v>-10.177341391915022</v>
      </c>
      <c r="H18" s="9"/>
      <c r="I18" s="7">
        <v>41.9</v>
      </c>
      <c r="J18" s="8">
        <v>1.75</v>
      </c>
      <c r="K18" s="8">
        <v>12.9</v>
      </c>
      <c r="L18" s="8"/>
      <c r="M18" s="8">
        <v>12.2</v>
      </c>
      <c r="N18" s="8">
        <v>0.22</v>
      </c>
      <c r="O18" s="8">
        <v>13.4</v>
      </c>
      <c r="P18" s="8">
        <v>11.5</v>
      </c>
      <c r="Q18" s="8">
        <v>2.15</v>
      </c>
      <c r="R18" s="8">
        <v>0.33</v>
      </c>
      <c r="S18" s="8"/>
      <c r="T18" s="8"/>
      <c r="U18">
        <f t="shared" si="0"/>
        <v>1222.1500000000001</v>
      </c>
      <c r="V18">
        <f t="shared" si="1"/>
        <v>3.988</v>
      </c>
      <c r="W18">
        <f t="shared" si="2"/>
        <v>8.1999999999999993</v>
      </c>
    </row>
    <row r="19" spans="1:23" x14ac:dyDescent="0.3">
      <c r="A19" s="5" t="s">
        <v>28</v>
      </c>
      <c r="B19" s="6" t="s">
        <v>29</v>
      </c>
      <c r="C19" s="6">
        <v>870</v>
      </c>
      <c r="D19" s="6">
        <v>200</v>
      </c>
      <c r="E19" s="9"/>
      <c r="F19" s="9"/>
      <c r="G19" s="9"/>
      <c r="H19" s="9"/>
      <c r="I19" s="7">
        <v>45.53</v>
      </c>
      <c r="J19" s="8">
        <v>1.77</v>
      </c>
      <c r="K19" s="8">
        <v>9.41</v>
      </c>
      <c r="L19" s="8">
        <v>0</v>
      </c>
      <c r="M19" s="8">
        <v>14.87</v>
      </c>
      <c r="N19" s="8">
        <v>0.44</v>
      </c>
      <c r="O19" s="8">
        <v>12.87</v>
      </c>
      <c r="P19" s="8">
        <v>11.8</v>
      </c>
      <c r="Q19" s="8">
        <v>1.56</v>
      </c>
      <c r="R19" s="8">
        <v>0.17</v>
      </c>
      <c r="S19" s="8"/>
      <c r="T19" s="8"/>
      <c r="U19">
        <f t="shared" si="0"/>
        <v>1143.1500000000001</v>
      </c>
      <c r="V19">
        <f t="shared" si="1"/>
        <v>2</v>
      </c>
      <c r="W19" t="str">
        <f t="shared" si="2"/>
        <v/>
      </c>
    </row>
    <row r="20" spans="1:23" x14ac:dyDescent="0.3">
      <c r="A20" s="5" t="s">
        <v>28</v>
      </c>
      <c r="B20" s="6" t="s">
        <v>30</v>
      </c>
      <c r="C20" s="6">
        <v>850</v>
      </c>
      <c r="D20" s="6">
        <v>130</v>
      </c>
      <c r="E20" s="9"/>
      <c r="F20" s="9"/>
      <c r="G20" s="9"/>
      <c r="H20" s="9"/>
      <c r="I20" s="7">
        <v>46.88</v>
      </c>
      <c r="J20" s="8">
        <v>1.46</v>
      </c>
      <c r="K20" s="8">
        <v>7.96</v>
      </c>
      <c r="L20" s="8"/>
      <c r="M20" s="8">
        <v>16.09</v>
      </c>
      <c r="N20" s="8">
        <v>0.53</v>
      </c>
      <c r="O20" s="8">
        <v>13.43</v>
      </c>
      <c r="P20" s="8">
        <v>10.53</v>
      </c>
      <c r="Q20" s="8">
        <v>1.4</v>
      </c>
      <c r="R20" s="8">
        <v>0.19</v>
      </c>
      <c r="S20" s="8"/>
      <c r="T20" s="8"/>
      <c r="U20">
        <f t="shared" si="0"/>
        <v>1123.1500000000001</v>
      </c>
      <c r="V20">
        <f t="shared" si="1"/>
        <v>1.3</v>
      </c>
      <c r="W20" t="str">
        <f t="shared" si="2"/>
        <v/>
      </c>
    </row>
    <row r="21" spans="1:23" x14ac:dyDescent="0.3">
      <c r="A21" s="5" t="s">
        <v>28</v>
      </c>
      <c r="B21" s="6" t="s">
        <v>31</v>
      </c>
      <c r="C21" s="6">
        <v>825</v>
      </c>
      <c r="D21" s="6">
        <v>130</v>
      </c>
      <c r="E21" s="10">
        <v>4.820960521697998</v>
      </c>
      <c r="F21" s="9"/>
      <c r="G21" s="9"/>
      <c r="H21" s="9"/>
      <c r="I21" s="7">
        <v>47.49</v>
      </c>
      <c r="J21" s="8">
        <v>1.38</v>
      </c>
      <c r="K21" s="8">
        <v>6.96</v>
      </c>
      <c r="L21" s="8">
        <v>0.03</v>
      </c>
      <c r="M21" s="8">
        <v>15.19</v>
      </c>
      <c r="N21" s="8">
        <v>0.57999999999999996</v>
      </c>
      <c r="O21" s="8">
        <v>14.28</v>
      </c>
      <c r="P21" s="8">
        <v>11.14</v>
      </c>
      <c r="Q21" s="8">
        <v>1.28</v>
      </c>
      <c r="R21" s="8">
        <v>0.15</v>
      </c>
      <c r="S21" s="8"/>
      <c r="T21" s="8"/>
      <c r="U21">
        <f t="shared" si="0"/>
        <v>1098.1500000000001</v>
      </c>
      <c r="V21">
        <f t="shared" si="1"/>
        <v>1.3</v>
      </c>
      <c r="W21">
        <f t="shared" si="2"/>
        <v>4.820960521697998</v>
      </c>
    </row>
    <row r="22" spans="1:23" x14ac:dyDescent="0.3">
      <c r="A22" s="5" t="s">
        <v>28</v>
      </c>
      <c r="B22" s="6" t="s">
        <v>32</v>
      </c>
      <c r="C22" s="6">
        <v>840</v>
      </c>
      <c r="D22" s="6">
        <v>200</v>
      </c>
      <c r="E22" s="10">
        <v>5.9498987197875977</v>
      </c>
      <c r="F22" s="9"/>
      <c r="G22" s="9"/>
      <c r="H22" s="9"/>
      <c r="I22" s="7">
        <v>44.72</v>
      </c>
      <c r="J22" s="8">
        <v>1.77</v>
      </c>
      <c r="K22" s="8">
        <v>9.0299999999999994</v>
      </c>
      <c r="L22" s="8">
        <v>0.04</v>
      </c>
      <c r="M22" s="8">
        <v>15.82</v>
      </c>
      <c r="N22" s="8">
        <v>0.33</v>
      </c>
      <c r="O22" s="8">
        <v>12.72</v>
      </c>
      <c r="P22" s="8">
        <v>10.51</v>
      </c>
      <c r="Q22" s="8">
        <v>1.65</v>
      </c>
      <c r="R22" s="8">
        <v>0.13</v>
      </c>
      <c r="S22" s="8"/>
      <c r="T22" s="8"/>
      <c r="U22">
        <f t="shared" si="0"/>
        <v>1113.1500000000001</v>
      </c>
      <c r="V22">
        <f t="shared" si="1"/>
        <v>2</v>
      </c>
      <c r="W22">
        <f t="shared" si="2"/>
        <v>5.9498987197875977</v>
      </c>
    </row>
    <row r="23" spans="1:23" x14ac:dyDescent="0.3">
      <c r="A23" s="5" t="s">
        <v>33</v>
      </c>
      <c r="B23" s="6">
        <v>97</v>
      </c>
      <c r="C23" s="6">
        <v>875</v>
      </c>
      <c r="D23" s="6">
        <v>203</v>
      </c>
      <c r="E23" s="9">
        <v>6</v>
      </c>
      <c r="F23" s="9"/>
      <c r="G23" s="9"/>
      <c r="H23" s="9"/>
      <c r="I23" s="7">
        <v>44.9</v>
      </c>
      <c r="J23" s="8">
        <v>1.74</v>
      </c>
      <c r="K23" s="8">
        <v>9.98</v>
      </c>
      <c r="L23" s="8"/>
      <c r="M23" s="8">
        <v>11.46</v>
      </c>
      <c r="N23" s="8">
        <v>0.26</v>
      </c>
      <c r="O23" s="8">
        <v>14.68</v>
      </c>
      <c r="P23" s="8">
        <v>11.34</v>
      </c>
      <c r="Q23" s="8">
        <v>1.96</v>
      </c>
      <c r="R23" s="8">
        <v>0.51</v>
      </c>
      <c r="S23" s="8"/>
      <c r="T23" s="8"/>
      <c r="U23">
        <f t="shared" si="0"/>
        <v>1148.1500000000001</v>
      </c>
      <c r="V23">
        <f t="shared" si="1"/>
        <v>2.0299999999999998</v>
      </c>
      <c r="W23">
        <f t="shared" si="2"/>
        <v>6</v>
      </c>
    </row>
    <row r="24" spans="1:23" x14ac:dyDescent="0.3">
      <c r="A24" s="5" t="s">
        <v>33</v>
      </c>
      <c r="B24" s="6">
        <v>9</v>
      </c>
      <c r="C24" s="6">
        <v>900</v>
      </c>
      <c r="D24" s="6">
        <v>206</v>
      </c>
      <c r="E24" s="9">
        <v>5.4</v>
      </c>
      <c r="F24" s="9">
        <v>1.2</v>
      </c>
      <c r="G24" s="9">
        <v>-10.680766106305718</v>
      </c>
      <c r="H24" s="9"/>
      <c r="I24" s="7">
        <v>45.2</v>
      </c>
      <c r="J24" s="8">
        <v>1.88</v>
      </c>
      <c r="K24" s="8">
        <v>10.25</v>
      </c>
      <c r="L24" s="8"/>
      <c r="M24" s="8">
        <v>10.199999999999999</v>
      </c>
      <c r="N24" s="8">
        <v>0.16</v>
      </c>
      <c r="O24" s="8">
        <v>15.07</v>
      </c>
      <c r="P24" s="8">
        <v>10.85</v>
      </c>
      <c r="Q24" s="8">
        <v>1.97</v>
      </c>
      <c r="R24" s="8">
        <v>0.56000000000000005</v>
      </c>
      <c r="S24" s="8"/>
      <c r="T24" s="8"/>
      <c r="U24">
        <f t="shared" si="0"/>
        <v>1173.1500000000001</v>
      </c>
      <c r="V24">
        <f t="shared" si="1"/>
        <v>2.06</v>
      </c>
      <c r="W24">
        <f t="shared" si="2"/>
        <v>5.4</v>
      </c>
    </row>
    <row r="25" spans="1:23" x14ac:dyDescent="0.3">
      <c r="A25" s="5" t="s">
        <v>33</v>
      </c>
      <c r="B25" s="6">
        <v>26</v>
      </c>
      <c r="C25" s="6">
        <v>850</v>
      </c>
      <c r="D25" s="6">
        <v>195</v>
      </c>
      <c r="E25" s="9">
        <v>4.7</v>
      </c>
      <c r="F25" s="9"/>
      <c r="G25" s="9"/>
      <c r="H25" s="9"/>
      <c r="I25" s="7">
        <v>47.9</v>
      </c>
      <c r="J25" s="8">
        <v>1.1399999999999999</v>
      </c>
      <c r="K25" s="8">
        <v>8.49</v>
      </c>
      <c r="L25" s="8"/>
      <c r="M25" s="8">
        <v>5.85</v>
      </c>
      <c r="N25" s="8">
        <v>0.37</v>
      </c>
      <c r="O25" s="8">
        <v>18.010000000000002</v>
      </c>
      <c r="P25" s="8">
        <v>11.72</v>
      </c>
      <c r="Q25" s="8">
        <v>1.7</v>
      </c>
      <c r="R25" s="8">
        <v>0.49</v>
      </c>
      <c r="S25" s="8"/>
      <c r="T25" s="8"/>
      <c r="U25">
        <f t="shared" si="0"/>
        <v>1123.1500000000001</v>
      </c>
      <c r="V25">
        <f t="shared" si="1"/>
        <v>1.95</v>
      </c>
      <c r="W25">
        <f t="shared" si="2"/>
        <v>4.7</v>
      </c>
    </row>
    <row r="26" spans="1:23" x14ac:dyDescent="0.3">
      <c r="A26" s="5" t="s">
        <v>34</v>
      </c>
      <c r="B26" s="6" t="s">
        <v>35</v>
      </c>
      <c r="C26" s="6">
        <v>1000</v>
      </c>
      <c r="D26" s="6">
        <v>930</v>
      </c>
      <c r="E26" s="9">
        <v>5.8406505404565365</v>
      </c>
      <c r="F26" s="6"/>
      <c r="G26" s="6"/>
      <c r="H26" s="6"/>
      <c r="I26" s="7">
        <v>41.86</v>
      </c>
      <c r="J26" s="8">
        <v>4.16</v>
      </c>
      <c r="K26" s="8">
        <v>13.95</v>
      </c>
      <c r="L26" s="8"/>
      <c r="M26" s="8">
        <v>12.56</v>
      </c>
      <c r="N26" s="8">
        <v>0.15</v>
      </c>
      <c r="O26" s="8">
        <v>11.71</v>
      </c>
      <c r="P26" s="8">
        <v>10.38</v>
      </c>
      <c r="Q26" s="8">
        <v>2.46</v>
      </c>
      <c r="R26" s="8">
        <v>0.89</v>
      </c>
      <c r="S26" s="8"/>
      <c r="T26" s="8"/>
      <c r="U26">
        <f t="shared" si="0"/>
        <v>1273.1500000000001</v>
      </c>
      <c r="V26">
        <f t="shared" si="1"/>
        <v>9.3000000000000007</v>
      </c>
      <c r="W26">
        <f t="shared" si="2"/>
        <v>5.8406505404565365</v>
      </c>
    </row>
    <row r="27" spans="1:23" x14ac:dyDescent="0.3">
      <c r="A27" s="5" t="s">
        <v>36</v>
      </c>
      <c r="B27" s="6">
        <v>307</v>
      </c>
      <c r="C27" s="6">
        <v>850</v>
      </c>
      <c r="D27" s="6">
        <v>200</v>
      </c>
      <c r="E27" s="9">
        <v>5.3478430062395717</v>
      </c>
      <c r="F27" s="9"/>
      <c r="G27" s="9"/>
      <c r="H27" s="9"/>
      <c r="I27" s="7">
        <v>45.34</v>
      </c>
      <c r="J27" s="8">
        <v>2.2999999999999998</v>
      </c>
      <c r="K27" s="8">
        <v>9.34</v>
      </c>
      <c r="L27" s="8"/>
      <c r="M27" s="8">
        <v>15.09</v>
      </c>
      <c r="N27" s="8">
        <v>0.15</v>
      </c>
      <c r="O27" s="8">
        <v>13.04</v>
      </c>
      <c r="P27" s="8">
        <v>10.6</v>
      </c>
      <c r="Q27" s="8">
        <v>1.77</v>
      </c>
      <c r="R27" s="8">
        <v>0.5</v>
      </c>
      <c r="S27" s="8"/>
      <c r="T27" s="8">
        <v>5.6000000000000001E-2</v>
      </c>
      <c r="U27">
        <f t="shared" si="0"/>
        <v>1123.1500000000001</v>
      </c>
      <c r="V27">
        <f t="shared" si="1"/>
        <v>2</v>
      </c>
      <c r="W27">
        <f t="shared" si="2"/>
        <v>5.3478430062395717</v>
      </c>
    </row>
    <row r="28" spans="1:23" x14ac:dyDescent="0.3">
      <c r="A28" s="5" t="s">
        <v>36</v>
      </c>
      <c r="B28" s="6">
        <v>309</v>
      </c>
      <c r="C28" s="6">
        <v>850</v>
      </c>
      <c r="D28" s="6">
        <v>200</v>
      </c>
      <c r="E28" s="9">
        <v>4.9736317350019306</v>
      </c>
      <c r="F28" s="9"/>
      <c r="G28" s="9"/>
      <c r="H28" s="9"/>
      <c r="I28" s="7">
        <v>45.53</v>
      </c>
      <c r="J28" s="8">
        <v>2.2200000000000002</v>
      </c>
      <c r="K28" s="8">
        <v>9.1199999999999992</v>
      </c>
      <c r="L28" s="8"/>
      <c r="M28" s="8">
        <v>14.93</v>
      </c>
      <c r="N28" s="8">
        <v>0.14000000000000001</v>
      </c>
      <c r="O28" s="8">
        <v>13.97</v>
      </c>
      <c r="P28" s="8">
        <v>10.25</v>
      </c>
      <c r="Q28" s="8">
        <v>1.7</v>
      </c>
      <c r="R28" s="8">
        <v>0.45</v>
      </c>
      <c r="S28" s="8"/>
      <c r="T28" s="8">
        <v>4.2999999999999997E-2</v>
      </c>
      <c r="U28">
        <f t="shared" si="0"/>
        <v>1123.1500000000001</v>
      </c>
      <c r="V28">
        <f t="shared" si="1"/>
        <v>2</v>
      </c>
      <c r="W28">
        <f t="shared" si="2"/>
        <v>4.9736317350019306</v>
      </c>
    </row>
    <row r="29" spans="1:23" x14ac:dyDescent="0.3">
      <c r="A29" s="5" t="s">
        <v>36</v>
      </c>
      <c r="B29" s="6">
        <v>333</v>
      </c>
      <c r="C29" s="6">
        <v>850</v>
      </c>
      <c r="D29" s="6">
        <v>200</v>
      </c>
      <c r="E29" s="9">
        <v>6.8253568598196921</v>
      </c>
      <c r="F29" s="9"/>
      <c r="G29" s="9"/>
      <c r="H29" s="9"/>
      <c r="I29" s="7">
        <v>44.73</v>
      </c>
      <c r="J29" s="8">
        <v>1.49</v>
      </c>
      <c r="K29" s="8">
        <v>10.4</v>
      </c>
      <c r="L29" s="8"/>
      <c r="M29" s="8">
        <v>16.91</v>
      </c>
      <c r="N29" s="8">
        <v>0.16</v>
      </c>
      <c r="O29" s="8">
        <v>11.92</v>
      </c>
      <c r="P29" s="8">
        <v>10.08</v>
      </c>
      <c r="Q29" s="8">
        <v>1.7</v>
      </c>
      <c r="R29" s="8">
        <v>0.55000000000000004</v>
      </c>
      <c r="S29" s="8"/>
      <c r="T29" s="8">
        <v>3.6999999999999998E-2</v>
      </c>
      <c r="U29">
        <f t="shared" si="0"/>
        <v>1123.1500000000001</v>
      </c>
      <c r="V29">
        <f t="shared" si="1"/>
        <v>2</v>
      </c>
      <c r="W29">
        <f t="shared" si="2"/>
        <v>6.8253568598196921</v>
      </c>
    </row>
    <row r="30" spans="1:23" x14ac:dyDescent="0.3">
      <c r="A30" s="5" t="s">
        <v>36</v>
      </c>
      <c r="B30" s="6" t="s">
        <v>37</v>
      </c>
      <c r="C30" s="6">
        <v>850</v>
      </c>
      <c r="D30" s="6">
        <v>200</v>
      </c>
      <c r="E30" s="9">
        <v>5.343649032290557</v>
      </c>
      <c r="F30" s="9"/>
      <c r="G30" s="9"/>
      <c r="H30" s="9"/>
      <c r="I30" s="7">
        <v>46.56</v>
      </c>
      <c r="J30" s="8">
        <v>1.84</v>
      </c>
      <c r="K30" s="8">
        <v>8.34</v>
      </c>
      <c r="L30" s="8"/>
      <c r="M30" s="8">
        <v>13.25</v>
      </c>
      <c r="N30" s="8">
        <v>0.35</v>
      </c>
      <c r="O30" s="8">
        <v>14.63</v>
      </c>
      <c r="P30" s="8">
        <v>10.81</v>
      </c>
      <c r="Q30" s="8">
        <v>1.28</v>
      </c>
      <c r="R30" s="8">
        <v>0.34</v>
      </c>
      <c r="S30" s="8"/>
      <c r="T30" s="8">
        <v>8.4000000000000005E-2</v>
      </c>
      <c r="U30">
        <f t="shared" si="0"/>
        <v>1123.1500000000001</v>
      </c>
      <c r="V30">
        <f t="shared" si="1"/>
        <v>2</v>
      </c>
      <c r="W30">
        <f t="shared" si="2"/>
        <v>5.343649032290557</v>
      </c>
    </row>
    <row r="31" spans="1:23" x14ac:dyDescent="0.3">
      <c r="A31" s="5" t="s">
        <v>36</v>
      </c>
      <c r="B31" s="6">
        <v>290</v>
      </c>
      <c r="C31" s="6">
        <v>850</v>
      </c>
      <c r="D31" s="6">
        <v>300</v>
      </c>
      <c r="E31" s="9">
        <v>5.5592211999739902</v>
      </c>
      <c r="F31" s="9"/>
      <c r="G31" s="9"/>
      <c r="H31" s="9"/>
      <c r="I31" s="7">
        <v>45.96</v>
      </c>
      <c r="J31" s="8">
        <v>2.31</v>
      </c>
      <c r="K31" s="8">
        <v>10.43</v>
      </c>
      <c r="L31" s="8"/>
      <c r="M31" s="8">
        <v>13.82</v>
      </c>
      <c r="N31" s="8">
        <v>0.23</v>
      </c>
      <c r="O31" s="8">
        <v>13.17</v>
      </c>
      <c r="P31" s="8">
        <v>10.33</v>
      </c>
      <c r="Q31" s="8">
        <v>1.75</v>
      </c>
      <c r="R31" s="8">
        <v>0.55000000000000004</v>
      </c>
      <c r="S31" s="8"/>
      <c r="T31" s="8">
        <v>5.2999999999999999E-2</v>
      </c>
      <c r="U31">
        <f t="shared" si="0"/>
        <v>1123.1500000000001</v>
      </c>
      <c r="V31">
        <f t="shared" si="1"/>
        <v>3</v>
      </c>
      <c r="W31">
        <f t="shared" si="2"/>
        <v>5.5592211999739902</v>
      </c>
    </row>
    <row r="32" spans="1:23" x14ac:dyDescent="0.3">
      <c r="A32" s="5" t="s">
        <v>36</v>
      </c>
      <c r="B32" s="6">
        <v>283</v>
      </c>
      <c r="C32" s="6">
        <v>850</v>
      </c>
      <c r="D32" s="6">
        <v>300</v>
      </c>
      <c r="E32" s="9">
        <v>6.8345048946650451</v>
      </c>
      <c r="F32" s="9"/>
      <c r="G32" s="9"/>
      <c r="H32" s="9"/>
      <c r="I32" s="7">
        <v>45.48</v>
      </c>
      <c r="J32" s="8">
        <v>1.74</v>
      </c>
      <c r="K32" s="8">
        <v>10.56</v>
      </c>
      <c r="L32" s="8"/>
      <c r="M32" s="8">
        <v>12.58</v>
      </c>
      <c r="N32" s="8">
        <v>0.22</v>
      </c>
      <c r="O32" s="8">
        <v>13.54</v>
      </c>
      <c r="P32" s="8">
        <v>11.06</v>
      </c>
      <c r="Q32" s="8">
        <v>1.72</v>
      </c>
      <c r="R32" s="8">
        <v>0.53</v>
      </c>
      <c r="S32" s="8"/>
      <c r="T32" s="8">
        <v>3.4000000000000002E-2</v>
      </c>
      <c r="U32">
        <f t="shared" si="0"/>
        <v>1123.1500000000001</v>
      </c>
      <c r="V32">
        <f t="shared" si="1"/>
        <v>3</v>
      </c>
      <c r="W32">
        <f t="shared" si="2"/>
        <v>6.8345048946650451</v>
      </c>
    </row>
    <row r="33" spans="1:23" x14ac:dyDescent="0.3">
      <c r="A33" s="5" t="s">
        <v>38</v>
      </c>
      <c r="B33" s="6" t="s">
        <v>39</v>
      </c>
      <c r="C33" s="6">
        <v>950</v>
      </c>
      <c r="D33" s="6">
        <v>1000</v>
      </c>
      <c r="E33" s="9"/>
      <c r="F33" s="9"/>
      <c r="G33" s="9"/>
      <c r="H33" s="9"/>
      <c r="I33" s="7">
        <v>41.4</v>
      </c>
      <c r="J33" s="8">
        <v>2.63</v>
      </c>
      <c r="K33" s="8">
        <v>13.71</v>
      </c>
      <c r="L33" s="8"/>
      <c r="M33" s="8">
        <v>14.21</v>
      </c>
      <c r="N33" s="8">
        <v>0.22</v>
      </c>
      <c r="O33" s="8">
        <v>11.52</v>
      </c>
      <c r="P33" s="8">
        <v>9.98</v>
      </c>
      <c r="Q33" s="8">
        <v>2.4700000000000002</v>
      </c>
      <c r="R33" s="8">
        <v>0.79</v>
      </c>
      <c r="S33" s="8"/>
      <c r="T33" s="8"/>
      <c r="U33">
        <f t="shared" si="0"/>
        <v>1223.1500000000001</v>
      </c>
      <c r="V33">
        <f t="shared" si="1"/>
        <v>10</v>
      </c>
      <c r="W33" t="str">
        <f t="shared" si="2"/>
        <v/>
      </c>
    </row>
    <row r="34" spans="1:23" x14ac:dyDescent="0.3">
      <c r="A34" s="5" t="s">
        <v>38</v>
      </c>
      <c r="B34" s="6" t="s">
        <v>40</v>
      </c>
      <c r="C34" s="6">
        <v>1050</v>
      </c>
      <c r="D34" s="6">
        <v>700</v>
      </c>
      <c r="E34" s="9"/>
      <c r="F34" s="9"/>
      <c r="G34" s="9"/>
      <c r="H34" s="9"/>
      <c r="I34" s="7">
        <v>40.11</v>
      </c>
      <c r="J34" s="8">
        <v>5.47</v>
      </c>
      <c r="K34" s="8">
        <v>14.56</v>
      </c>
      <c r="L34" s="8"/>
      <c r="M34" s="8">
        <v>10.49</v>
      </c>
      <c r="N34" s="8">
        <v>0.15</v>
      </c>
      <c r="O34" s="8">
        <v>13.25</v>
      </c>
      <c r="P34" s="8">
        <v>11.12</v>
      </c>
      <c r="Q34" s="8">
        <v>2.69</v>
      </c>
      <c r="R34" s="8">
        <v>0.76</v>
      </c>
      <c r="S34" s="8"/>
      <c r="T34" s="8"/>
      <c r="U34">
        <f t="shared" si="0"/>
        <v>1323.15</v>
      </c>
      <c r="V34">
        <f t="shared" si="1"/>
        <v>7</v>
      </c>
      <c r="W34" t="str">
        <f t="shared" si="2"/>
        <v/>
      </c>
    </row>
    <row r="35" spans="1:23" x14ac:dyDescent="0.3">
      <c r="A35" s="5" t="s">
        <v>41</v>
      </c>
      <c r="B35" s="6">
        <v>1923</v>
      </c>
      <c r="C35" s="6">
        <v>1050</v>
      </c>
      <c r="D35" s="6">
        <v>2000</v>
      </c>
      <c r="E35" s="6"/>
      <c r="F35" s="6"/>
      <c r="G35" s="6"/>
      <c r="H35" s="6"/>
      <c r="I35" s="7">
        <v>42.57</v>
      </c>
      <c r="J35" s="8">
        <v>2.12</v>
      </c>
      <c r="K35" s="8">
        <v>14.24</v>
      </c>
      <c r="L35" s="8">
        <v>0.05</v>
      </c>
      <c r="M35" s="8">
        <v>8.3699999999999992</v>
      </c>
      <c r="N35" s="8">
        <v>0.1</v>
      </c>
      <c r="O35" s="8">
        <v>15.43</v>
      </c>
      <c r="P35" s="8">
        <v>10.29</v>
      </c>
      <c r="Q35" s="8">
        <v>2.61</v>
      </c>
      <c r="R35" s="8">
        <v>1.29</v>
      </c>
      <c r="S35" s="8">
        <v>0.19</v>
      </c>
      <c r="T35" s="8">
        <v>0.05</v>
      </c>
      <c r="U35">
        <f t="shared" si="0"/>
        <v>1323.15</v>
      </c>
      <c r="V35">
        <f t="shared" si="1"/>
        <v>20</v>
      </c>
      <c r="W35" t="str">
        <f t="shared" si="2"/>
        <v/>
      </c>
    </row>
    <row r="36" spans="1:23" x14ac:dyDescent="0.3">
      <c r="A36" s="5" t="s">
        <v>42</v>
      </c>
      <c r="B36" s="6">
        <v>70</v>
      </c>
      <c r="C36" s="6">
        <v>870</v>
      </c>
      <c r="D36" s="6">
        <v>300</v>
      </c>
      <c r="E36" s="9">
        <v>7.0773959159851074</v>
      </c>
      <c r="F36" s="9"/>
      <c r="G36" s="9"/>
      <c r="H36" s="9"/>
      <c r="I36" s="7">
        <v>47.31</v>
      </c>
      <c r="J36" s="8">
        <v>1.7</v>
      </c>
      <c r="K36" s="8">
        <v>10.39</v>
      </c>
      <c r="L36" s="8">
        <v>0.03</v>
      </c>
      <c r="M36" s="8">
        <v>8.35</v>
      </c>
      <c r="N36" s="8">
        <v>0.13</v>
      </c>
      <c r="O36" s="8">
        <v>17.02</v>
      </c>
      <c r="P36" s="8">
        <v>11.03</v>
      </c>
      <c r="Q36" s="8">
        <v>1.86</v>
      </c>
      <c r="R36" s="8">
        <v>0.19</v>
      </c>
      <c r="S36" s="8"/>
      <c r="T36" s="8"/>
      <c r="U36">
        <f t="shared" si="0"/>
        <v>1143.1500000000001</v>
      </c>
      <c r="V36">
        <f t="shared" si="1"/>
        <v>3</v>
      </c>
      <c r="W36">
        <f t="shared" si="2"/>
        <v>7.0773959159851074</v>
      </c>
    </row>
    <row r="37" spans="1:23" x14ac:dyDescent="0.3">
      <c r="A37" s="5" t="s">
        <v>43</v>
      </c>
      <c r="B37" s="6" t="s">
        <v>44</v>
      </c>
      <c r="C37" s="6">
        <v>1110</v>
      </c>
      <c r="D37" s="6">
        <v>1400</v>
      </c>
      <c r="E37" s="6"/>
      <c r="F37" s="6"/>
      <c r="G37" s="6"/>
      <c r="H37" s="6"/>
      <c r="I37" s="7">
        <v>43.4</v>
      </c>
      <c r="J37" s="8">
        <v>3.2</v>
      </c>
      <c r="K37" s="8">
        <v>12.7</v>
      </c>
      <c r="L37" s="8">
        <v>0.17</v>
      </c>
      <c r="M37" s="8">
        <v>9.1999999999999993</v>
      </c>
      <c r="N37" s="8"/>
      <c r="O37" s="8">
        <v>15.4</v>
      </c>
      <c r="P37" s="8">
        <v>10.1</v>
      </c>
      <c r="Q37" s="8">
        <v>2.9</v>
      </c>
      <c r="R37" s="8">
        <v>1.6</v>
      </c>
      <c r="S37" s="8"/>
      <c r="T37" s="8"/>
      <c r="U37">
        <f t="shared" si="0"/>
        <v>1383.15</v>
      </c>
      <c r="V37">
        <f t="shared" si="1"/>
        <v>14</v>
      </c>
      <c r="W37" t="str">
        <f t="shared" si="2"/>
        <v/>
      </c>
    </row>
    <row r="38" spans="1:23" x14ac:dyDescent="0.3">
      <c r="A38" s="5" t="s">
        <v>43</v>
      </c>
      <c r="B38" s="6" t="s">
        <v>44</v>
      </c>
      <c r="C38" s="6">
        <v>1090</v>
      </c>
      <c r="D38" s="6">
        <v>1400</v>
      </c>
      <c r="E38" s="6"/>
      <c r="F38" s="6"/>
      <c r="G38" s="6"/>
      <c r="H38" s="6"/>
      <c r="I38" s="7">
        <v>43.5</v>
      </c>
      <c r="J38" s="8">
        <v>3.3</v>
      </c>
      <c r="K38" s="8">
        <v>12.1</v>
      </c>
      <c r="L38" s="8">
        <v>0.11</v>
      </c>
      <c r="M38" s="8">
        <v>8.6</v>
      </c>
      <c r="N38" s="8"/>
      <c r="O38" s="8">
        <v>15.2</v>
      </c>
      <c r="P38" s="8">
        <v>9.9</v>
      </c>
      <c r="Q38" s="8">
        <v>2.9</v>
      </c>
      <c r="R38" s="8">
        <v>1.5</v>
      </c>
      <c r="S38" s="8"/>
      <c r="T38" s="8"/>
      <c r="U38">
        <f t="shared" si="0"/>
        <v>1363.15</v>
      </c>
      <c r="V38">
        <f t="shared" si="1"/>
        <v>14</v>
      </c>
      <c r="W38" t="str">
        <f t="shared" si="2"/>
        <v/>
      </c>
    </row>
    <row r="39" spans="1:23" x14ac:dyDescent="0.3">
      <c r="A39" s="5" t="s">
        <v>45</v>
      </c>
      <c r="B39" s="6" t="s">
        <v>44</v>
      </c>
      <c r="C39" s="6">
        <v>860</v>
      </c>
      <c r="D39" s="6">
        <v>225</v>
      </c>
      <c r="E39" s="9"/>
      <c r="F39" s="9"/>
      <c r="G39" s="9"/>
      <c r="H39" s="9"/>
      <c r="I39" s="7">
        <v>44.44</v>
      </c>
      <c r="J39" s="8">
        <v>1.89</v>
      </c>
      <c r="K39" s="8">
        <v>10.31</v>
      </c>
      <c r="L39" s="8"/>
      <c r="M39" s="8">
        <v>14.95</v>
      </c>
      <c r="N39" s="8">
        <v>0.26</v>
      </c>
      <c r="O39" s="8">
        <v>13.15</v>
      </c>
      <c r="P39" s="8">
        <v>10.56</v>
      </c>
      <c r="Q39" s="8">
        <v>1.89</v>
      </c>
      <c r="R39" s="8">
        <v>0.26</v>
      </c>
      <c r="S39" s="8"/>
      <c r="T39" s="8"/>
      <c r="U39">
        <f t="shared" si="0"/>
        <v>1133.1500000000001</v>
      </c>
      <c r="V39">
        <f t="shared" si="1"/>
        <v>2.25</v>
      </c>
      <c r="W39" t="str">
        <f t="shared" si="2"/>
        <v/>
      </c>
    </row>
    <row r="40" spans="1:23" x14ac:dyDescent="0.3">
      <c r="A40" s="5" t="s">
        <v>45</v>
      </c>
      <c r="B40" s="6" t="s">
        <v>44</v>
      </c>
      <c r="C40" s="6">
        <v>850</v>
      </c>
      <c r="D40" s="6">
        <v>140</v>
      </c>
      <c r="E40" s="9"/>
      <c r="F40" s="9"/>
      <c r="G40" s="9"/>
      <c r="H40" s="9"/>
      <c r="I40" s="7">
        <v>46.04</v>
      </c>
      <c r="J40" s="8">
        <v>1.49</v>
      </c>
      <c r="K40" s="8">
        <v>8.58</v>
      </c>
      <c r="L40" s="8"/>
      <c r="M40" s="8">
        <v>11.6</v>
      </c>
      <c r="N40" s="8">
        <v>0.28999999999999998</v>
      </c>
      <c r="O40" s="8">
        <v>15.48</v>
      </c>
      <c r="P40" s="8">
        <v>11.36</v>
      </c>
      <c r="Q40" s="8">
        <v>1.94</v>
      </c>
      <c r="R40" s="8">
        <v>0.24</v>
      </c>
      <c r="S40" s="8"/>
      <c r="T40" s="8"/>
      <c r="U40">
        <f t="shared" si="0"/>
        <v>1123.1500000000001</v>
      </c>
      <c r="V40">
        <f t="shared" si="1"/>
        <v>1.4</v>
      </c>
      <c r="W40" t="str">
        <f t="shared" si="2"/>
        <v/>
      </c>
    </row>
    <row r="41" spans="1:23" x14ac:dyDescent="0.3">
      <c r="A41" s="5" t="s">
        <v>45</v>
      </c>
      <c r="B41" s="6" t="s">
        <v>44</v>
      </c>
      <c r="C41" s="6">
        <v>850</v>
      </c>
      <c r="D41" s="6">
        <v>234</v>
      </c>
      <c r="E41" s="9"/>
      <c r="F41" s="9"/>
      <c r="G41" s="9"/>
      <c r="H41" s="9"/>
      <c r="I41" s="7">
        <v>45.59</v>
      </c>
      <c r="J41" s="8">
        <v>1.68</v>
      </c>
      <c r="K41" s="8">
        <v>9.48</v>
      </c>
      <c r="L41" s="8"/>
      <c r="M41" s="8">
        <v>14.21</v>
      </c>
      <c r="N41" s="8">
        <v>0.28000000000000003</v>
      </c>
      <c r="O41" s="8">
        <v>13.71</v>
      </c>
      <c r="P41" s="8">
        <v>11.32</v>
      </c>
      <c r="Q41" s="8">
        <v>1.79</v>
      </c>
      <c r="R41" s="8">
        <v>0.26</v>
      </c>
      <c r="S41" s="8"/>
      <c r="T41" s="8"/>
      <c r="U41">
        <f t="shared" si="0"/>
        <v>1123.1500000000001</v>
      </c>
      <c r="V41">
        <f t="shared" si="1"/>
        <v>2.34</v>
      </c>
      <c r="W41" t="str">
        <f t="shared" si="2"/>
        <v/>
      </c>
    </row>
    <row r="42" spans="1:23" x14ac:dyDescent="0.3">
      <c r="A42" s="5" t="s">
        <v>46</v>
      </c>
      <c r="B42" s="6" t="s">
        <v>47</v>
      </c>
      <c r="C42" s="6">
        <v>1025</v>
      </c>
      <c r="D42" s="6">
        <v>1500</v>
      </c>
      <c r="E42" s="9"/>
      <c r="F42" s="9"/>
      <c r="G42" s="9"/>
      <c r="H42" s="9"/>
      <c r="I42" s="7">
        <v>41.77</v>
      </c>
      <c r="J42" s="8">
        <v>1.49</v>
      </c>
      <c r="K42" s="8">
        <v>14.5</v>
      </c>
      <c r="L42" s="8"/>
      <c r="M42" s="8">
        <v>11</v>
      </c>
      <c r="N42" s="8">
        <v>0.13</v>
      </c>
      <c r="O42" s="8">
        <v>14.52</v>
      </c>
      <c r="P42" s="8">
        <v>11.45</v>
      </c>
      <c r="Q42" s="8">
        <v>2.74</v>
      </c>
      <c r="R42" s="8">
        <v>0.5</v>
      </c>
      <c r="S42" s="8"/>
      <c r="T42" s="8"/>
      <c r="U42">
        <f t="shared" si="0"/>
        <v>1298.1500000000001</v>
      </c>
      <c r="V42">
        <f t="shared" si="1"/>
        <v>15</v>
      </c>
      <c r="W42" t="str">
        <f t="shared" si="2"/>
        <v/>
      </c>
    </row>
    <row r="43" spans="1:23" x14ac:dyDescent="0.3">
      <c r="A43" s="5" t="s">
        <v>46</v>
      </c>
      <c r="B43" s="6" t="s">
        <v>48</v>
      </c>
      <c r="C43" s="6">
        <v>1050</v>
      </c>
      <c r="D43" s="6">
        <v>1500</v>
      </c>
      <c r="E43" s="9"/>
      <c r="F43" s="9"/>
      <c r="G43" s="9"/>
      <c r="H43" s="9"/>
      <c r="I43" s="7">
        <v>42.4</v>
      </c>
      <c r="J43" s="8">
        <v>1.39</v>
      </c>
      <c r="K43" s="8">
        <v>14.05</v>
      </c>
      <c r="L43" s="8"/>
      <c r="M43" s="8">
        <v>9.4</v>
      </c>
      <c r="N43" s="8">
        <v>0.13</v>
      </c>
      <c r="O43" s="8">
        <v>15.92</v>
      </c>
      <c r="P43" s="8">
        <v>11.45</v>
      </c>
      <c r="Q43" s="8">
        <v>2.84</v>
      </c>
      <c r="R43" s="8">
        <v>0.48</v>
      </c>
      <c r="S43" s="8"/>
      <c r="T43" s="8"/>
      <c r="U43">
        <f t="shared" si="0"/>
        <v>1323.15</v>
      </c>
      <c r="V43">
        <f t="shared" si="1"/>
        <v>15</v>
      </c>
      <c r="W43" t="str">
        <f t="shared" si="2"/>
        <v/>
      </c>
    </row>
    <row r="44" spans="1:23" x14ac:dyDescent="0.3">
      <c r="A44" s="5" t="s">
        <v>46</v>
      </c>
      <c r="B44" s="6" t="s">
        <v>49</v>
      </c>
      <c r="C44" s="6">
        <v>1050</v>
      </c>
      <c r="D44" s="6">
        <v>2000</v>
      </c>
      <c r="E44" s="9"/>
      <c r="F44" s="9"/>
      <c r="G44" s="9"/>
      <c r="H44" s="9"/>
      <c r="I44" s="7">
        <v>41.66</v>
      </c>
      <c r="J44" s="8">
        <v>1.28</v>
      </c>
      <c r="K44" s="8">
        <v>14.91</v>
      </c>
      <c r="L44" s="8"/>
      <c r="M44" s="8">
        <v>10.54</v>
      </c>
      <c r="N44" s="8"/>
      <c r="O44" s="8">
        <v>14.7</v>
      </c>
      <c r="P44" s="8">
        <v>11.23</v>
      </c>
      <c r="Q44" s="8">
        <v>2.81</v>
      </c>
      <c r="R44" s="8">
        <v>0.53</v>
      </c>
      <c r="S44" s="8"/>
      <c r="T44" s="8"/>
      <c r="U44">
        <f t="shared" si="0"/>
        <v>1323.15</v>
      </c>
      <c r="V44">
        <f t="shared" si="1"/>
        <v>20</v>
      </c>
      <c r="W44" t="str">
        <f t="shared" si="2"/>
        <v/>
      </c>
    </row>
    <row r="45" spans="1:23" x14ac:dyDescent="0.3">
      <c r="A45" s="5" t="s">
        <v>46</v>
      </c>
      <c r="B45" s="6" t="s">
        <v>50</v>
      </c>
      <c r="C45" s="6">
        <v>1000</v>
      </c>
      <c r="D45" s="6">
        <v>1000</v>
      </c>
      <c r="E45" s="9">
        <v>9.82</v>
      </c>
      <c r="F45" s="9"/>
      <c r="G45" s="9"/>
      <c r="H45" s="9"/>
      <c r="I45" s="7">
        <v>42.49</v>
      </c>
      <c r="J45" s="8">
        <v>1.49</v>
      </c>
      <c r="K45" s="8">
        <v>13.64</v>
      </c>
      <c r="L45" s="8"/>
      <c r="M45" s="8">
        <v>10.19</v>
      </c>
      <c r="N45" s="8">
        <v>7.0000000000000007E-2</v>
      </c>
      <c r="O45" s="8">
        <v>16.11</v>
      </c>
      <c r="P45" s="8">
        <v>11.76</v>
      </c>
      <c r="Q45" s="8">
        <v>2.73</v>
      </c>
      <c r="R45" s="8">
        <v>0.41</v>
      </c>
      <c r="S45" s="8"/>
      <c r="T45" s="8"/>
      <c r="U45">
        <f t="shared" si="0"/>
        <v>1273.1500000000001</v>
      </c>
      <c r="V45">
        <f t="shared" si="1"/>
        <v>10</v>
      </c>
      <c r="W45">
        <f t="shared" si="2"/>
        <v>9.82</v>
      </c>
    </row>
    <row r="46" spans="1:23" x14ac:dyDescent="0.3">
      <c r="A46" s="5" t="s">
        <v>46</v>
      </c>
      <c r="B46" s="6" t="s">
        <v>51</v>
      </c>
      <c r="C46" s="6">
        <v>1075</v>
      </c>
      <c r="D46" s="6">
        <v>1000</v>
      </c>
      <c r="E46" s="9">
        <v>5.91</v>
      </c>
      <c r="F46" s="6"/>
      <c r="G46" s="6"/>
      <c r="H46" s="6"/>
      <c r="I46" s="7">
        <v>39.86</v>
      </c>
      <c r="J46" s="8">
        <v>2.4900000000000002</v>
      </c>
      <c r="K46" s="8">
        <v>15.1</v>
      </c>
      <c r="L46" s="8"/>
      <c r="M46" s="8">
        <v>11.91</v>
      </c>
      <c r="N46" s="8">
        <v>0.11</v>
      </c>
      <c r="O46" s="8">
        <v>13.72</v>
      </c>
      <c r="P46" s="8">
        <v>10.37</v>
      </c>
      <c r="Q46" s="8">
        <v>2.84</v>
      </c>
      <c r="R46" s="8">
        <v>0.34</v>
      </c>
      <c r="S46" s="8"/>
      <c r="T46" s="8"/>
      <c r="U46">
        <f t="shared" si="0"/>
        <v>1348.15</v>
      </c>
      <c r="V46">
        <f t="shared" si="1"/>
        <v>10</v>
      </c>
      <c r="W46">
        <f t="shared" si="2"/>
        <v>5.91</v>
      </c>
    </row>
    <row r="47" spans="1:23" x14ac:dyDescent="0.3">
      <c r="A47" s="5" t="s">
        <v>52</v>
      </c>
      <c r="B47" s="6">
        <v>60</v>
      </c>
      <c r="C47" s="6">
        <v>900</v>
      </c>
      <c r="D47" s="6">
        <v>500</v>
      </c>
      <c r="E47" s="9"/>
      <c r="F47" s="9">
        <v>3.5754867302668476</v>
      </c>
      <c r="G47" s="9">
        <v>-8.19</v>
      </c>
      <c r="H47" s="9"/>
      <c r="I47" s="7">
        <v>41.41</v>
      </c>
      <c r="J47" s="8">
        <v>2.02</v>
      </c>
      <c r="K47" s="8">
        <v>14.57</v>
      </c>
      <c r="L47" s="8"/>
      <c r="M47" s="8">
        <v>10.81</v>
      </c>
      <c r="N47" s="8">
        <v>0.17</v>
      </c>
      <c r="O47" s="8">
        <v>13.75</v>
      </c>
      <c r="P47" s="8">
        <v>12.35</v>
      </c>
      <c r="Q47" s="8">
        <v>2.2599999999999998</v>
      </c>
      <c r="R47" s="8">
        <v>0.69</v>
      </c>
      <c r="S47" s="8"/>
      <c r="T47" s="8"/>
      <c r="U47">
        <f t="shared" si="0"/>
        <v>1173.1500000000001</v>
      </c>
      <c r="V47">
        <f t="shared" si="1"/>
        <v>5</v>
      </c>
      <c r="W47" t="str">
        <f t="shared" si="2"/>
        <v/>
      </c>
    </row>
    <row r="48" spans="1:23" x14ac:dyDescent="0.3">
      <c r="A48" s="5" t="s">
        <v>52</v>
      </c>
      <c r="B48" s="6">
        <v>54</v>
      </c>
      <c r="C48" s="6">
        <v>950</v>
      </c>
      <c r="D48" s="6">
        <v>500</v>
      </c>
      <c r="E48" s="9">
        <v>9.19</v>
      </c>
      <c r="F48" s="9">
        <v>3.5830871460977551</v>
      </c>
      <c r="G48" s="9">
        <v>-7.34</v>
      </c>
      <c r="H48" s="9"/>
      <c r="I48" s="7">
        <v>41.08</v>
      </c>
      <c r="J48" s="8">
        <v>2.15</v>
      </c>
      <c r="K48" s="8">
        <v>13.28</v>
      </c>
      <c r="L48" s="8"/>
      <c r="M48" s="8">
        <v>9.9600000000000009</v>
      </c>
      <c r="N48" s="8">
        <v>0.12</v>
      </c>
      <c r="O48" s="8">
        <v>14.84</v>
      </c>
      <c r="P48" s="8">
        <v>12.31</v>
      </c>
      <c r="Q48" s="8">
        <v>2.2200000000000002</v>
      </c>
      <c r="R48" s="8">
        <v>0.66</v>
      </c>
      <c r="S48" s="8"/>
      <c r="T48" s="8"/>
      <c r="U48">
        <f t="shared" si="0"/>
        <v>1223.1500000000001</v>
      </c>
      <c r="V48">
        <f t="shared" si="1"/>
        <v>5</v>
      </c>
      <c r="W48">
        <f t="shared" si="2"/>
        <v>9.19</v>
      </c>
    </row>
    <row r="49" spans="1:23" x14ac:dyDescent="0.3">
      <c r="A49" s="5" t="s">
        <v>52</v>
      </c>
      <c r="B49" s="6">
        <v>86</v>
      </c>
      <c r="C49" s="6">
        <v>1000</v>
      </c>
      <c r="D49" s="6">
        <v>492.9</v>
      </c>
      <c r="E49" s="9">
        <v>5.03</v>
      </c>
      <c r="F49" s="9"/>
      <c r="G49" s="9"/>
      <c r="H49" s="9"/>
      <c r="I49" s="7">
        <v>41.22</v>
      </c>
      <c r="J49" s="8">
        <v>4.5199999999999996</v>
      </c>
      <c r="K49" s="8">
        <v>13.59</v>
      </c>
      <c r="L49" s="8"/>
      <c r="M49" s="8">
        <v>13.87</v>
      </c>
      <c r="N49" s="8">
        <v>0.16</v>
      </c>
      <c r="O49" s="8">
        <v>10.68</v>
      </c>
      <c r="P49" s="8">
        <v>11.19</v>
      </c>
      <c r="Q49" s="8">
        <v>2.37</v>
      </c>
      <c r="R49" s="8">
        <v>0.76</v>
      </c>
      <c r="S49" s="8"/>
      <c r="T49" s="8"/>
      <c r="U49">
        <f t="shared" si="0"/>
        <v>1273.1500000000001</v>
      </c>
      <c r="V49">
        <f t="shared" si="1"/>
        <v>4.9289999999999994</v>
      </c>
      <c r="W49">
        <f t="shared" si="2"/>
        <v>5.03</v>
      </c>
    </row>
    <row r="50" spans="1:23" x14ac:dyDescent="0.3">
      <c r="A50" s="5" t="s">
        <v>52</v>
      </c>
      <c r="B50" s="6">
        <v>87</v>
      </c>
      <c r="C50" s="6">
        <v>1000</v>
      </c>
      <c r="D50" s="6">
        <v>492.9</v>
      </c>
      <c r="E50" s="9">
        <v>4.0999999999999996</v>
      </c>
      <c r="F50" s="9">
        <v>-1.2597588779471192</v>
      </c>
      <c r="G50" s="9">
        <v>-11.41</v>
      </c>
      <c r="H50" s="9"/>
      <c r="I50" s="7">
        <v>40.04</v>
      </c>
      <c r="J50" s="8">
        <v>5.31</v>
      </c>
      <c r="K50" s="8">
        <v>13.42</v>
      </c>
      <c r="L50" s="8"/>
      <c r="M50" s="8">
        <v>14.62</v>
      </c>
      <c r="N50" s="8">
        <v>0.13</v>
      </c>
      <c r="O50" s="8">
        <v>11.09</v>
      </c>
      <c r="P50" s="8">
        <v>10.6</v>
      </c>
      <c r="Q50" s="8">
        <v>2.4300000000000002</v>
      </c>
      <c r="R50" s="8">
        <v>0.86</v>
      </c>
      <c r="S50" s="8"/>
      <c r="T50" s="8"/>
      <c r="U50">
        <f t="shared" si="0"/>
        <v>1273.1500000000001</v>
      </c>
      <c r="V50">
        <f t="shared" si="1"/>
        <v>4.9289999999999994</v>
      </c>
      <c r="W50">
        <f t="shared" si="2"/>
        <v>4.0999999999999996</v>
      </c>
    </row>
    <row r="51" spans="1:23" x14ac:dyDescent="0.3">
      <c r="A51" s="5" t="s">
        <v>52</v>
      </c>
      <c r="B51" s="6">
        <v>102</v>
      </c>
      <c r="C51" s="6">
        <v>1000</v>
      </c>
      <c r="D51" s="6">
        <v>492.9</v>
      </c>
      <c r="E51" s="9">
        <v>4.2612720397534645</v>
      </c>
      <c r="F51" s="9">
        <v>-2.099758877947119</v>
      </c>
      <c r="G51" s="9">
        <v>-12.25</v>
      </c>
      <c r="H51" s="9"/>
      <c r="I51" s="7">
        <v>40.68</v>
      </c>
      <c r="J51" s="8">
        <v>5.34</v>
      </c>
      <c r="K51" s="8">
        <v>12.73</v>
      </c>
      <c r="L51" s="8"/>
      <c r="M51" s="8">
        <v>15.12</v>
      </c>
      <c r="N51" s="8">
        <v>0.15</v>
      </c>
      <c r="O51" s="8">
        <v>10.19</v>
      </c>
      <c r="P51" s="8">
        <v>11.01</v>
      </c>
      <c r="Q51" s="8">
        <v>2.23</v>
      </c>
      <c r="R51" s="8">
        <v>1.03</v>
      </c>
      <c r="S51" s="8"/>
      <c r="T51" s="8"/>
      <c r="U51">
        <f t="shared" si="0"/>
        <v>1273.1500000000001</v>
      </c>
      <c r="V51">
        <f t="shared" si="1"/>
        <v>4.9289999999999994</v>
      </c>
      <c r="W51">
        <f t="shared" si="2"/>
        <v>4.2612720397534645</v>
      </c>
    </row>
    <row r="52" spans="1:23" x14ac:dyDescent="0.3">
      <c r="A52" s="5" t="s">
        <v>52</v>
      </c>
      <c r="B52" s="6">
        <v>61</v>
      </c>
      <c r="C52" s="6">
        <v>900</v>
      </c>
      <c r="D52" s="6">
        <v>500</v>
      </c>
      <c r="E52" s="9">
        <v>8.0114421755396421</v>
      </c>
      <c r="F52" s="9">
        <v>3.185486730266847</v>
      </c>
      <c r="G52" s="9">
        <v>-8.58</v>
      </c>
      <c r="H52" s="9"/>
      <c r="I52" s="7">
        <v>42.65</v>
      </c>
      <c r="J52" s="8">
        <v>1.81</v>
      </c>
      <c r="K52" s="8">
        <v>12.96</v>
      </c>
      <c r="L52" s="8"/>
      <c r="M52" s="8">
        <v>10.8</v>
      </c>
      <c r="N52" s="8">
        <v>0.2</v>
      </c>
      <c r="O52" s="8">
        <v>14.13</v>
      </c>
      <c r="P52" s="8">
        <v>12.06</v>
      </c>
      <c r="Q52" s="8">
        <v>2.17</v>
      </c>
      <c r="R52" s="8">
        <v>0.74</v>
      </c>
      <c r="S52" s="8"/>
      <c r="T52" s="8"/>
      <c r="U52">
        <f t="shared" si="0"/>
        <v>1173.1500000000001</v>
      </c>
      <c r="V52">
        <f t="shared" si="1"/>
        <v>5</v>
      </c>
      <c r="W52">
        <f t="shared" si="2"/>
        <v>8.0114421755396421</v>
      </c>
    </row>
    <row r="53" spans="1:23" x14ac:dyDescent="0.3">
      <c r="A53" s="5" t="s">
        <v>52</v>
      </c>
      <c r="B53" s="6">
        <v>55</v>
      </c>
      <c r="C53" s="6">
        <v>950</v>
      </c>
      <c r="D53" s="6">
        <v>500</v>
      </c>
      <c r="E53" s="9">
        <v>6.56</v>
      </c>
      <c r="F53" s="9">
        <v>3.0330871460977553</v>
      </c>
      <c r="G53" s="9">
        <v>-7.89</v>
      </c>
      <c r="H53" s="9"/>
      <c r="I53" s="7">
        <v>41.46</v>
      </c>
      <c r="J53" s="8">
        <v>2.25</v>
      </c>
      <c r="K53" s="8">
        <v>13.57</v>
      </c>
      <c r="L53" s="8"/>
      <c r="M53" s="8">
        <v>10.36</v>
      </c>
      <c r="N53" s="8">
        <v>0.18</v>
      </c>
      <c r="O53" s="8">
        <v>14.69</v>
      </c>
      <c r="P53" s="8">
        <v>12.12</v>
      </c>
      <c r="Q53" s="8">
        <v>2.35</v>
      </c>
      <c r="R53" s="8">
        <v>0.65</v>
      </c>
      <c r="S53" s="8"/>
      <c r="T53" s="8"/>
      <c r="U53">
        <f t="shared" si="0"/>
        <v>1223.1500000000001</v>
      </c>
      <c r="V53">
        <f t="shared" si="1"/>
        <v>5</v>
      </c>
      <c r="W53">
        <f t="shared" si="2"/>
        <v>6.56</v>
      </c>
    </row>
    <row r="54" spans="1:23" x14ac:dyDescent="0.3">
      <c r="A54" s="5" t="s">
        <v>52</v>
      </c>
      <c r="B54" s="6">
        <v>56</v>
      </c>
      <c r="C54" s="6">
        <v>950</v>
      </c>
      <c r="D54" s="6">
        <v>500</v>
      </c>
      <c r="E54" s="9">
        <v>6.4715109261268111</v>
      </c>
      <c r="F54" s="9">
        <v>2.4730871460977557</v>
      </c>
      <c r="G54" s="9">
        <v>-8.4499999999999993</v>
      </c>
      <c r="H54" s="9"/>
      <c r="I54" s="7">
        <v>42.97</v>
      </c>
      <c r="J54" s="8">
        <v>2.08</v>
      </c>
      <c r="K54" s="8">
        <v>12.3</v>
      </c>
      <c r="L54" s="8"/>
      <c r="M54" s="8">
        <v>10.17</v>
      </c>
      <c r="N54" s="8">
        <v>0.32</v>
      </c>
      <c r="O54" s="8">
        <v>15.09</v>
      </c>
      <c r="P54" s="8">
        <v>11.85</v>
      </c>
      <c r="Q54" s="8">
        <v>2.13</v>
      </c>
      <c r="R54" s="8">
        <v>0.7</v>
      </c>
      <c r="S54" s="8"/>
      <c r="T54" s="8"/>
      <c r="U54">
        <f t="shared" si="0"/>
        <v>1223.1500000000001</v>
      </c>
      <c r="V54">
        <f t="shared" si="1"/>
        <v>5</v>
      </c>
      <c r="W54">
        <f t="shared" si="2"/>
        <v>6.4715109261268111</v>
      </c>
    </row>
    <row r="55" spans="1:23" x14ac:dyDescent="0.3">
      <c r="A55" s="5" t="s">
        <v>52</v>
      </c>
      <c r="B55" s="6">
        <v>98</v>
      </c>
      <c r="C55" s="6">
        <v>960</v>
      </c>
      <c r="D55" s="6">
        <v>500.3</v>
      </c>
      <c r="E55" s="9">
        <v>6.93</v>
      </c>
      <c r="F55" s="9">
        <v>-0.68720423161252242</v>
      </c>
      <c r="G55" s="9">
        <v>-11.45</v>
      </c>
      <c r="H55" s="9"/>
      <c r="I55" s="7">
        <v>40.130000000000003</v>
      </c>
      <c r="J55" s="8">
        <v>4</v>
      </c>
      <c r="K55" s="8">
        <v>13.61</v>
      </c>
      <c r="L55" s="8"/>
      <c r="M55" s="8">
        <v>13.89</v>
      </c>
      <c r="N55" s="8">
        <v>0.14000000000000001</v>
      </c>
      <c r="O55" s="8">
        <v>11.13</v>
      </c>
      <c r="P55" s="8">
        <v>11.6</v>
      </c>
      <c r="Q55" s="8">
        <v>2.46</v>
      </c>
      <c r="R55" s="8">
        <v>0.71</v>
      </c>
      <c r="S55" s="8"/>
      <c r="T55" s="8"/>
      <c r="U55">
        <f t="shared" si="0"/>
        <v>1233.1500000000001</v>
      </c>
      <c r="V55">
        <f t="shared" si="1"/>
        <v>5.0030000000000001</v>
      </c>
      <c r="W55">
        <f t="shared" si="2"/>
        <v>6.93</v>
      </c>
    </row>
    <row r="56" spans="1:23" x14ac:dyDescent="0.3">
      <c r="A56" s="5" t="s">
        <v>52</v>
      </c>
      <c r="B56" s="6">
        <v>83</v>
      </c>
      <c r="C56" s="6">
        <v>1040</v>
      </c>
      <c r="D56" s="6">
        <v>489.3</v>
      </c>
      <c r="E56" s="9">
        <v>2.84</v>
      </c>
      <c r="F56" s="9">
        <v>-1.6958366983641042</v>
      </c>
      <c r="G56" s="9">
        <v>-11.27</v>
      </c>
      <c r="H56" s="9"/>
      <c r="I56" s="7">
        <v>39.24</v>
      </c>
      <c r="J56" s="8">
        <v>5.96</v>
      </c>
      <c r="K56" s="8">
        <v>13.87</v>
      </c>
      <c r="L56" s="8"/>
      <c r="M56" s="8">
        <v>12.74</v>
      </c>
      <c r="N56" s="8">
        <v>0.1</v>
      </c>
      <c r="O56" s="8">
        <v>12.04</v>
      </c>
      <c r="P56" s="8">
        <v>10.95</v>
      </c>
      <c r="Q56" s="8">
        <v>2.31</v>
      </c>
      <c r="R56" s="8">
        <v>0.78</v>
      </c>
      <c r="S56" s="8"/>
      <c r="T56" s="8"/>
      <c r="U56">
        <f t="shared" si="0"/>
        <v>1313.15</v>
      </c>
      <c r="V56">
        <f t="shared" si="1"/>
        <v>4.8929999999999998</v>
      </c>
      <c r="W56">
        <f t="shared" si="2"/>
        <v>2.84</v>
      </c>
    </row>
    <row r="57" spans="1:23" x14ac:dyDescent="0.3">
      <c r="A57" s="5" t="s">
        <v>52</v>
      </c>
      <c r="B57" s="6">
        <v>100</v>
      </c>
      <c r="C57" s="6">
        <v>960</v>
      </c>
      <c r="D57" s="6">
        <v>500.3</v>
      </c>
      <c r="E57" s="9">
        <v>4.6799128726809158</v>
      </c>
      <c r="F57" s="9">
        <v>-1.947204231612524</v>
      </c>
      <c r="G57" s="9">
        <v>-12.71</v>
      </c>
      <c r="H57" s="9"/>
      <c r="I57" s="7">
        <v>40.53</v>
      </c>
      <c r="J57" s="8">
        <v>4.49</v>
      </c>
      <c r="K57" s="8">
        <v>12.8</v>
      </c>
      <c r="L57" s="8"/>
      <c r="M57" s="8">
        <v>16.920000000000002</v>
      </c>
      <c r="N57" s="8">
        <v>0.16</v>
      </c>
      <c r="O57" s="8">
        <v>9.7100000000000009</v>
      </c>
      <c r="P57" s="8">
        <v>10.36</v>
      </c>
      <c r="Q57" s="8">
        <v>2.27</v>
      </c>
      <c r="R57" s="8">
        <v>0.94</v>
      </c>
      <c r="S57" s="8"/>
      <c r="T57" s="8"/>
      <c r="U57">
        <f t="shared" si="0"/>
        <v>1233.1500000000001</v>
      </c>
      <c r="V57">
        <f t="shared" si="1"/>
        <v>5.0030000000000001</v>
      </c>
      <c r="W57">
        <f t="shared" si="2"/>
        <v>4.6799128726809158</v>
      </c>
    </row>
    <row r="58" spans="1:23" x14ac:dyDescent="0.3">
      <c r="A58" s="5" t="s">
        <v>53</v>
      </c>
      <c r="B58" s="6" t="s">
        <v>54</v>
      </c>
      <c r="C58" s="6">
        <v>850</v>
      </c>
      <c r="D58" s="6">
        <v>200</v>
      </c>
      <c r="E58" s="9">
        <v>5.2445292472839355</v>
      </c>
      <c r="F58" s="9">
        <v>-0.09</v>
      </c>
      <c r="G58" s="9">
        <v>-12.896729504618524</v>
      </c>
      <c r="H58" s="9"/>
      <c r="I58" s="7">
        <v>43.2</v>
      </c>
      <c r="J58" s="8">
        <v>3.1</v>
      </c>
      <c r="K58" s="8">
        <v>10.5</v>
      </c>
      <c r="L58" s="8"/>
      <c r="M58" s="8">
        <v>15.1</v>
      </c>
      <c r="N58" s="8">
        <v>0.2</v>
      </c>
      <c r="O58" s="8">
        <v>11.9</v>
      </c>
      <c r="P58" s="8">
        <v>11.6</v>
      </c>
      <c r="Q58" s="8">
        <v>2</v>
      </c>
      <c r="R58" s="8">
        <v>0.8</v>
      </c>
      <c r="S58" s="8"/>
      <c r="T58" s="8"/>
      <c r="U58">
        <f t="shared" si="0"/>
        <v>1123.1500000000001</v>
      </c>
      <c r="V58">
        <f t="shared" si="1"/>
        <v>2</v>
      </c>
      <c r="W58">
        <f t="shared" si="2"/>
        <v>5.2445292472839355</v>
      </c>
    </row>
    <row r="59" spans="1:23" x14ac:dyDescent="0.3">
      <c r="A59" s="5" t="s">
        <v>53</v>
      </c>
      <c r="B59" s="6" t="s">
        <v>55</v>
      </c>
      <c r="C59" s="6">
        <v>800</v>
      </c>
      <c r="D59" s="6">
        <v>200</v>
      </c>
      <c r="E59" s="9">
        <v>4.5999999999999996</v>
      </c>
      <c r="F59" s="9">
        <v>-0.09</v>
      </c>
      <c r="G59" s="9">
        <v>-13.907467352400202</v>
      </c>
      <c r="H59" s="9"/>
      <c r="I59" s="7">
        <v>44.6</v>
      </c>
      <c r="J59" s="8">
        <v>2.2999999999999998</v>
      </c>
      <c r="K59" s="8">
        <v>10.8</v>
      </c>
      <c r="L59" s="8"/>
      <c r="M59" s="8">
        <v>16</v>
      </c>
      <c r="N59" s="8">
        <v>0.3</v>
      </c>
      <c r="O59" s="8">
        <v>10.8</v>
      </c>
      <c r="P59" s="8">
        <v>11.3</v>
      </c>
      <c r="Q59" s="8">
        <v>1.8</v>
      </c>
      <c r="R59" s="8">
        <v>0.8</v>
      </c>
      <c r="S59" s="8"/>
      <c r="T59" s="8"/>
      <c r="U59">
        <f t="shared" si="0"/>
        <v>1073.1500000000001</v>
      </c>
      <c r="V59">
        <f t="shared" si="1"/>
        <v>2</v>
      </c>
      <c r="W59">
        <f t="shared" si="2"/>
        <v>4.5999999999999996</v>
      </c>
    </row>
    <row r="60" spans="1:23" x14ac:dyDescent="0.3">
      <c r="A60" s="5" t="s">
        <v>56</v>
      </c>
      <c r="B60" s="6">
        <v>6</v>
      </c>
      <c r="C60" s="6">
        <v>1130</v>
      </c>
      <c r="D60" s="6">
        <v>1500</v>
      </c>
      <c r="E60" s="9">
        <v>4.6192233333333332</v>
      </c>
      <c r="F60" s="9"/>
      <c r="G60" s="9"/>
      <c r="H60" s="9"/>
      <c r="I60" s="7">
        <v>39.29</v>
      </c>
      <c r="J60" s="8">
        <v>6.2</v>
      </c>
      <c r="K60" s="8">
        <v>14.6</v>
      </c>
      <c r="L60" s="8"/>
      <c r="M60" s="8">
        <v>10.039999999999999</v>
      </c>
      <c r="N60" s="8">
        <v>0.16</v>
      </c>
      <c r="O60" s="8">
        <v>11.69</v>
      </c>
      <c r="P60" s="8">
        <v>10.84</v>
      </c>
      <c r="Q60" s="8">
        <v>2.59</v>
      </c>
      <c r="R60" s="8">
        <v>2.0299999999999998</v>
      </c>
      <c r="S60" s="8"/>
      <c r="T60" s="8"/>
      <c r="U60">
        <f t="shared" si="0"/>
        <v>1403.15</v>
      </c>
      <c r="V60">
        <f t="shared" si="1"/>
        <v>15</v>
      </c>
      <c r="W60">
        <f t="shared" si="2"/>
        <v>4.6192233333333332</v>
      </c>
    </row>
    <row r="61" spans="1:23" x14ac:dyDescent="0.3">
      <c r="A61" s="5" t="s">
        <v>56</v>
      </c>
      <c r="B61" s="6">
        <v>7</v>
      </c>
      <c r="C61" s="6">
        <v>1100</v>
      </c>
      <c r="D61" s="6">
        <v>1500</v>
      </c>
      <c r="E61" s="9">
        <v>5.22</v>
      </c>
      <c r="F61" s="9"/>
      <c r="G61" s="9"/>
      <c r="H61" s="9"/>
      <c r="I61" s="7">
        <v>38.76</v>
      </c>
      <c r="J61" s="8">
        <v>5.45</v>
      </c>
      <c r="K61" s="8">
        <v>15.87</v>
      </c>
      <c r="L61" s="8"/>
      <c r="M61" s="8">
        <v>11.3</v>
      </c>
      <c r="N61" s="8">
        <v>0.21</v>
      </c>
      <c r="O61" s="8">
        <v>10.88</v>
      </c>
      <c r="P61" s="8">
        <v>10.66</v>
      </c>
      <c r="Q61" s="8">
        <v>2.66</v>
      </c>
      <c r="R61" s="8">
        <v>2.0099999999999998</v>
      </c>
      <c r="S61" s="8"/>
      <c r="T61" s="8"/>
      <c r="U61">
        <f t="shared" si="0"/>
        <v>1373.15</v>
      </c>
      <c r="V61">
        <f t="shared" si="1"/>
        <v>15</v>
      </c>
      <c r="W61">
        <f t="shared" si="2"/>
        <v>5.22</v>
      </c>
    </row>
    <row r="62" spans="1:23" x14ac:dyDescent="0.3">
      <c r="A62" s="11" t="s">
        <v>57</v>
      </c>
      <c r="B62" s="6" t="s">
        <v>58</v>
      </c>
      <c r="C62" s="6">
        <v>945</v>
      </c>
      <c r="D62" s="6">
        <v>489</v>
      </c>
      <c r="E62" s="9">
        <v>5.9511834129090602</v>
      </c>
      <c r="F62" s="9"/>
      <c r="G62" s="9"/>
      <c r="H62" s="9"/>
      <c r="I62" s="8">
        <v>45.3</v>
      </c>
      <c r="J62" s="8">
        <v>1.78</v>
      </c>
      <c r="K62" s="8">
        <v>12.38</v>
      </c>
      <c r="L62" s="8">
        <v>0.16</v>
      </c>
      <c r="M62" s="8">
        <v>7.6</v>
      </c>
      <c r="N62" s="8">
        <v>7.0000000000000007E-2</v>
      </c>
      <c r="O62" s="8">
        <v>16.899999999999999</v>
      </c>
      <c r="P62" s="8">
        <v>11.3</v>
      </c>
      <c r="Q62" s="8">
        <v>2.4</v>
      </c>
      <c r="R62" s="8">
        <v>0.27</v>
      </c>
      <c r="S62" s="8"/>
      <c r="T62" s="8"/>
      <c r="U62">
        <f t="shared" si="0"/>
        <v>1218.1500000000001</v>
      </c>
      <c r="V62">
        <f t="shared" si="1"/>
        <v>4.8899999999999997</v>
      </c>
      <c r="W62">
        <f t="shared" si="2"/>
        <v>5.9511834129090602</v>
      </c>
    </row>
    <row r="63" spans="1:23" x14ac:dyDescent="0.3">
      <c r="A63" s="11" t="s">
        <v>57</v>
      </c>
      <c r="B63" s="6" t="s">
        <v>59</v>
      </c>
      <c r="C63" s="6">
        <v>975</v>
      </c>
      <c r="D63" s="6">
        <v>500</v>
      </c>
      <c r="E63" s="9">
        <v>6.0490337539755075</v>
      </c>
      <c r="F63" s="9">
        <v>3</v>
      </c>
      <c r="G63" s="9">
        <v>-7.5275132319578901</v>
      </c>
      <c r="H63" s="9"/>
      <c r="I63" s="7">
        <v>44</v>
      </c>
      <c r="J63" s="8">
        <v>1.44</v>
      </c>
      <c r="K63" s="8">
        <v>11.96</v>
      </c>
      <c r="L63" s="8">
        <v>0.26</v>
      </c>
      <c r="M63" s="8">
        <v>8.6999999999999993</v>
      </c>
      <c r="N63" s="8">
        <v>0.13</v>
      </c>
      <c r="O63" s="8">
        <v>16.7</v>
      </c>
      <c r="P63" s="8">
        <v>11.43</v>
      </c>
      <c r="Q63" s="8">
        <v>2.2999999999999998</v>
      </c>
      <c r="R63" s="8">
        <v>0.27</v>
      </c>
      <c r="S63" s="8"/>
      <c r="T63" s="8"/>
      <c r="U63">
        <f t="shared" si="0"/>
        <v>1248.1500000000001</v>
      </c>
      <c r="V63">
        <f t="shared" si="1"/>
        <v>5</v>
      </c>
      <c r="W63">
        <f t="shared" si="2"/>
        <v>6.0490337539755075</v>
      </c>
    </row>
    <row r="64" spans="1:23" x14ac:dyDescent="0.3">
      <c r="A64" s="11" t="s">
        <v>60</v>
      </c>
      <c r="B64" s="6">
        <v>2359</v>
      </c>
      <c r="C64" s="6">
        <v>1035</v>
      </c>
      <c r="D64" s="6">
        <v>900</v>
      </c>
      <c r="E64" s="9">
        <v>4.0999999999999996</v>
      </c>
      <c r="F64" s="9"/>
      <c r="G64" s="9"/>
      <c r="H64" s="9"/>
      <c r="I64" s="7">
        <v>40.4</v>
      </c>
      <c r="J64" s="8">
        <v>3.03</v>
      </c>
      <c r="K64" s="8">
        <v>15.3</v>
      </c>
      <c r="L64" s="8">
        <v>0.08</v>
      </c>
      <c r="M64" s="8">
        <v>12.1</v>
      </c>
      <c r="N64" s="8">
        <v>0.15</v>
      </c>
      <c r="O64" s="8">
        <v>13.6</v>
      </c>
      <c r="P64" s="8">
        <v>10.3</v>
      </c>
      <c r="Q64" s="8">
        <v>2.94</v>
      </c>
      <c r="R64" s="8">
        <v>0.34</v>
      </c>
      <c r="S64" s="8"/>
      <c r="T64" s="8"/>
      <c r="U64">
        <f t="shared" si="0"/>
        <v>1308.1500000000001</v>
      </c>
      <c r="V64">
        <f t="shared" si="1"/>
        <v>9</v>
      </c>
      <c r="W64">
        <f t="shared" si="2"/>
        <v>4.0999999999999996</v>
      </c>
    </row>
    <row r="65" spans="1:23" x14ac:dyDescent="0.3">
      <c r="A65" s="11" t="s">
        <v>60</v>
      </c>
      <c r="B65" s="6">
        <v>2358</v>
      </c>
      <c r="C65" s="6">
        <v>995</v>
      </c>
      <c r="D65" s="6">
        <v>900</v>
      </c>
      <c r="E65" s="9">
        <v>5.9201801801801803</v>
      </c>
      <c r="F65" s="9"/>
      <c r="G65" s="9"/>
      <c r="H65" s="9"/>
      <c r="I65" s="7">
        <v>40.6</v>
      </c>
      <c r="J65" s="8">
        <v>2.67</v>
      </c>
      <c r="K65" s="8">
        <v>15</v>
      </c>
      <c r="L65" s="8">
        <v>0.08</v>
      </c>
      <c r="M65" s="8">
        <v>12.7</v>
      </c>
      <c r="N65" s="8">
        <v>0.18</v>
      </c>
      <c r="O65" s="8">
        <v>13</v>
      </c>
      <c r="P65" s="8">
        <v>10.1</v>
      </c>
      <c r="Q65" s="8">
        <v>2.78</v>
      </c>
      <c r="R65" s="8">
        <v>0.26</v>
      </c>
      <c r="S65" s="8"/>
      <c r="T65" s="8"/>
      <c r="U65">
        <f t="shared" si="0"/>
        <v>1268.1500000000001</v>
      </c>
      <c r="V65">
        <f t="shared" si="1"/>
        <v>9</v>
      </c>
      <c r="W65">
        <f t="shared" si="2"/>
        <v>5.9201801801801803</v>
      </c>
    </row>
    <row r="66" spans="1:23" x14ac:dyDescent="0.3">
      <c r="A66" s="11" t="s">
        <v>61</v>
      </c>
      <c r="B66" s="12" t="s">
        <v>62</v>
      </c>
      <c r="C66" s="6">
        <v>990</v>
      </c>
      <c r="D66" s="6">
        <v>701</v>
      </c>
      <c r="E66" s="9">
        <v>5.21</v>
      </c>
      <c r="F66" s="9">
        <v>2.4245845100652348</v>
      </c>
      <c r="G66" s="9">
        <v>-7.8</v>
      </c>
      <c r="H66" s="9"/>
      <c r="I66" s="7">
        <v>41.8</v>
      </c>
      <c r="J66" s="8">
        <v>2.13</v>
      </c>
      <c r="K66" s="8">
        <v>13.8</v>
      </c>
      <c r="L66" s="8"/>
      <c r="M66" s="8">
        <v>11.1</v>
      </c>
      <c r="N66" s="8">
        <v>0.16</v>
      </c>
      <c r="O66" s="8">
        <v>14.8</v>
      </c>
      <c r="P66" s="8">
        <v>11</v>
      </c>
      <c r="Q66" s="8">
        <v>2.37</v>
      </c>
      <c r="R66" s="8">
        <v>0.44</v>
      </c>
      <c r="S66" s="8"/>
      <c r="T66" s="8"/>
      <c r="U66">
        <f t="shared" si="0"/>
        <v>1263.1500000000001</v>
      </c>
      <c r="V66">
        <f t="shared" si="1"/>
        <v>7.01</v>
      </c>
      <c r="W66">
        <f t="shared" si="2"/>
        <v>5.21</v>
      </c>
    </row>
    <row r="67" spans="1:23" x14ac:dyDescent="0.3">
      <c r="A67" s="11" t="s">
        <v>61</v>
      </c>
      <c r="B67" s="12" t="s">
        <v>63</v>
      </c>
      <c r="C67" s="6">
        <v>990</v>
      </c>
      <c r="D67" s="6">
        <v>701</v>
      </c>
      <c r="E67" s="9">
        <v>5.23</v>
      </c>
      <c r="F67" s="9">
        <v>2.4245845100652348</v>
      </c>
      <c r="G67" s="9">
        <v>-7.8</v>
      </c>
      <c r="H67" s="9"/>
      <c r="I67" s="7">
        <v>42.18</v>
      </c>
      <c r="J67" s="8">
        <v>2</v>
      </c>
      <c r="K67" s="8">
        <v>13.73</v>
      </c>
      <c r="L67" s="8"/>
      <c r="M67" s="8">
        <v>11</v>
      </c>
      <c r="N67" s="8">
        <v>0.17</v>
      </c>
      <c r="O67" s="8">
        <v>14.74</v>
      </c>
      <c r="P67" s="8">
        <v>11.11</v>
      </c>
      <c r="Q67" s="8">
        <v>2.23</v>
      </c>
      <c r="R67" s="8">
        <v>0.41</v>
      </c>
      <c r="S67" s="8"/>
      <c r="T67" s="8"/>
      <c r="U67">
        <f t="shared" ref="U67:U73" si="3">C67+273.15</f>
        <v>1263.1500000000001</v>
      </c>
      <c r="V67">
        <f t="shared" ref="V67:V73" si="4">D67/100</f>
        <v>7.01</v>
      </c>
      <c r="W67">
        <f t="shared" ref="W67:W73" si="5">IF(E67&gt;0, E67, "")</f>
        <v>5.23</v>
      </c>
    </row>
    <row r="68" spans="1:23" x14ac:dyDescent="0.3">
      <c r="A68" s="11" t="s">
        <v>64</v>
      </c>
      <c r="B68" s="6" t="s">
        <v>65</v>
      </c>
      <c r="C68" s="6">
        <v>975</v>
      </c>
      <c r="D68" s="6">
        <v>400</v>
      </c>
      <c r="E68" s="9">
        <v>6.4</v>
      </c>
      <c r="F68" s="9"/>
      <c r="G68" s="9"/>
      <c r="H68" s="9"/>
      <c r="I68" s="7">
        <v>41.940000000000005</v>
      </c>
      <c r="J68" s="8">
        <v>2.668333333333333</v>
      </c>
      <c r="K68" s="8">
        <v>12.515000000000001</v>
      </c>
      <c r="L68" s="8"/>
      <c r="M68" s="8">
        <v>12.040000000000001</v>
      </c>
      <c r="N68" s="8">
        <v>0.18666666666666665</v>
      </c>
      <c r="O68" s="8">
        <v>13.393333333333333</v>
      </c>
      <c r="P68" s="8">
        <v>10.723333333333331</v>
      </c>
      <c r="Q68" s="8">
        <v>2.4699999999999998</v>
      </c>
      <c r="R68" s="8">
        <v>0.29833333333333334</v>
      </c>
      <c r="S68" s="8"/>
      <c r="T68" s="8"/>
      <c r="U68">
        <f t="shared" si="3"/>
        <v>1248.1500000000001</v>
      </c>
      <c r="V68">
        <f t="shared" si="4"/>
        <v>4</v>
      </c>
      <c r="W68">
        <f t="shared" si="5"/>
        <v>6.4</v>
      </c>
    </row>
    <row r="69" spans="1:23" x14ac:dyDescent="0.3">
      <c r="A69" s="11" t="s">
        <v>66</v>
      </c>
      <c r="B69" s="12" t="s">
        <v>67</v>
      </c>
      <c r="C69" s="6">
        <v>885</v>
      </c>
      <c r="D69" s="6">
        <v>200</v>
      </c>
      <c r="E69" s="9">
        <v>6.52</v>
      </c>
      <c r="F69" s="9"/>
      <c r="G69" s="9"/>
      <c r="H69" s="9"/>
      <c r="I69" s="7">
        <v>45.18</v>
      </c>
      <c r="J69" s="8">
        <v>1.5</v>
      </c>
      <c r="K69" s="8">
        <v>9.48</v>
      </c>
      <c r="L69" s="8"/>
      <c r="M69" s="8">
        <v>13.02</v>
      </c>
      <c r="N69" s="8">
        <v>0.21</v>
      </c>
      <c r="O69" s="8">
        <v>14.65</v>
      </c>
      <c r="P69" s="8">
        <v>10.31</v>
      </c>
      <c r="Q69" s="8">
        <v>1.92</v>
      </c>
      <c r="R69" s="8">
        <v>0.24</v>
      </c>
      <c r="S69" s="8"/>
      <c r="T69" s="8"/>
      <c r="U69">
        <f t="shared" si="3"/>
        <v>1158.1500000000001</v>
      </c>
      <c r="V69">
        <f t="shared" si="4"/>
        <v>2</v>
      </c>
      <c r="W69">
        <f t="shared" si="5"/>
        <v>6.52</v>
      </c>
    </row>
    <row r="70" spans="1:23" x14ac:dyDescent="0.3">
      <c r="A70" s="11" t="s">
        <v>68</v>
      </c>
      <c r="B70" s="6" t="s">
        <v>69</v>
      </c>
      <c r="C70" s="6">
        <v>1000</v>
      </c>
      <c r="D70" s="6">
        <v>400</v>
      </c>
      <c r="E70" s="9">
        <v>2.72</v>
      </c>
      <c r="F70" s="9">
        <v>2.7</v>
      </c>
      <c r="G70" s="9">
        <v>-7.4838066877756946</v>
      </c>
      <c r="H70" s="9"/>
      <c r="I70" s="7">
        <v>39.940999999999995</v>
      </c>
      <c r="J70" s="8">
        <v>4.8660428571428573</v>
      </c>
      <c r="K70" s="8">
        <v>11.911857142857144</v>
      </c>
      <c r="L70" s="8">
        <v>5.7428571428571426E-2</v>
      </c>
      <c r="M70" s="8">
        <v>10.923071428571429</v>
      </c>
      <c r="N70" s="8">
        <v>0.15535714285714283</v>
      </c>
      <c r="O70" s="8">
        <v>14.150685714285716</v>
      </c>
      <c r="P70" s="8">
        <v>11.567000000000002</v>
      </c>
      <c r="Q70" s="8">
        <v>2.6360714285714288</v>
      </c>
      <c r="R70" s="8">
        <v>1.2059</v>
      </c>
      <c r="S70" s="8"/>
      <c r="T70" s="8"/>
      <c r="U70">
        <f t="shared" si="3"/>
        <v>1273.1500000000001</v>
      </c>
      <c r="V70">
        <f t="shared" si="4"/>
        <v>4</v>
      </c>
      <c r="W70">
        <f t="shared" si="5"/>
        <v>2.72</v>
      </c>
    </row>
    <row r="71" spans="1:23" x14ac:dyDescent="0.3">
      <c r="A71" s="11" t="s">
        <v>68</v>
      </c>
      <c r="B71" s="6" t="s">
        <v>70</v>
      </c>
      <c r="C71" s="6">
        <v>1000</v>
      </c>
      <c r="D71" s="6">
        <v>400</v>
      </c>
      <c r="E71" s="9">
        <v>4.3</v>
      </c>
      <c r="F71" s="9">
        <v>3.2</v>
      </c>
      <c r="G71" s="9">
        <v>-6.9838066877756946</v>
      </c>
      <c r="H71" s="9"/>
      <c r="I71" s="7">
        <v>40.134433333333334</v>
      </c>
      <c r="J71" s="8">
        <v>4.3516000000000004</v>
      </c>
      <c r="K71" s="8">
        <v>11.744666666666667</v>
      </c>
      <c r="L71" s="8">
        <v>8.8366666666666663E-2</v>
      </c>
      <c r="M71" s="8">
        <v>10.639933333333333</v>
      </c>
      <c r="N71" s="8">
        <v>0.13593333333333332</v>
      </c>
      <c r="O71" s="8">
        <v>14.755166666666668</v>
      </c>
      <c r="P71" s="8">
        <v>11.637633333333333</v>
      </c>
      <c r="Q71" s="8">
        <v>2.6146999999999996</v>
      </c>
      <c r="R71" s="8">
        <v>1.2580333333333333</v>
      </c>
      <c r="S71" s="8"/>
      <c r="T71" s="8"/>
      <c r="U71">
        <f t="shared" si="3"/>
        <v>1273.1500000000001</v>
      </c>
      <c r="V71">
        <f t="shared" si="4"/>
        <v>4</v>
      </c>
      <c r="W71">
        <f t="shared" si="5"/>
        <v>4.3</v>
      </c>
    </row>
    <row r="72" spans="1:23" x14ac:dyDescent="0.3">
      <c r="A72" s="11" t="s">
        <v>71</v>
      </c>
      <c r="B72" s="6" t="s">
        <v>72</v>
      </c>
      <c r="C72" s="6">
        <v>1060</v>
      </c>
      <c r="D72" s="6">
        <v>1000</v>
      </c>
      <c r="E72" s="6"/>
      <c r="F72" s="6"/>
      <c r="G72" s="6"/>
      <c r="H72" s="6"/>
      <c r="I72" s="7">
        <v>42.28</v>
      </c>
      <c r="J72" s="8">
        <v>1.94</v>
      </c>
      <c r="K72" s="8">
        <v>15.32</v>
      </c>
      <c r="L72" s="8">
        <v>0.15</v>
      </c>
      <c r="M72" s="8">
        <v>7.51</v>
      </c>
      <c r="N72" s="8">
        <v>0.11</v>
      </c>
      <c r="O72" s="8">
        <v>15.61</v>
      </c>
      <c r="P72" s="8">
        <v>11.15</v>
      </c>
      <c r="Q72" s="8">
        <v>2.4</v>
      </c>
      <c r="R72" s="8">
        <v>0.71</v>
      </c>
      <c r="S72" s="8"/>
      <c r="T72" s="8"/>
      <c r="U72">
        <f t="shared" si="3"/>
        <v>1333.15</v>
      </c>
      <c r="V72">
        <f t="shared" si="4"/>
        <v>10</v>
      </c>
      <c r="W72" t="str">
        <f t="shared" si="5"/>
        <v/>
      </c>
    </row>
    <row r="73" spans="1:23" x14ac:dyDescent="0.3">
      <c r="A73" s="13" t="s">
        <v>71</v>
      </c>
      <c r="B73" s="14" t="s">
        <v>73</v>
      </c>
      <c r="C73" s="14">
        <v>1020</v>
      </c>
      <c r="D73" s="14">
        <v>1000</v>
      </c>
      <c r="E73" s="14"/>
      <c r="F73" s="14"/>
      <c r="G73" s="14"/>
      <c r="H73" s="14"/>
      <c r="I73" s="15">
        <v>41.59</v>
      </c>
      <c r="J73" s="16">
        <v>1.86</v>
      </c>
      <c r="K73" s="16">
        <v>15.72</v>
      </c>
      <c r="L73" s="16"/>
      <c r="M73" s="16">
        <v>10.32</v>
      </c>
      <c r="N73" s="16">
        <v>0.24</v>
      </c>
      <c r="O73" s="16">
        <v>14.02</v>
      </c>
      <c r="P73" s="16">
        <v>11.13</v>
      </c>
      <c r="Q73" s="16">
        <v>2.4700000000000002</v>
      </c>
      <c r="R73" s="16">
        <v>0.42</v>
      </c>
      <c r="S73" s="16"/>
      <c r="T73" s="16"/>
      <c r="U73">
        <f t="shared" si="3"/>
        <v>1293.1500000000001</v>
      </c>
      <c r="V73">
        <f t="shared" si="4"/>
        <v>10</v>
      </c>
      <c r="W73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08E-67B7-439E-9633-90C820A01161}">
  <dimension ref="A1:Z851"/>
  <sheetViews>
    <sheetView topLeftCell="P1" workbookViewId="0">
      <selection activeCell="Z2" sqref="Z2:Z851"/>
    </sheetView>
  </sheetViews>
  <sheetFormatPr defaultRowHeight="14.4" x14ac:dyDescent="0.3"/>
  <cols>
    <col min="1" max="1" width="41.6640625" customWidth="1"/>
  </cols>
  <sheetData>
    <row r="1" spans="1:26" ht="15.6" x14ac:dyDescent="0.3">
      <c r="A1" s="17" t="s">
        <v>84</v>
      </c>
      <c r="B1" s="18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8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20" t="s">
        <v>107</v>
      </c>
      <c r="Y1" s="20" t="s">
        <v>108</v>
      </c>
      <c r="Z1" s="19" t="s">
        <v>1325</v>
      </c>
    </row>
    <row r="2" spans="1:26" x14ac:dyDescent="0.3">
      <c r="A2" t="s">
        <v>109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X2">
        <v>0.20469999999999999</v>
      </c>
      <c r="Y2">
        <v>1448.15</v>
      </c>
      <c r="Z2">
        <f>X2*10</f>
        <v>2.0469999999999997</v>
      </c>
    </row>
    <row r="3" spans="1:26" x14ac:dyDescent="0.3">
      <c r="A3" t="s">
        <v>110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X3">
        <v>0.20369999999999999</v>
      </c>
      <c r="Y3">
        <v>1443.15</v>
      </c>
      <c r="Z3">
        <f t="shared" ref="Z3:Z66" si="0">X3*10</f>
        <v>2.0369999999999999</v>
      </c>
    </row>
    <row r="4" spans="1:26" x14ac:dyDescent="0.3">
      <c r="A4" t="s">
        <v>111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  <c r="Z4">
        <f t="shared" si="0"/>
        <v>2.5</v>
      </c>
    </row>
    <row r="5" spans="1:26" x14ac:dyDescent="0.3">
      <c r="A5" t="s">
        <v>112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  <c r="Z5">
        <f t="shared" si="0"/>
        <v>2</v>
      </c>
    </row>
    <row r="6" spans="1:26" x14ac:dyDescent="0.3">
      <c r="A6" t="s">
        <v>113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>
        <f t="shared" si="0"/>
        <v>2</v>
      </c>
    </row>
    <row r="7" spans="1:26" x14ac:dyDescent="0.3">
      <c r="A7" t="s">
        <v>114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  <c r="Z7">
        <f t="shared" si="0"/>
        <v>1</v>
      </c>
    </row>
    <row r="8" spans="1:26" x14ac:dyDescent="0.3">
      <c r="A8" t="s">
        <v>115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L8">
        <v>0.85</v>
      </c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W8">
        <v>0.03</v>
      </c>
      <c r="X8">
        <v>1.3</v>
      </c>
      <c r="Y8">
        <v>1433.15</v>
      </c>
      <c r="Z8">
        <f t="shared" si="0"/>
        <v>13</v>
      </c>
    </row>
    <row r="9" spans="1:26" x14ac:dyDescent="0.3">
      <c r="A9" t="s">
        <v>116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L9">
        <v>1.38</v>
      </c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W9">
        <v>0.02</v>
      </c>
      <c r="X9">
        <v>1.3</v>
      </c>
      <c r="Y9">
        <v>1403.15</v>
      </c>
      <c r="Z9">
        <f t="shared" si="0"/>
        <v>13</v>
      </c>
    </row>
    <row r="10" spans="1:26" x14ac:dyDescent="0.3">
      <c r="A10" t="s">
        <v>117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W10">
        <v>0.03</v>
      </c>
      <c r="X10">
        <v>1.6</v>
      </c>
      <c r="Y10">
        <v>1473.15</v>
      </c>
      <c r="Z10">
        <f t="shared" si="0"/>
        <v>16</v>
      </c>
    </row>
    <row r="11" spans="1:26" x14ac:dyDescent="0.3">
      <c r="A11" t="s">
        <v>118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L11">
        <v>1.05</v>
      </c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W11">
        <v>0.01</v>
      </c>
      <c r="X11">
        <v>1E-4</v>
      </c>
      <c r="Y11">
        <v>1344.15</v>
      </c>
      <c r="Z11">
        <f t="shared" si="0"/>
        <v>1E-3</v>
      </c>
    </row>
    <row r="12" spans="1:26" x14ac:dyDescent="0.3">
      <c r="A12" t="s">
        <v>119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L12">
        <v>1.72</v>
      </c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W12">
        <v>0.05</v>
      </c>
      <c r="X12">
        <v>1E-4</v>
      </c>
      <c r="Y12">
        <v>1358.15</v>
      </c>
      <c r="Z12">
        <f t="shared" si="0"/>
        <v>1E-3</v>
      </c>
    </row>
    <row r="13" spans="1:26" x14ac:dyDescent="0.3">
      <c r="A13" t="s">
        <v>120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W13">
        <v>0.06</v>
      </c>
      <c r="X13">
        <v>1.6</v>
      </c>
      <c r="Y13">
        <v>1488.15</v>
      </c>
      <c r="Z13">
        <f t="shared" si="0"/>
        <v>16</v>
      </c>
    </row>
    <row r="14" spans="1:26" x14ac:dyDescent="0.3">
      <c r="A14" t="s">
        <v>121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L14">
        <v>2.3199999999999998</v>
      </c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W14">
        <v>0.01</v>
      </c>
      <c r="X14">
        <v>0.7</v>
      </c>
      <c r="Y14">
        <v>1368.15</v>
      </c>
      <c r="Z14">
        <f t="shared" si="0"/>
        <v>7</v>
      </c>
    </row>
    <row r="15" spans="1:26" x14ac:dyDescent="0.3">
      <c r="A15" t="s">
        <v>122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W15">
        <v>0.05</v>
      </c>
      <c r="X15">
        <v>0.5</v>
      </c>
      <c r="Y15">
        <v>1373.15</v>
      </c>
      <c r="Z15">
        <f t="shared" si="0"/>
        <v>5</v>
      </c>
    </row>
    <row r="16" spans="1:26" x14ac:dyDescent="0.3">
      <c r="A16" t="s">
        <v>123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X16">
        <v>1E-4</v>
      </c>
      <c r="Y16">
        <v>1353.15</v>
      </c>
      <c r="Z16">
        <f t="shared" si="0"/>
        <v>1E-3</v>
      </c>
    </row>
    <row r="17" spans="1:26" x14ac:dyDescent="0.3">
      <c r="A17" t="s">
        <v>124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L17">
        <v>1.73</v>
      </c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W17">
        <v>0.01</v>
      </c>
      <c r="X17">
        <v>0.5</v>
      </c>
      <c r="Y17">
        <v>1347.15</v>
      </c>
      <c r="Z17">
        <f t="shared" si="0"/>
        <v>5</v>
      </c>
    </row>
    <row r="18" spans="1:26" x14ac:dyDescent="0.3">
      <c r="A18" t="s">
        <v>125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L18">
        <v>2.84</v>
      </c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W18">
        <v>0.01</v>
      </c>
      <c r="X18">
        <v>0.5</v>
      </c>
      <c r="Y18">
        <v>1351.15</v>
      </c>
      <c r="Z18">
        <f t="shared" si="0"/>
        <v>5</v>
      </c>
    </row>
    <row r="19" spans="1:26" x14ac:dyDescent="0.3">
      <c r="A19" t="s">
        <v>126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L19">
        <v>0.7</v>
      </c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X19">
        <v>0.8</v>
      </c>
      <c r="Y19">
        <v>1398.15</v>
      </c>
      <c r="Z19">
        <f t="shared" si="0"/>
        <v>8</v>
      </c>
    </row>
    <row r="20" spans="1:26" x14ac:dyDescent="0.3">
      <c r="A20" t="s">
        <v>127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L20">
        <v>0.4</v>
      </c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X20">
        <v>0.8</v>
      </c>
      <c r="Y20">
        <v>1398.15</v>
      </c>
      <c r="Z20">
        <f t="shared" si="0"/>
        <v>8</v>
      </c>
    </row>
    <row r="21" spans="1:26" x14ac:dyDescent="0.3">
      <c r="A21" t="s">
        <v>128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L21">
        <v>0.41</v>
      </c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X21">
        <v>0.8</v>
      </c>
      <c r="Y21">
        <v>1348.15</v>
      </c>
      <c r="Z21">
        <f t="shared" si="0"/>
        <v>8</v>
      </c>
    </row>
    <row r="22" spans="1:26" x14ac:dyDescent="0.3">
      <c r="A22" t="s">
        <v>129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L22">
        <v>0.46</v>
      </c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X22">
        <v>0.8</v>
      </c>
      <c r="Y22">
        <v>1348.15</v>
      </c>
      <c r="Z22">
        <f t="shared" si="0"/>
        <v>8</v>
      </c>
    </row>
    <row r="23" spans="1:26" x14ac:dyDescent="0.3">
      <c r="A23" t="s">
        <v>130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L23">
        <v>1.55</v>
      </c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X23">
        <v>0.8</v>
      </c>
      <c r="Y23">
        <v>1448.15</v>
      </c>
      <c r="Z23">
        <f t="shared" si="0"/>
        <v>8</v>
      </c>
    </row>
    <row r="24" spans="1:26" x14ac:dyDescent="0.3">
      <c r="A24" t="s">
        <v>131</v>
      </c>
      <c r="B24">
        <v>66.2</v>
      </c>
      <c r="C24">
        <v>0.7</v>
      </c>
      <c r="D24">
        <v>14.7</v>
      </c>
      <c r="E24">
        <v>4.9400000000000004</v>
      </c>
      <c r="G24">
        <v>0.78</v>
      </c>
      <c r="H24">
        <v>1.98</v>
      </c>
      <c r="I24">
        <v>3.71</v>
      </c>
      <c r="J24">
        <v>5.19</v>
      </c>
      <c r="L24">
        <v>0.26</v>
      </c>
      <c r="N24">
        <v>51.5</v>
      </c>
      <c r="O24">
        <v>0.52</v>
      </c>
      <c r="P24">
        <v>1.98</v>
      </c>
      <c r="Q24">
        <v>11.2</v>
      </c>
      <c r="S24">
        <v>14.5</v>
      </c>
      <c r="T24">
        <v>19.3</v>
      </c>
      <c r="U24">
        <v>0.33</v>
      </c>
      <c r="X24">
        <v>1E-4</v>
      </c>
      <c r="Y24">
        <v>1333.15</v>
      </c>
      <c r="Z24">
        <f t="shared" si="0"/>
        <v>1E-3</v>
      </c>
    </row>
    <row r="25" spans="1:26" x14ac:dyDescent="0.3">
      <c r="A25" t="s">
        <v>132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X25">
        <v>0.2</v>
      </c>
      <c r="Y25">
        <v>1293.1500000000001</v>
      </c>
      <c r="Z25">
        <f t="shared" si="0"/>
        <v>2</v>
      </c>
    </row>
    <row r="26" spans="1:26" x14ac:dyDescent="0.3">
      <c r="A26" t="s">
        <v>133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X26">
        <v>0.2</v>
      </c>
      <c r="Y26">
        <v>1333.15</v>
      </c>
      <c r="Z26">
        <f t="shared" si="0"/>
        <v>2</v>
      </c>
    </row>
    <row r="27" spans="1:26" x14ac:dyDescent="0.3">
      <c r="A27" t="s">
        <v>134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X27">
        <v>0.2</v>
      </c>
      <c r="Y27">
        <v>1293.1500000000001</v>
      </c>
      <c r="Z27">
        <f t="shared" si="0"/>
        <v>2</v>
      </c>
    </row>
    <row r="28" spans="1:26" x14ac:dyDescent="0.3">
      <c r="A28" t="s">
        <v>135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X28">
        <v>0.2</v>
      </c>
      <c r="Y28">
        <v>1373.15</v>
      </c>
      <c r="Z28">
        <f t="shared" si="0"/>
        <v>2</v>
      </c>
    </row>
    <row r="29" spans="1:26" x14ac:dyDescent="0.3">
      <c r="A29" t="s">
        <v>136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X29">
        <v>0.2</v>
      </c>
      <c r="Y29">
        <v>1393.15</v>
      </c>
      <c r="Z29">
        <f t="shared" si="0"/>
        <v>2</v>
      </c>
    </row>
    <row r="30" spans="1:26" x14ac:dyDescent="0.3">
      <c r="A30" t="s">
        <v>137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X30">
        <v>0.2</v>
      </c>
      <c r="Y30">
        <v>1293.1500000000001</v>
      </c>
      <c r="Z30">
        <f t="shared" si="0"/>
        <v>2</v>
      </c>
    </row>
    <row r="31" spans="1:26" x14ac:dyDescent="0.3">
      <c r="A31" t="s">
        <v>138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X31">
        <v>0.2</v>
      </c>
      <c r="Y31">
        <v>1293.1500000000001</v>
      </c>
      <c r="Z31">
        <f t="shared" si="0"/>
        <v>2</v>
      </c>
    </row>
    <row r="32" spans="1:26" x14ac:dyDescent="0.3">
      <c r="A32" t="s">
        <v>139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L32">
        <v>0.46</v>
      </c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X32">
        <v>1E-4</v>
      </c>
      <c r="Y32">
        <v>1373.15</v>
      </c>
      <c r="Z32">
        <f t="shared" si="0"/>
        <v>1E-3</v>
      </c>
    </row>
    <row r="33" spans="1:26" x14ac:dyDescent="0.3">
      <c r="A33" t="s">
        <v>140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X33">
        <v>0.5</v>
      </c>
      <c r="Y33">
        <v>1333.15</v>
      </c>
      <c r="Z33">
        <f t="shared" si="0"/>
        <v>5</v>
      </c>
    </row>
    <row r="34" spans="1:26" x14ac:dyDescent="0.3">
      <c r="A34" t="s">
        <v>141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X34">
        <v>0.5</v>
      </c>
      <c r="Y34">
        <v>1333.15</v>
      </c>
      <c r="Z34">
        <f t="shared" si="0"/>
        <v>5</v>
      </c>
    </row>
    <row r="35" spans="1:26" x14ac:dyDescent="0.3">
      <c r="A35" t="s">
        <v>142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L35">
        <v>0.12</v>
      </c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X35">
        <v>0.8</v>
      </c>
      <c r="Y35">
        <v>1523.15</v>
      </c>
      <c r="Z35">
        <f t="shared" si="0"/>
        <v>8</v>
      </c>
    </row>
    <row r="36" spans="1:26" x14ac:dyDescent="0.3">
      <c r="A36" t="s">
        <v>143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L36">
        <v>0.23</v>
      </c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X36">
        <v>0.8</v>
      </c>
      <c r="Y36">
        <v>1473.15</v>
      </c>
      <c r="Z36">
        <f t="shared" si="0"/>
        <v>8</v>
      </c>
    </row>
    <row r="37" spans="1:26" x14ac:dyDescent="0.3">
      <c r="A37" t="s">
        <v>144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L37">
        <v>0.19</v>
      </c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X37">
        <v>0.8</v>
      </c>
      <c r="Y37">
        <v>1473.15</v>
      </c>
      <c r="Z37">
        <f t="shared" si="0"/>
        <v>8</v>
      </c>
    </row>
    <row r="38" spans="1:26" x14ac:dyDescent="0.3">
      <c r="A38" t="s">
        <v>145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L38">
        <v>0.16</v>
      </c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X38">
        <v>0.8</v>
      </c>
      <c r="Y38">
        <v>1473.15</v>
      </c>
      <c r="Z38">
        <f t="shared" si="0"/>
        <v>8</v>
      </c>
    </row>
    <row r="39" spans="1:26" x14ac:dyDescent="0.3">
      <c r="A39" t="s">
        <v>146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L39">
        <v>0.33</v>
      </c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X39">
        <v>0.8</v>
      </c>
      <c r="Y39">
        <v>1423.15</v>
      </c>
      <c r="Z39">
        <f t="shared" si="0"/>
        <v>8</v>
      </c>
    </row>
    <row r="40" spans="1:26" x14ac:dyDescent="0.3">
      <c r="A40" t="s">
        <v>147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L40">
        <v>0.53</v>
      </c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X40">
        <v>1E-4</v>
      </c>
      <c r="Y40">
        <v>1356.15</v>
      </c>
      <c r="Z40">
        <f t="shared" si="0"/>
        <v>1E-3</v>
      </c>
    </row>
    <row r="41" spans="1:26" x14ac:dyDescent="0.3">
      <c r="A41" t="s">
        <v>148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L41">
        <v>0.47</v>
      </c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X41">
        <v>1E-4</v>
      </c>
      <c r="Y41">
        <v>1356.15</v>
      </c>
      <c r="Z41">
        <f t="shared" si="0"/>
        <v>1E-3</v>
      </c>
    </row>
    <row r="42" spans="1:26" x14ac:dyDescent="0.3">
      <c r="A42" t="s">
        <v>149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L42">
        <v>0.53</v>
      </c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X42">
        <v>0.8</v>
      </c>
      <c r="Y42">
        <v>1423.15</v>
      </c>
      <c r="Z42">
        <f t="shared" si="0"/>
        <v>8</v>
      </c>
    </row>
    <row r="43" spans="1:26" x14ac:dyDescent="0.3">
      <c r="A43" t="s">
        <v>150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L43">
        <v>0.36</v>
      </c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X43">
        <v>0.8</v>
      </c>
      <c r="Y43">
        <v>1398.15</v>
      </c>
      <c r="Z43">
        <f t="shared" si="0"/>
        <v>8</v>
      </c>
    </row>
    <row r="44" spans="1:26" x14ac:dyDescent="0.3">
      <c r="A44" t="s">
        <v>151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L44">
        <v>0.64</v>
      </c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X44">
        <v>0.8</v>
      </c>
      <c r="Y44">
        <v>1373.15</v>
      </c>
      <c r="Z44">
        <f t="shared" si="0"/>
        <v>8</v>
      </c>
    </row>
    <row r="45" spans="1:26" x14ac:dyDescent="0.3">
      <c r="A45" t="s">
        <v>152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L45">
        <v>0.23</v>
      </c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X45">
        <v>0.8</v>
      </c>
      <c r="Y45">
        <v>1448.15</v>
      </c>
      <c r="Z45">
        <f t="shared" si="0"/>
        <v>8</v>
      </c>
    </row>
    <row r="46" spans="1:26" x14ac:dyDescent="0.3">
      <c r="A46" t="s">
        <v>153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L46">
        <v>0.25</v>
      </c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X46">
        <v>0.8</v>
      </c>
      <c r="Y46">
        <v>1448.15</v>
      </c>
      <c r="Z46">
        <f t="shared" si="0"/>
        <v>8</v>
      </c>
    </row>
    <row r="47" spans="1:26" x14ac:dyDescent="0.3">
      <c r="A47" t="s">
        <v>154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L47">
        <v>0.53</v>
      </c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X47">
        <v>0.8</v>
      </c>
      <c r="Y47">
        <v>1373.15</v>
      </c>
      <c r="Z47">
        <f t="shared" si="0"/>
        <v>8</v>
      </c>
    </row>
    <row r="48" spans="1:26" x14ac:dyDescent="0.3">
      <c r="A48" t="s">
        <v>155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L48">
        <v>0.48</v>
      </c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X48">
        <v>0.8</v>
      </c>
      <c r="Y48">
        <v>1423.15</v>
      </c>
      <c r="Z48">
        <f t="shared" si="0"/>
        <v>8</v>
      </c>
    </row>
    <row r="49" spans="1:26" x14ac:dyDescent="0.3">
      <c r="A49" t="s">
        <v>156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L49">
        <v>0.54</v>
      </c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X49">
        <v>0.8</v>
      </c>
      <c r="Y49">
        <v>1398.15</v>
      </c>
      <c r="Z49">
        <f t="shared" si="0"/>
        <v>8</v>
      </c>
    </row>
    <row r="50" spans="1:26" x14ac:dyDescent="0.3">
      <c r="A50" t="s">
        <v>157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X50">
        <v>0.221</v>
      </c>
      <c r="Y50">
        <v>1308.1500000000001</v>
      </c>
      <c r="Z50">
        <f t="shared" si="0"/>
        <v>2.21</v>
      </c>
    </row>
    <row r="51" spans="1:26" x14ac:dyDescent="0.3">
      <c r="A51" t="s">
        <v>158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X51">
        <v>6.8999999999999992E-2</v>
      </c>
      <c r="Y51">
        <v>1273.1500000000001</v>
      </c>
      <c r="Z51">
        <f t="shared" si="0"/>
        <v>0.69</v>
      </c>
    </row>
    <row r="52" spans="1:26" x14ac:dyDescent="0.3">
      <c r="A52" t="s">
        <v>159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X52">
        <v>9.3999999999999986E-2</v>
      </c>
      <c r="Y52">
        <v>1273.1500000000001</v>
      </c>
      <c r="Z52">
        <f t="shared" si="0"/>
        <v>0.93999999999999984</v>
      </c>
    </row>
    <row r="53" spans="1:26" x14ac:dyDescent="0.3">
      <c r="A53" t="s">
        <v>160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W53">
        <v>0.13</v>
      </c>
      <c r="X53">
        <v>1.1000000000000001</v>
      </c>
      <c r="Y53">
        <v>1563.15</v>
      </c>
      <c r="Z53">
        <f t="shared" si="0"/>
        <v>11</v>
      </c>
    </row>
    <row r="54" spans="1:26" x14ac:dyDescent="0.3">
      <c r="A54" t="s">
        <v>161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W54">
        <v>0.08</v>
      </c>
      <c r="X54">
        <v>1.5</v>
      </c>
      <c r="Y54">
        <v>1618.15</v>
      </c>
      <c r="Z54">
        <f t="shared" si="0"/>
        <v>15</v>
      </c>
    </row>
    <row r="55" spans="1:26" x14ac:dyDescent="0.3">
      <c r="A55" t="s">
        <v>162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W55">
        <v>0.12</v>
      </c>
      <c r="X55">
        <v>1.5</v>
      </c>
      <c r="Y55">
        <v>1588.15</v>
      </c>
      <c r="Z55">
        <f t="shared" si="0"/>
        <v>15</v>
      </c>
    </row>
    <row r="56" spans="1:26" x14ac:dyDescent="0.3">
      <c r="A56" t="s">
        <v>163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W56">
        <v>7.0000000000000007E-2</v>
      </c>
      <c r="X56">
        <v>1</v>
      </c>
      <c r="Y56">
        <v>1553.15</v>
      </c>
      <c r="Z56">
        <f t="shared" si="0"/>
        <v>10</v>
      </c>
    </row>
    <row r="57" spans="1:26" x14ac:dyDescent="0.3">
      <c r="A57" t="s">
        <v>164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W57">
        <v>0.09</v>
      </c>
      <c r="X57">
        <v>1.5</v>
      </c>
      <c r="Y57">
        <v>1613.15</v>
      </c>
      <c r="Z57">
        <f t="shared" si="0"/>
        <v>15</v>
      </c>
    </row>
    <row r="58" spans="1:26" x14ac:dyDescent="0.3">
      <c r="A58" t="s">
        <v>165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X58">
        <v>1.5</v>
      </c>
      <c r="Y58">
        <v>1628.15</v>
      </c>
      <c r="Z58">
        <f t="shared" si="0"/>
        <v>15</v>
      </c>
    </row>
    <row r="59" spans="1:26" x14ac:dyDescent="0.3">
      <c r="A59" t="s">
        <v>166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L59">
        <v>0.15</v>
      </c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W59">
        <v>0.13</v>
      </c>
      <c r="X59">
        <v>1.1000000000000001</v>
      </c>
      <c r="Y59">
        <v>1566.15</v>
      </c>
      <c r="Z59">
        <f t="shared" si="0"/>
        <v>11</v>
      </c>
    </row>
    <row r="60" spans="1:26" x14ac:dyDescent="0.3">
      <c r="A60" t="s">
        <v>167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W60">
        <v>0.18</v>
      </c>
      <c r="X60">
        <v>1</v>
      </c>
      <c r="Y60">
        <v>1533.15</v>
      </c>
      <c r="Z60">
        <f t="shared" si="0"/>
        <v>10</v>
      </c>
    </row>
    <row r="61" spans="1:26" x14ac:dyDescent="0.3">
      <c r="A61" t="s">
        <v>168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W61">
        <v>0.14000000000000001</v>
      </c>
      <c r="X61">
        <v>1</v>
      </c>
      <c r="Y61">
        <v>1513.15</v>
      </c>
      <c r="Z61">
        <f t="shared" si="0"/>
        <v>10</v>
      </c>
    </row>
    <row r="62" spans="1:26" x14ac:dyDescent="0.3">
      <c r="A62" t="s">
        <v>169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L62">
        <v>0.03</v>
      </c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W62">
        <v>0.1</v>
      </c>
      <c r="X62">
        <v>1.5</v>
      </c>
      <c r="Y62">
        <v>1578.15</v>
      </c>
      <c r="Z62">
        <f t="shared" si="0"/>
        <v>15</v>
      </c>
    </row>
    <row r="63" spans="1:26" x14ac:dyDescent="0.3">
      <c r="A63" t="s">
        <v>170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L63">
        <v>0.03</v>
      </c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W63">
        <v>0.04</v>
      </c>
      <c r="X63">
        <v>1.5</v>
      </c>
      <c r="Y63">
        <v>1563.15</v>
      </c>
      <c r="Z63">
        <f t="shared" si="0"/>
        <v>15</v>
      </c>
    </row>
    <row r="64" spans="1:26" x14ac:dyDescent="0.3">
      <c r="A64" t="s">
        <v>171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L64">
        <v>0.24</v>
      </c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W64">
        <v>0.02</v>
      </c>
      <c r="X64">
        <v>1.5</v>
      </c>
      <c r="Y64">
        <v>1548.15</v>
      </c>
      <c r="Z64">
        <f t="shared" si="0"/>
        <v>15</v>
      </c>
    </row>
    <row r="65" spans="1:26" x14ac:dyDescent="0.3">
      <c r="A65" t="s">
        <v>172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L65">
        <v>0.11</v>
      </c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W65">
        <v>0.05</v>
      </c>
      <c r="X65">
        <v>1.5</v>
      </c>
      <c r="Y65">
        <v>1598.15</v>
      </c>
      <c r="Z65">
        <f t="shared" si="0"/>
        <v>15</v>
      </c>
    </row>
    <row r="66" spans="1:26" x14ac:dyDescent="0.3">
      <c r="A66" t="s">
        <v>173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W66">
        <v>0.39</v>
      </c>
      <c r="X66">
        <v>1.5</v>
      </c>
      <c r="Y66">
        <v>1613.15</v>
      </c>
      <c r="Z66">
        <f t="shared" si="0"/>
        <v>15</v>
      </c>
    </row>
    <row r="67" spans="1:26" x14ac:dyDescent="0.3">
      <c r="A67" t="s">
        <v>174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W67">
        <v>0.3</v>
      </c>
      <c r="X67">
        <v>0.8</v>
      </c>
      <c r="Y67">
        <v>1523.15</v>
      </c>
      <c r="Z67">
        <f t="shared" ref="Z67:Z130" si="1">X67*10</f>
        <v>8</v>
      </c>
    </row>
    <row r="68" spans="1:26" x14ac:dyDescent="0.3">
      <c r="A68" t="s">
        <v>175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W68">
        <v>0.19</v>
      </c>
      <c r="X68">
        <v>1.5</v>
      </c>
      <c r="Y68">
        <v>1603.15</v>
      </c>
      <c r="Z68">
        <f t="shared" si="1"/>
        <v>15</v>
      </c>
    </row>
    <row r="69" spans="1:26" x14ac:dyDescent="0.3">
      <c r="A69" t="s">
        <v>176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X69">
        <v>0.2</v>
      </c>
      <c r="Y69">
        <v>1153.1500000000001</v>
      </c>
      <c r="Z69">
        <f t="shared" si="1"/>
        <v>2</v>
      </c>
    </row>
    <row r="70" spans="1:26" x14ac:dyDescent="0.3">
      <c r="A70" t="s">
        <v>177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X70">
        <v>0.2</v>
      </c>
      <c r="Y70">
        <v>1153.1500000000001</v>
      </c>
      <c r="Z70">
        <f t="shared" si="1"/>
        <v>2</v>
      </c>
    </row>
    <row r="71" spans="1:26" x14ac:dyDescent="0.3">
      <c r="A71" t="s">
        <v>178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X71">
        <v>0.2</v>
      </c>
      <c r="Y71">
        <v>1153.1500000000001</v>
      </c>
      <c r="Z71">
        <f t="shared" si="1"/>
        <v>2</v>
      </c>
    </row>
    <row r="72" spans="1:26" x14ac:dyDescent="0.3">
      <c r="A72" t="s">
        <v>179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X72">
        <v>0.2</v>
      </c>
      <c r="Y72">
        <v>1153.1500000000001</v>
      </c>
      <c r="Z72">
        <f t="shared" si="1"/>
        <v>2</v>
      </c>
    </row>
    <row r="73" spans="1:26" x14ac:dyDescent="0.3">
      <c r="A73" t="s">
        <v>180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X73">
        <v>0.2</v>
      </c>
      <c r="Y73">
        <v>1113.1500000000001</v>
      </c>
      <c r="Z73">
        <f t="shared" si="1"/>
        <v>2</v>
      </c>
    </row>
    <row r="74" spans="1:26" x14ac:dyDescent="0.3">
      <c r="A74" t="s">
        <v>181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X74">
        <v>0.2</v>
      </c>
      <c r="Y74">
        <v>1113.1500000000001</v>
      </c>
      <c r="Z74">
        <f t="shared" si="1"/>
        <v>2</v>
      </c>
    </row>
    <row r="75" spans="1:26" x14ac:dyDescent="0.3">
      <c r="A75" t="s">
        <v>182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X75">
        <v>0.3</v>
      </c>
      <c r="Y75">
        <v>1113.1500000000001</v>
      </c>
      <c r="Z75">
        <f t="shared" si="1"/>
        <v>3</v>
      </c>
    </row>
    <row r="76" spans="1:26" x14ac:dyDescent="0.3">
      <c r="A76" t="s">
        <v>183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X76">
        <v>0.3</v>
      </c>
      <c r="Y76">
        <v>1113.1500000000001</v>
      </c>
      <c r="Z76">
        <f t="shared" si="1"/>
        <v>3</v>
      </c>
    </row>
    <row r="77" spans="1:26" x14ac:dyDescent="0.3">
      <c r="A77" t="s">
        <v>184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X77">
        <v>0.3</v>
      </c>
      <c r="Y77">
        <v>1113.1500000000001</v>
      </c>
      <c r="Z77">
        <f t="shared" si="1"/>
        <v>3</v>
      </c>
    </row>
    <row r="78" spans="1:26" x14ac:dyDescent="0.3">
      <c r="A78" t="s">
        <v>185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X78">
        <v>0.3</v>
      </c>
      <c r="Y78">
        <v>1113.1500000000001</v>
      </c>
      <c r="Z78">
        <f t="shared" si="1"/>
        <v>3</v>
      </c>
    </row>
    <row r="79" spans="1:26" x14ac:dyDescent="0.3">
      <c r="A79" t="s">
        <v>186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X79">
        <v>0.3</v>
      </c>
      <c r="Y79">
        <v>1113.1500000000001</v>
      </c>
      <c r="Z79">
        <f t="shared" si="1"/>
        <v>3</v>
      </c>
    </row>
    <row r="80" spans="1:26" x14ac:dyDescent="0.3">
      <c r="A80" t="s">
        <v>187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X80">
        <v>0.3</v>
      </c>
      <c r="Y80">
        <v>1113.1500000000001</v>
      </c>
      <c r="Z80">
        <f t="shared" si="1"/>
        <v>3</v>
      </c>
    </row>
    <row r="81" spans="1:26" x14ac:dyDescent="0.3">
      <c r="A81" t="s">
        <v>188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X81">
        <v>0.2</v>
      </c>
      <c r="Y81">
        <v>1153.1500000000001</v>
      </c>
      <c r="Z81">
        <f t="shared" si="1"/>
        <v>2</v>
      </c>
    </row>
    <row r="82" spans="1:26" x14ac:dyDescent="0.3">
      <c r="A82" t="s">
        <v>189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X82">
        <v>0.2</v>
      </c>
      <c r="Y82">
        <v>1153.1500000000001</v>
      </c>
      <c r="Z82">
        <f t="shared" si="1"/>
        <v>2</v>
      </c>
    </row>
    <row r="83" spans="1:26" x14ac:dyDescent="0.3">
      <c r="A83" t="s">
        <v>190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X83">
        <v>0.2</v>
      </c>
      <c r="Y83">
        <v>1113.1500000000001</v>
      </c>
      <c r="Z83">
        <f t="shared" si="1"/>
        <v>2</v>
      </c>
    </row>
    <row r="84" spans="1:26" x14ac:dyDescent="0.3">
      <c r="A84" t="s">
        <v>191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X84">
        <v>0.2</v>
      </c>
      <c r="Y84">
        <v>1113.1500000000001</v>
      </c>
      <c r="Z84">
        <f t="shared" si="1"/>
        <v>2</v>
      </c>
    </row>
    <row r="85" spans="1:26" x14ac:dyDescent="0.3">
      <c r="A85" t="s">
        <v>192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X85">
        <v>0.2</v>
      </c>
      <c r="Y85">
        <v>1113.1500000000001</v>
      </c>
      <c r="Z85">
        <f t="shared" si="1"/>
        <v>2</v>
      </c>
    </row>
    <row r="86" spans="1:26" x14ac:dyDescent="0.3">
      <c r="A86" t="s">
        <v>193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X86">
        <v>0.2</v>
      </c>
      <c r="Y86">
        <v>1113.1500000000001</v>
      </c>
      <c r="Z86">
        <f t="shared" si="1"/>
        <v>2</v>
      </c>
    </row>
    <row r="87" spans="1:26" x14ac:dyDescent="0.3">
      <c r="A87" t="s">
        <v>194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W87">
        <v>0.01</v>
      </c>
      <c r="X87">
        <v>0.1938</v>
      </c>
      <c r="Y87">
        <v>1223.1500000000001</v>
      </c>
      <c r="Z87">
        <f t="shared" si="1"/>
        <v>1.9379999999999999</v>
      </c>
    </row>
    <row r="88" spans="1:26" x14ac:dyDescent="0.3">
      <c r="A88" t="s">
        <v>195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W88">
        <v>0.03</v>
      </c>
      <c r="X88">
        <v>5.4800000000000001E-2</v>
      </c>
      <c r="Y88">
        <v>1273.1500000000001</v>
      </c>
      <c r="Z88">
        <f t="shared" si="1"/>
        <v>0.54800000000000004</v>
      </c>
    </row>
    <row r="89" spans="1:26" x14ac:dyDescent="0.3">
      <c r="A89" t="s">
        <v>196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W89">
        <v>0.06</v>
      </c>
      <c r="X89">
        <v>0.17100000000000001</v>
      </c>
      <c r="Y89">
        <v>1248.1500000000001</v>
      </c>
      <c r="Z89">
        <f t="shared" si="1"/>
        <v>1.7100000000000002</v>
      </c>
    </row>
    <row r="90" spans="1:26" x14ac:dyDescent="0.3">
      <c r="A90" t="s">
        <v>197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W90">
        <v>0.12</v>
      </c>
      <c r="X90">
        <v>0.2</v>
      </c>
      <c r="Y90">
        <v>1253.1500000000001</v>
      </c>
      <c r="Z90">
        <f t="shared" si="1"/>
        <v>2</v>
      </c>
    </row>
    <row r="91" spans="1:26" x14ac:dyDescent="0.3">
      <c r="A91" t="s">
        <v>198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W91">
        <v>0.21</v>
      </c>
      <c r="X91">
        <v>0.22800000000000001</v>
      </c>
      <c r="Y91">
        <v>1203.1500000000001</v>
      </c>
      <c r="Z91">
        <f t="shared" si="1"/>
        <v>2.2800000000000002</v>
      </c>
    </row>
    <row r="92" spans="1:26" x14ac:dyDescent="0.3">
      <c r="A92" t="s">
        <v>199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W92">
        <v>0.24</v>
      </c>
      <c r="X92">
        <v>0.151</v>
      </c>
      <c r="Y92">
        <v>1248.1500000000001</v>
      </c>
      <c r="Z92">
        <f t="shared" si="1"/>
        <v>1.51</v>
      </c>
    </row>
    <row r="93" spans="1:26" x14ac:dyDescent="0.3">
      <c r="A93" t="s">
        <v>200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W93">
        <v>0.33</v>
      </c>
      <c r="X93">
        <v>0.1172</v>
      </c>
      <c r="Y93">
        <v>1273.1500000000001</v>
      </c>
      <c r="Z93">
        <f t="shared" si="1"/>
        <v>1.1719999999999999</v>
      </c>
    </row>
    <row r="94" spans="1:26" x14ac:dyDescent="0.3">
      <c r="A94" t="s">
        <v>201</v>
      </c>
      <c r="B94">
        <v>49.95</v>
      </c>
      <c r="C94">
        <v>3.07</v>
      </c>
      <c r="D94">
        <v>15.19</v>
      </c>
      <c r="E94">
        <v>11.27</v>
      </c>
      <c r="G94">
        <v>5.8</v>
      </c>
      <c r="H94">
        <v>11.12</v>
      </c>
      <c r="I94">
        <v>2.7</v>
      </c>
      <c r="J94">
        <v>0.31</v>
      </c>
      <c r="M94">
        <v>0.8</v>
      </c>
      <c r="N94">
        <v>52.68</v>
      </c>
      <c r="O94">
        <v>1.06</v>
      </c>
      <c r="P94">
        <v>2.54</v>
      </c>
      <c r="Q94">
        <v>7.52</v>
      </c>
      <c r="S94">
        <v>17.3</v>
      </c>
      <c r="T94">
        <v>19.440000000000001</v>
      </c>
      <c r="U94">
        <v>0.26</v>
      </c>
      <c r="V94">
        <v>0.03</v>
      </c>
      <c r="X94">
        <v>0.2</v>
      </c>
      <c r="Y94">
        <v>1398.15</v>
      </c>
      <c r="Z94">
        <f t="shared" si="1"/>
        <v>2</v>
      </c>
    </row>
    <row r="95" spans="1:26" x14ac:dyDescent="0.3">
      <c r="A95" t="s">
        <v>202</v>
      </c>
      <c r="B95">
        <v>49.95</v>
      </c>
      <c r="C95">
        <v>3.72</v>
      </c>
      <c r="D95">
        <v>14.59</v>
      </c>
      <c r="E95">
        <v>12.78</v>
      </c>
      <c r="G95">
        <v>5.14</v>
      </c>
      <c r="H95">
        <v>10.16</v>
      </c>
      <c r="I95">
        <v>2.95</v>
      </c>
      <c r="J95">
        <v>0.38</v>
      </c>
      <c r="M95">
        <v>0.6</v>
      </c>
      <c r="N95">
        <v>51.48</v>
      </c>
      <c r="O95">
        <v>1.75</v>
      </c>
      <c r="P95">
        <v>4.37</v>
      </c>
      <c r="Q95">
        <v>10.4</v>
      </c>
      <c r="S95">
        <v>14.44</v>
      </c>
      <c r="T95">
        <v>18.18</v>
      </c>
      <c r="U95">
        <v>0.4</v>
      </c>
      <c r="V95">
        <v>0.05</v>
      </c>
      <c r="X95">
        <v>0.2</v>
      </c>
      <c r="Y95">
        <v>1373.15</v>
      </c>
      <c r="Z95">
        <f t="shared" si="1"/>
        <v>2</v>
      </c>
    </row>
    <row r="96" spans="1:26" x14ac:dyDescent="0.3">
      <c r="A96" t="s">
        <v>203</v>
      </c>
      <c r="B96">
        <v>48.79</v>
      </c>
      <c r="C96">
        <v>3.7</v>
      </c>
      <c r="D96">
        <v>13.84</v>
      </c>
      <c r="E96">
        <v>14.08</v>
      </c>
      <c r="G96">
        <v>4.93</v>
      </c>
      <c r="H96">
        <v>10.01</v>
      </c>
      <c r="I96">
        <v>2.97</v>
      </c>
      <c r="J96">
        <v>0.35</v>
      </c>
      <c r="M96">
        <v>1.9</v>
      </c>
      <c r="N96">
        <v>51.74</v>
      </c>
      <c r="O96">
        <v>1.47</v>
      </c>
      <c r="P96">
        <v>2.99</v>
      </c>
      <c r="Q96">
        <v>10.85</v>
      </c>
      <c r="S96">
        <v>15.17</v>
      </c>
      <c r="T96">
        <v>18.63</v>
      </c>
      <c r="U96">
        <v>0.25</v>
      </c>
      <c r="V96">
        <v>0.01</v>
      </c>
      <c r="X96">
        <v>0.2</v>
      </c>
      <c r="Y96">
        <v>1373.15</v>
      </c>
      <c r="Z96">
        <f t="shared" si="1"/>
        <v>2</v>
      </c>
    </row>
    <row r="97" spans="1:26" x14ac:dyDescent="0.3">
      <c r="A97" t="s">
        <v>204</v>
      </c>
      <c r="B97">
        <v>48</v>
      </c>
      <c r="C97">
        <v>0.8</v>
      </c>
      <c r="D97">
        <v>16.5</v>
      </c>
      <c r="E97">
        <v>7.7</v>
      </c>
      <c r="G97">
        <v>12.5</v>
      </c>
      <c r="H97">
        <v>11.7</v>
      </c>
      <c r="I97">
        <v>2.6</v>
      </c>
      <c r="K97">
        <v>0.2</v>
      </c>
      <c r="N97">
        <v>51.12</v>
      </c>
      <c r="O97">
        <v>0.1</v>
      </c>
      <c r="P97">
        <v>8.07</v>
      </c>
      <c r="Q97">
        <v>3.57</v>
      </c>
      <c r="S97">
        <v>17.95</v>
      </c>
      <c r="T97">
        <v>17.260000000000002</v>
      </c>
      <c r="U97">
        <v>0.77</v>
      </c>
      <c r="W97">
        <v>1.1599999999999999</v>
      </c>
      <c r="X97">
        <v>1.5</v>
      </c>
      <c r="Y97">
        <v>1598.15</v>
      </c>
      <c r="Z97">
        <f t="shared" si="1"/>
        <v>15</v>
      </c>
    </row>
    <row r="98" spans="1:26" x14ac:dyDescent="0.3">
      <c r="A98" t="s">
        <v>205</v>
      </c>
      <c r="B98">
        <v>48.3</v>
      </c>
      <c r="C98">
        <v>0.4</v>
      </c>
      <c r="D98">
        <v>15.4</v>
      </c>
      <c r="E98">
        <v>8</v>
      </c>
      <c r="G98">
        <v>14</v>
      </c>
      <c r="H98">
        <v>12.1</v>
      </c>
      <c r="I98">
        <v>1.5</v>
      </c>
      <c r="K98">
        <v>0.3</v>
      </c>
      <c r="N98">
        <v>51.58</v>
      </c>
      <c r="P98">
        <v>7.28</v>
      </c>
      <c r="Q98">
        <v>3.75</v>
      </c>
      <c r="S98">
        <v>19.55</v>
      </c>
      <c r="T98">
        <v>15.94</v>
      </c>
      <c r="U98">
        <v>0.7</v>
      </c>
      <c r="W98">
        <v>1.2</v>
      </c>
      <c r="X98">
        <v>1.5</v>
      </c>
      <c r="Y98">
        <v>1623.15</v>
      </c>
      <c r="Z98">
        <f t="shared" si="1"/>
        <v>15</v>
      </c>
    </row>
    <row r="99" spans="1:26" x14ac:dyDescent="0.3">
      <c r="A99" t="s">
        <v>206</v>
      </c>
      <c r="B99">
        <v>49.9</v>
      </c>
      <c r="C99">
        <v>0.5</v>
      </c>
      <c r="D99">
        <v>17.100000000000001</v>
      </c>
      <c r="E99">
        <v>6.9</v>
      </c>
      <c r="G99">
        <v>10.6</v>
      </c>
      <c r="H99">
        <v>13</v>
      </c>
      <c r="I99">
        <v>1.8</v>
      </c>
      <c r="K99">
        <v>0.2</v>
      </c>
      <c r="N99">
        <v>52.16</v>
      </c>
      <c r="O99">
        <v>0.37</v>
      </c>
      <c r="P99">
        <v>6.3</v>
      </c>
      <c r="Q99">
        <v>3.2</v>
      </c>
      <c r="S99">
        <v>16.739999999999998</v>
      </c>
      <c r="T99">
        <v>19.100000000000001</v>
      </c>
      <c r="U99">
        <v>1.25</v>
      </c>
      <c r="W99">
        <v>0.88</v>
      </c>
      <c r="X99">
        <v>0.75</v>
      </c>
      <c r="Y99">
        <v>1523.15</v>
      </c>
      <c r="Z99">
        <f t="shared" si="1"/>
        <v>7.5</v>
      </c>
    </row>
    <row r="100" spans="1:26" x14ac:dyDescent="0.3">
      <c r="A100" t="s">
        <v>207</v>
      </c>
      <c r="B100">
        <v>49.2</v>
      </c>
      <c r="C100">
        <v>0.6</v>
      </c>
      <c r="D100">
        <v>17.7</v>
      </c>
      <c r="E100">
        <v>6.9</v>
      </c>
      <c r="G100">
        <v>10.6</v>
      </c>
      <c r="H100">
        <v>12.5</v>
      </c>
      <c r="I100">
        <v>2.5</v>
      </c>
      <c r="K100">
        <v>0.2</v>
      </c>
      <c r="N100">
        <v>51.36</v>
      </c>
      <c r="O100">
        <v>0.3</v>
      </c>
      <c r="P100">
        <v>7.1</v>
      </c>
      <c r="Q100">
        <v>3.5</v>
      </c>
      <c r="S100">
        <v>16.399999999999999</v>
      </c>
      <c r="T100">
        <v>19.600000000000001</v>
      </c>
      <c r="U100">
        <v>0.9</v>
      </c>
      <c r="W100">
        <v>0.84</v>
      </c>
      <c r="X100">
        <v>1</v>
      </c>
      <c r="Y100">
        <v>1533.15</v>
      </c>
      <c r="Z100">
        <f t="shared" si="1"/>
        <v>10</v>
      </c>
    </row>
    <row r="101" spans="1:26" x14ac:dyDescent="0.3">
      <c r="A101" t="s">
        <v>208</v>
      </c>
      <c r="B101">
        <v>49.5</v>
      </c>
      <c r="C101">
        <v>0.5</v>
      </c>
      <c r="D101">
        <v>16.100000000000001</v>
      </c>
      <c r="E101">
        <v>7.2</v>
      </c>
      <c r="G101">
        <v>12.2</v>
      </c>
      <c r="H101">
        <v>12.7</v>
      </c>
      <c r="I101">
        <v>1.6</v>
      </c>
      <c r="K101">
        <v>0.2</v>
      </c>
      <c r="N101">
        <v>51.82</v>
      </c>
      <c r="P101">
        <v>6.36</v>
      </c>
      <c r="Q101">
        <v>3.52</v>
      </c>
      <c r="S101">
        <v>18.8</v>
      </c>
      <c r="T101">
        <v>17.75</v>
      </c>
      <c r="U101">
        <v>0.4</v>
      </c>
      <c r="W101">
        <v>1.35</v>
      </c>
      <c r="X101">
        <v>1</v>
      </c>
      <c r="Y101">
        <v>1563.15</v>
      </c>
      <c r="Z101">
        <f t="shared" si="1"/>
        <v>10</v>
      </c>
    </row>
    <row r="102" spans="1:26" x14ac:dyDescent="0.3">
      <c r="A102" t="s">
        <v>209</v>
      </c>
      <c r="B102">
        <v>49.6</v>
      </c>
      <c r="C102">
        <v>0.7</v>
      </c>
      <c r="D102">
        <v>16.100000000000001</v>
      </c>
      <c r="E102">
        <v>7.2</v>
      </c>
      <c r="G102">
        <v>11.3</v>
      </c>
      <c r="H102">
        <v>12.7</v>
      </c>
      <c r="I102">
        <v>2.1</v>
      </c>
      <c r="K102">
        <v>0.3</v>
      </c>
      <c r="N102">
        <v>51.93</v>
      </c>
      <c r="P102">
        <v>5.97</v>
      </c>
      <c r="Q102">
        <v>3.54</v>
      </c>
      <c r="S102">
        <v>18</v>
      </c>
      <c r="T102">
        <v>18.54</v>
      </c>
      <c r="U102">
        <v>0.42</v>
      </c>
      <c r="W102">
        <v>1.6</v>
      </c>
      <c r="X102">
        <v>1</v>
      </c>
      <c r="Y102">
        <v>1558.15</v>
      </c>
      <c r="Z102">
        <f t="shared" si="1"/>
        <v>10</v>
      </c>
    </row>
    <row r="103" spans="1:26" x14ac:dyDescent="0.3">
      <c r="A103" t="s">
        <v>210</v>
      </c>
      <c r="B103">
        <v>50.4</v>
      </c>
      <c r="C103">
        <v>0.6</v>
      </c>
      <c r="D103">
        <v>16.2</v>
      </c>
      <c r="E103">
        <v>6.6</v>
      </c>
      <c r="G103">
        <v>10.7</v>
      </c>
      <c r="H103">
        <v>13.2</v>
      </c>
      <c r="I103">
        <v>2.1</v>
      </c>
      <c r="K103">
        <v>0.2</v>
      </c>
      <c r="N103">
        <v>51.9</v>
      </c>
      <c r="O103">
        <v>0.3</v>
      </c>
      <c r="P103">
        <v>6.11</v>
      </c>
      <c r="Q103">
        <v>3.24</v>
      </c>
      <c r="S103">
        <v>16.95</v>
      </c>
      <c r="T103">
        <v>19.600000000000001</v>
      </c>
      <c r="U103">
        <v>0.7</v>
      </c>
      <c r="W103">
        <v>1.2</v>
      </c>
      <c r="X103">
        <v>0.75</v>
      </c>
      <c r="Y103">
        <v>1533.15</v>
      </c>
      <c r="Z103">
        <f t="shared" si="1"/>
        <v>7.5</v>
      </c>
    </row>
    <row r="104" spans="1:26" x14ac:dyDescent="0.3">
      <c r="A104" t="s">
        <v>211</v>
      </c>
      <c r="B104">
        <v>50</v>
      </c>
      <c r="C104">
        <v>0.5</v>
      </c>
      <c r="D104">
        <v>14.7</v>
      </c>
      <c r="E104">
        <v>7.5</v>
      </c>
      <c r="G104">
        <v>12.2</v>
      </c>
      <c r="H104">
        <v>13</v>
      </c>
      <c r="I104">
        <v>1.8</v>
      </c>
      <c r="K104">
        <v>0.3</v>
      </c>
      <c r="N104">
        <v>52.11</v>
      </c>
      <c r="P104">
        <v>5.63</v>
      </c>
      <c r="Q104">
        <v>3.69</v>
      </c>
      <c r="S104">
        <v>18.88</v>
      </c>
      <c r="T104">
        <v>17.77</v>
      </c>
      <c r="U104">
        <v>0.31</v>
      </c>
      <c r="W104">
        <v>1.61</v>
      </c>
      <c r="X104">
        <v>1</v>
      </c>
      <c r="Y104">
        <v>1573.15</v>
      </c>
      <c r="Z104">
        <f t="shared" si="1"/>
        <v>10</v>
      </c>
    </row>
    <row r="105" spans="1:26" x14ac:dyDescent="0.3">
      <c r="A105" t="s">
        <v>212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  <c r="Z105">
        <f t="shared" si="1"/>
        <v>1E-3</v>
      </c>
    </row>
    <row r="106" spans="1:26" x14ac:dyDescent="0.3">
      <c r="A106" t="s">
        <v>212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  <c r="Z106">
        <f t="shared" si="1"/>
        <v>1</v>
      </c>
    </row>
    <row r="107" spans="1:26" x14ac:dyDescent="0.3">
      <c r="A107" t="s">
        <v>212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  <c r="Z107">
        <f t="shared" si="1"/>
        <v>1</v>
      </c>
    </row>
    <row r="108" spans="1:26" x14ac:dyDescent="0.3">
      <c r="A108" t="s">
        <v>213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W108">
        <v>0.35</v>
      </c>
      <c r="X108">
        <v>1E-4</v>
      </c>
      <c r="Y108">
        <v>1373.15</v>
      </c>
      <c r="Z108">
        <f t="shared" si="1"/>
        <v>1E-3</v>
      </c>
    </row>
    <row r="109" spans="1:26" x14ac:dyDescent="0.3">
      <c r="A109" t="s">
        <v>214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W109">
        <v>0.18</v>
      </c>
      <c r="X109">
        <v>0.2</v>
      </c>
      <c r="Y109">
        <v>1233.1500000000001</v>
      </c>
      <c r="Z109">
        <f t="shared" si="1"/>
        <v>2</v>
      </c>
    </row>
    <row r="110" spans="1:26" x14ac:dyDescent="0.3">
      <c r="A110" t="s">
        <v>215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W110">
        <v>0.33</v>
      </c>
      <c r="X110">
        <v>0.2</v>
      </c>
      <c r="Y110">
        <v>1330.15</v>
      </c>
      <c r="Z110">
        <f t="shared" si="1"/>
        <v>2</v>
      </c>
    </row>
    <row r="111" spans="1:26" x14ac:dyDescent="0.3">
      <c r="A111" t="s">
        <v>216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W111">
        <v>0.14000000000000001</v>
      </c>
      <c r="X111">
        <v>1E-4</v>
      </c>
      <c r="Y111">
        <v>1398.15</v>
      </c>
      <c r="Z111">
        <f t="shared" si="1"/>
        <v>1E-3</v>
      </c>
    </row>
    <row r="112" spans="1:26" x14ac:dyDescent="0.3">
      <c r="A112" t="s">
        <v>217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W112">
        <v>7.0000000000000007E-2</v>
      </c>
      <c r="X112">
        <v>1E-4</v>
      </c>
      <c r="Y112">
        <v>1443.15</v>
      </c>
      <c r="Z112">
        <f t="shared" si="1"/>
        <v>1E-3</v>
      </c>
    </row>
    <row r="113" spans="1:26" x14ac:dyDescent="0.3">
      <c r="A113" t="s">
        <v>218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  <c r="Z113">
        <f t="shared" si="1"/>
        <v>4.0500000000000007</v>
      </c>
    </row>
    <row r="114" spans="1:26" x14ac:dyDescent="0.3">
      <c r="A114" t="s">
        <v>219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  <c r="Z114">
        <f t="shared" si="1"/>
        <v>4.0500000000000007</v>
      </c>
    </row>
    <row r="115" spans="1:26" x14ac:dyDescent="0.3">
      <c r="A115" t="s">
        <v>220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  <c r="Z115">
        <f t="shared" si="1"/>
        <v>2.09</v>
      </c>
    </row>
    <row r="116" spans="1:26" x14ac:dyDescent="0.3">
      <c r="A116" t="s">
        <v>221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  <c r="Z116">
        <f t="shared" si="1"/>
        <v>3.08</v>
      </c>
    </row>
    <row r="117" spans="1:26" x14ac:dyDescent="0.3">
      <c r="A117" t="s">
        <v>222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  <c r="Z117">
        <f t="shared" si="1"/>
        <v>1</v>
      </c>
    </row>
    <row r="118" spans="1:26" x14ac:dyDescent="0.3">
      <c r="A118" t="s">
        <v>223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  <c r="Z118">
        <f t="shared" si="1"/>
        <v>2</v>
      </c>
    </row>
    <row r="119" spans="1:26" x14ac:dyDescent="0.3">
      <c r="A119" t="s">
        <v>224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  <c r="Z119">
        <f t="shared" si="1"/>
        <v>4</v>
      </c>
    </row>
    <row r="120" spans="1:26" x14ac:dyDescent="0.3">
      <c r="A120" t="s">
        <v>225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  <c r="Z120">
        <f t="shared" si="1"/>
        <v>4.1680000000000001</v>
      </c>
    </row>
    <row r="121" spans="1:26" x14ac:dyDescent="0.3">
      <c r="A121" t="s">
        <v>226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  <c r="Z121">
        <f t="shared" si="1"/>
        <v>4.0279999999999987</v>
      </c>
    </row>
    <row r="122" spans="1:26" x14ac:dyDescent="0.3">
      <c r="A122" t="s">
        <v>227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  <c r="Z122">
        <f t="shared" si="1"/>
        <v>4.0430000000000001</v>
      </c>
    </row>
    <row r="123" spans="1:26" x14ac:dyDescent="0.3">
      <c r="A123" t="s">
        <v>228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  <c r="Z123">
        <f t="shared" si="1"/>
        <v>4.0430000000000001</v>
      </c>
    </row>
    <row r="124" spans="1:26" x14ac:dyDescent="0.3">
      <c r="A124" t="s">
        <v>229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  <c r="Z124">
        <f t="shared" si="1"/>
        <v>4.0819999999999999</v>
      </c>
    </row>
    <row r="125" spans="1:26" x14ac:dyDescent="0.3">
      <c r="A125" t="s">
        <v>230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  <c r="Z125">
        <f t="shared" si="1"/>
        <v>4.0819999999999999</v>
      </c>
    </row>
    <row r="126" spans="1:26" x14ac:dyDescent="0.3">
      <c r="A126" t="s">
        <v>231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  <c r="Z126">
        <f t="shared" si="1"/>
        <v>4.0819999999999999</v>
      </c>
    </row>
    <row r="127" spans="1:26" x14ac:dyDescent="0.3">
      <c r="A127" t="s">
        <v>232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>
        <f t="shared" si="1"/>
        <v>4.0819999999999999</v>
      </c>
    </row>
    <row r="128" spans="1:26" x14ac:dyDescent="0.3">
      <c r="A128" t="s">
        <v>233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  <c r="Z128">
        <f t="shared" si="1"/>
        <v>3.9939999999999998</v>
      </c>
    </row>
    <row r="129" spans="1:26" x14ac:dyDescent="0.3">
      <c r="A129" t="s">
        <v>234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  <c r="Z129">
        <f t="shared" si="1"/>
        <v>3.931</v>
      </c>
    </row>
    <row r="130" spans="1:26" x14ac:dyDescent="0.3">
      <c r="A130" t="s">
        <v>235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  <c r="Z130">
        <f t="shared" si="1"/>
        <v>0.48399999999999999</v>
      </c>
    </row>
    <row r="131" spans="1:26" x14ac:dyDescent="0.3">
      <c r="A131" t="s">
        <v>236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L131">
        <v>0.28000000000000003</v>
      </c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X131">
        <v>1E-4</v>
      </c>
      <c r="Y131">
        <v>1423.15</v>
      </c>
      <c r="Z131">
        <f t="shared" ref="Z131:Z194" si="2">X131*10</f>
        <v>1E-3</v>
      </c>
    </row>
    <row r="132" spans="1:26" x14ac:dyDescent="0.3">
      <c r="A132" t="s">
        <v>237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L132">
        <v>0.21</v>
      </c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X132">
        <v>1</v>
      </c>
      <c r="Y132">
        <v>1523.15</v>
      </c>
      <c r="Z132">
        <f t="shared" si="2"/>
        <v>10</v>
      </c>
    </row>
    <row r="133" spans="1:26" x14ac:dyDescent="0.3">
      <c r="A133" t="s">
        <v>238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L133">
        <v>0.22</v>
      </c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X133">
        <v>1</v>
      </c>
      <c r="Y133">
        <v>1498.15</v>
      </c>
      <c r="Z133">
        <f t="shared" si="2"/>
        <v>10</v>
      </c>
    </row>
    <row r="134" spans="1:26" x14ac:dyDescent="0.3">
      <c r="A134" t="s">
        <v>239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L134">
        <v>0.18</v>
      </c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X134">
        <v>1</v>
      </c>
      <c r="Y134">
        <v>1548.15</v>
      </c>
      <c r="Z134">
        <f t="shared" si="2"/>
        <v>10</v>
      </c>
    </row>
    <row r="135" spans="1:26" x14ac:dyDescent="0.3">
      <c r="A135" t="s">
        <v>240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L135">
        <v>0.38</v>
      </c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X135">
        <v>1.5</v>
      </c>
      <c r="Y135">
        <v>1548.15</v>
      </c>
      <c r="Z135">
        <f t="shared" si="2"/>
        <v>15</v>
      </c>
    </row>
    <row r="136" spans="1:26" x14ac:dyDescent="0.3">
      <c r="A136" t="s">
        <v>241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L136">
        <v>0.3</v>
      </c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X136">
        <v>1.5</v>
      </c>
      <c r="Y136">
        <v>1598.15</v>
      </c>
      <c r="Z136">
        <f t="shared" si="2"/>
        <v>15</v>
      </c>
    </row>
    <row r="137" spans="1:26" x14ac:dyDescent="0.3">
      <c r="A137" t="s">
        <v>242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L137">
        <v>0.24</v>
      </c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X137">
        <v>1.5</v>
      </c>
      <c r="Y137">
        <v>1648.15</v>
      </c>
      <c r="Z137">
        <f t="shared" si="2"/>
        <v>15</v>
      </c>
    </row>
    <row r="138" spans="1:26" x14ac:dyDescent="0.3">
      <c r="A138" t="s">
        <v>243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L138">
        <v>0.14000000000000001</v>
      </c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X138">
        <v>2</v>
      </c>
      <c r="Y138">
        <v>1698.15</v>
      </c>
      <c r="Z138">
        <f t="shared" si="2"/>
        <v>20</v>
      </c>
    </row>
    <row r="139" spans="1:26" x14ac:dyDescent="0.3">
      <c r="A139" t="s">
        <v>244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L139">
        <v>0.16</v>
      </c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X139">
        <v>2</v>
      </c>
      <c r="Y139">
        <v>1673.15</v>
      </c>
      <c r="Z139">
        <f t="shared" si="2"/>
        <v>20</v>
      </c>
    </row>
    <row r="140" spans="1:26" x14ac:dyDescent="0.3">
      <c r="A140" t="s">
        <v>245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L140">
        <v>1.1299999999999999</v>
      </c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X140">
        <v>1.5</v>
      </c>
      <c r="Y140">
        <v>1523.15</v>
      </c>
      <c r="Z140">
        <f t="shared" si="2"/>
        <v>15</v>
      </c>
    </row>
    <row r="141" spans="1:26" x14ac:dyDescent="0.3">
      <c r="A141" t="s">
        <v>246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L141">
        <v>0.3</v>
      </c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X141">
        <v>2</v>
      </c>
      <c r="Y141">
        <v>1573.15</v>
      </c>
      <c r="Z141">
        <f t="shared" si="2"/>
        <v>20</v>
      </c>
    </row>
    <row r="142" spans="1:26" x14ac:dyDescent="0.3">
      <c r="A142" t="s">
        <v>247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L142">
        <v>0.24</v>
      </c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X142">
        <v>1.5</v>
      </c>
      <c r="Y142">
        <v>1573.15</v>
      </c>
      <c r="Z142">
        <f t="shared" si="2"/>
        <v>15</v>
      </c>
    </row>
    <row r="143" spans="1:26" x14ac:dyDescent="0.3">
      <c r="A143" t="s">
        <v>248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L143">
        <v>0.21</v>
      </c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X143">
        <v>1.5</v>
      </c>
      <c r="Y143">
        <v>1638.15</v>
      </c>
      <c r="Z143">
        <f t="shared" si="2"/>
        <v>15</v>
      </c>
    </row>
    <row r="144" spans="1:26" x14ac:dyDescent="0.3">
      <c r="A144" t="s">
        <v>249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L144">
        <v>0.17</v>
      </c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X144">
        <v>1.5</v>
      </c>
      <c r="Y144">
        <v>1623.15</v>
      </c>
      <c r="Z144">
        <f t="shared" si="2"/>
        <v>15</v>
      </c>
    </row>
    <row r="145" spans="1:26" x14ac:dyDescent="0.3">
      <c r="A145" t="s">
        <v>250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L145">
        <v>0.21</v>
      </c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X145">
        <v>2</v>
      </c>
      <c r="Y145">
        <v>1648.15</v>
      </c>
      <c r="Z145">
        <f t="shared" si="2"/>
        <v>20</v>
      </c>
    </row>
    <row r="146" spans="1:26" x14ac:dyDescent="0.3">
      <c r="A146" t="s">
        <v>251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L146">
        <v>0.14000000000000001</v>
      </c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X146">
        <v>2</v>
      </c>
      <c r="Y146">
        <v>1723.15</v>
      </c>
      <c r="Z146">
        <f t="shared" si="2"/>
        <v>20</v>
      </c>
    </row>
    <row r="147" spans="1:26" x14ac:dyDescent="0.3">
      <c r="A147" t="s">
        <v>252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L147">
        <v>0.25</v>
      </c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X147">
        <v>2</v>
      </c>
      <c r="Y147">
        <v>1623.15</v>
      </c>
      <c r="Z147">
        <f t="shared" si="2"/>
        <v>20</v>
      </c>
    </row>
    <row r="148" spans="1:26" x14ac:dyDescent="0.3">
      <c r="A148" t="s">
        <v>253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L148">
        <v>0.44</v>
      </c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X148">
        <v>2</v>
      </c>
      <c r="Y148">
        <v>1598.15</v>
      </c>
      <c r="Z148">
        <f t="shared" si="2"/>
        <v>20</v>
      </c>
    </row>
    <row r="149" spans="1:26" x14ac:dyDescent="0.3">
      <c r="A149" t="s">
        <v>254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W149">
        <v>1.21</v>
      </c>
      <c r="X149">
        <v>2.4</v>
      </c>
      <c r="Y149">
        <v>1703.15</v>
      </c>
      <c r="Z149">
        <f t="shared" si="2"/>
        <v>24</v>
      </c>
    </row>
    <row r="150" spans="1:26" x14ac:dyDescent="0.3">
      <c r="A150" t="s">
        <v>255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W150">
        <v>1.32</v>
      </c>
      <c r="X150">
        <v>2</v>
      </c>
      <c r="Y150">
        <v>1713.15</v>
      </c>
      <c r="Z150">
        <f t="shared" si="2"/>
        <v>20</v>
      </c>
    </row>
    <row r="151" spans="1:26" x14ac:dyDescent="0.3">
      <c r="A151" t="s">
        <v>256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W151">
        <v>1.06</v>
      </c>
      <c r="X151">
        <v>2.8</v>
      </c>
      <c r="Y151">
        <v>1713.15</v>
      </c>
      <c r="Z151">
        <f t="shared" si="2"/>
        <v>28</v>
      </c>
    </row>
    <row r="152" spans="1:26" x14ac:dyDescent="0.3">
      <c r="A152" t="s">
        <v>257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W152">
        <v>0.52</v>
      </c>
      <c r="X152">
        <v>3.3</v>
      </c>
      <c r="Y152">
        <v>1723.15</v>
      </c>
      <c r="Z152">
        <f t="shared" si="2"/>
        <v>33</v>
      </c>
    </row>
    <row r="153" spans="1:26" x14ac:dyDescent="0.3">
      <c r="A153" t="s">
        <v>258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W153">
        <v>0.43</v>
      </c>
      <c r="X153">
        <v>2</v>
      </c>
      <c r="Y153">
        <v>1623.15</v>
      </c>
      <c r="Z153">
        <f t="shared" si="2"/>
        <v>20</v>
      </c>
    </row>
    <row r="154" spans="1:26" x14ac:dyDescent="0.3">
      <c r="A154" t="s">
        <v>259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W154">
        <v>0.3</v>
      </c>
      <c r="X154">
        <v>3</v>
      </c>
      <c r="Y154">
        <v>1673.15</v>
      </c>
      <c r="Z154">
        <f t="shared" si="2"/>
        <v>30</v>
      </c>
    </row>
    <row r="155" spans="1:26" x14ac:dyDescent="0.3">
      <c r="A155" t="s">
        <v>259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W155">
        <v>0.3</v>
      </c>
      <c r="X155">
        <v>3</v>
      </c>
      <c r="Y155">
        <v>1673.15</v>
      </c>
      <c r="Z155">
        <f t="shared" si="2"/>
        <v>30</v>
      </c>
    </row>
    <row r="156" spans="1:26" x14ac:dyDescent="0.3">
      <c r="A156" t="s">
        <v>260</v>
      </c>
      <c r="B156">
        <v>34.340000000000003</v>
      </c>
      <c r="C156">
        <v>9.31</v>
      </c>
      <c r="D156">
        <v>4.66</v>
      </c>
      <c r="E156">
        <v>17.34</v>
      </c>
      <c r="G156">
        <v>15.01</v>
      </c>
      <c r="H156">
        <v>10.73</v>
      </c>
      <c r="I156">
        <v>2.4300000000000002</v>
      </c>
      <c r="J156">
        <v>4.1500000000000004</v>
      </c>
      <c r="L156">
        <v>1.96</v>
      </c>
      <c r="N156">
        <v>53.12</v>
      </c>
      <c r="O156">
        <v>0.79</v>
      </c>
      <c r="P156">
        <v>4.5599999999999996</v>
      </c>
      <c r="Q156">
        <v>6.26</v>
      </c>
      <c r="S156">
        <v>19.88</v>
      </c>
      <c r="T156">
        <v>14.26</v>
      </c>
      <c r="U156">
        <v>1.19</v>
      </c>
      <c r="V156">
        <v>0.06</v>
      </c>
      <c r="X156">
        <v>3.5</v>
      </c>
      <c r="Y156">
        <v>1773.15</v>
      </c>
      <c r="Z156">
        <f t="shared" si="2"/>
        <v>35</v>
      </c>
    </row>
    <row r="157" spans="1:26" x14ac:dyDescent="0.3">
      <c r="A157" t="s">
        <v>261</v>
      </c>
      <c r="B157">
        <v>36.9</v>
      </c>
      <c r="C157">
        <v>7.33</v>
      </c>
      <c r="D157">
        <v>4.26</v>
      </c>
      <c r="E157">
        <v>16.98</v>
      </c>
      <c r="G157">
        <v>17.260000000000002</v>
      </c>
      <c r="H157">
        <v>10.39</v>
      </c>
      <c r="I157">
        <v>2.15</v>
      </c>
      <c r="J157">
        <v>3.18</v>
      </c>
      <c r="L157">
        <v>1.4</v>
      </c>
      <c r="N157">
        <v>53.78</v>
      </c>
      <c r="O157">
        <v>0.56000000000000005</v>
      </c>
      <c r="P157">
        <v>3.71</v>
      </c>
      <c r="Q157">
        <v>6.03</v>
      </c>
      <c r="S157">
        <v>21.43</v>
      </c>
      <c r="T157">
        <v>13.04</v>
      </c>
      <c r="U157">
        <v>1.04</v>
      </c>
      <c r="X157">
        <v>3.5</v>
      </c>
      <c r="Y157">
        <v>1873.15</v>
      </c>
      <c r="Z157">
        <f t="shared" si="2"/>
        <v>35</v>
      </c>
    </row>
    <row r="158" spans="1:26" x14ac:dyDescent="0.3">
      <c r="A158" t="s">
        <v>262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N158">
        <v>51.9</v>
      </c>
      <c r="P158">
        <v>6.3</v>
      </c>
      <c r="Q158">
        <v>4.6100000000000003</v>
      </c>
      <c r="S158">
        <v>21.6</v>
      </c>
      <c r="T158">
        <v>13.8</v>
      </c>
      <c r="U158">
        <v>0.3</v>
      </c>
      <c r="W158">
        <v>1.5</v>
      </c>
      <c r="X158">
        <v>1.5</v>
      </c>
      <c r="Y158">
        <v>1673.15</v>
      </c>
      <c r="Z158">
        <f t="shared" si="2"/>
        <v>15</v>
      </c>
    </row>
    <row r="159" spans="1:26" x14ac:dyDescent="0.3">
      <c r="A159" t="s">
        <v>263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K159">
        <v>0.38</v>
      </c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W159">
        <v>1.5</v>
      </c>
      <c r="X159">
        <v>1</v>
      </c>
      <c r="Y159">
        <v>1587.15</v>
      </c>
      <c r="Z159">
        <f t="shared" si="2"/>
        <v>10</v>
      </c>
    </row>
    <row r="160" spans="1:26" x14ac:dyDescent="0.3">
      <c r="A160" t="s">
        <v>264</v>
      </c>
      <c r="B160">
        <v>50.6</v>
      </c>
      <c r="C160">
        <v>0.73</v>
      </c>
      <c r="D160">
        <v>17.100000000000001</v>
      </c>
      <c r="E160">
        <v>8.3699999999999992</v>
      </c>
      <c r="G160">
        <v>9.1999999999999993</v>
      </c>
      <c r="H160">
        <v>11.8</v>
      </c>
      <c r="I160">
        <v>2.0499999999999998</v>
      </c>
      <c r="K160">
        <v>0.15</v>
      </c>
      <c r="N160">
        <v>52.3</v>
      </c>
      <c r="O160">
        <v>0.21</v>
      </c>
      <c r="P160">
        <v>5.5</v>
      </c>
      <c r="Q160">
        <v>5.3</v>
      </c>
      <c r="S160">
        <v>19.899999999999999</v>
      </c>
      <c r="T160">
        <v>16</v>
      </c>
      <c r="U160">
        <v>0.26</v>
      </c>
      <c r="W160">
        <v>1</v>
      </c>
      <c r="X160">
        <v>1</v>
      </c>
      <c r="Y160">
        <v>1593.15</v>
      </c>
      <c r="Z160">
        <f t="shared" si="2"/>
        <v>10</v>
      </c>
    </row>
    <row r="161" spans="1:26" x14ac:dyDescent="0.3">
      <c r="A161" t="s">
        <v>265</v>
      </c>
      <c r="B161">
        <v>50.7</v>
      </c>
      <c r="C161">
        <v>0.68</v>
      </c>
      <c r="D161">
        <v>15.8</v>
      </c>
      <c r="E161">
        <v>8</v>
      </c>
      <c r="G161">
        <v>10.3</v>
      </c>
      <c r="H161">
        <v>12.34</v>
      </c>
      <c r="I161">
        <v>1.86</v>
      </c>
      <c r="K161">
        <v>0.25</v>
      </c>
      <c r="N161">
        <v>52.9</v>
      </c>
      <c r="O161">
        <v>0.16</v>
      </c>
      <c r="P161">
        <v>4.5999999999999996</v>
      </c>
      <c r="Q161">
        <v>5</v>
      </c>
      <c r="S161">
        <v>20.9</v>
      </c>
      <c r="T161">
        <v>15.1</v>
      </c>
      <c r="U161">
        <v>0.32</v>
      </c>
      <c r="W161">
        <v>1.1000000000000001</v>
      </c>
      <c r="X161">
        <v>1</v>
      </c>
      <c r="Y161">
        <v>1611.15</v>
      </c>
      <c r="Z161">
        <f t="shared" si="2"/>
        <v>10</v>
      </c>
    </row>
    <row r="162" spans="1:26" x14ac:dyDescent="0.3">
      <c r="A162" t="s">
        <v>266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K162">
        <v>0.3</v>
      </c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W162">
        <v>1.6</v>
      </c>
      <c r="X162">
        <v>1</v>
      </c>
      <c r="Y162">
        <v>1598.15</v>
      </c>
      <c r="Z162">
        <f t="shared" si="2"/>
        <v>10</v>
      </c>
    </row>
    <row r="163" spans="1:26" x14ac:dyDescent="0.3">
      <c r="A163" t="s">
        <v>267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K163">
        <v>0.06</v>
      </c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W163">
        <v>0.98</v>
      </c>
      <c r="X163">
        <v>1</v>
      </c>
      <c r="Y163">
        <v>1543.15</v>
      </c>
      <c r="Z163">
        <f t="shared" si="2"/>
        <v>10</v>
      </c>
    </row>
    <row r="164" spans="1:26" x14ac:dyDescent="0.3">
      <c r="A164" t="s">
        <v>268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K164">
        <v>0.5</v>
      </c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W164">
        <v>1.97</v>
      </c>
      <c r="X164">
        <v>1</v>
      </c>
      <c r="Y164">
        <v>1623.15</v>
      </c>
      <c r="Z164">
        <f t="shared" si="2"/>
        <v>10</v>
      </c>
    </row>
    <row r="165" spans="1:26" x14ac:dyDescent="0.3">
      <c r="A165" t="s">
        <v>269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K165">
        <v>0.38</v>
      </c>
      <c r="N165">
        <v>51.57</v>
      </c>
      <c r="O165">
        <v>0.12</v>
      </c>
      <c r="P165">
        <v>6.42</v>
      </c>
      <c r="Q165">
        <v>3.76</v>
      </c>
      <c r="S165">
        <v>20.56</v>
      </c>
      <c r="T165">
        <v>15.43</v>
      </c>
      <c r="U165">
        <v>0.44</v>
      </c>
      <c r="W165">
        <v>1.71</v>
      </c>
      <c r="X165">
        <v>1.5</v>
      </c>
      <c r="Y165">
        <v>1673.15</v>
      </c>
      <c r="Z165">
        <f t="shared" si="2"/>
        <v>15</v>
      </c>
    </row>
    <row r="166" spans="1:26" x14ac:dyDescent="0.3">
      <c r="A166" t="s">
        <v>270</v>
      </c>
      <c r="B166">
        <v>51.3</v>
      </c>
      <c r="C166">
        <v>1.7</v>
      </c>
      <c r="D166">
        <v>18.7</v>
      </c>
      <c r="E166">
        <v>6.3</v>
      </c>
      <c r="G166">
        <v>7.8</v>
      </c>
      <c r="H166">
        <v>9.5</v>
      </c>
      <c r="I166">
        <v>4.5</v>
      </c>
      <c r="K166">
        <v>0.1</v>
      </c>
      <c r="N166">
        <v>51.6</v>
      </c>
      <c r="O166">
        <v>0.42</v>
      </c>
      <c r="P166">
        <v>7.3</v>
      </c>
      <c r="Q166">
        <v>3.7</v>
      </c>
      <c r="S166">
        <v>18.399999999999999</v>
      </c>
      <c r="T166">
        <v>17</v>
      </c>
      <c r="U166">
        <v>0.46</v>
      </c>
      <c r="W166">
        <v>1.2</v>
      </c>
      <c r="X166">
        <v>1</v>
      </c>
      <c r="Y166">
        <v>1548.15</v>
      </c>
      <c r="Z166">
        <f t="shared" si="2"/>
        <v>10</v>
      </c>
    </row>
    <row r="167" spans="1:26" x14ac:dyDescent="0.3">
      <c r="A167" t="s">
        <v>271</v>
      </c>
      <c r="B167">
        <v>48.9</v>
      </c>
      <c r="C167">
        <v>0.98</v>
      </c>
      <c r="D167">
        <v>17.5</v>
      </c>
      <c r="E167">
        <v>7</v>
      </c>
      <c r="G167">
        <v>11.5</v>
      </c>
      <c r="H167">
        <v>10.57</v>
      </c>
      <c r="I167">
        <v>3.4</v>
      </c>
      <c r="K167">
        <v>0.11</v>
      </c>
      <c r="N167">
        <v>51.64</v>
      </c>
      <c r="O167">
        <v>0.38</v>
      </c>
      <c r="P167">
        <v>8.16</v>
      </c>
      <c r="Q167">
        <v>3.97</v>
      </c>
      <c r="S167">
        <v>19.66</v>
      </c>
      <c r="T167">
        <v>14.85</v>
      </c>
      <c r="U167">
        <v>0.66</v>
      </c>
      <c r="W167">
        <v>0.75</v>
      </c>
      <c r="X167">
        <v>1.5</v>
      </c>
      <c r="Y167">
        <v>1623.15</v>
      </c>
      <c r="Z167">
        <f t="shared" si="2"/>
        <v>15</v>
      </c>
    </row>
    <row r="168" spans="1:26" x14ac:dyDescent="0.3">
      <c r="A168" t="s">
        <v>272</v>
      </c>
      <c r="B168">
        <v>50.1</v>
      </c>
      <c r="C168">
        <v>0.76</v>
      </c>
      <c r="D168">
        <v>16.93</v>
      </c>
      <c r="E168">
        <v>6.44</v>
      </c>
      <c r="G168">
        <v>11.19</v>
      </c>
      <c r="H168">
        <v>12.18</v>
      </c>
      <c r="I168">
        <v>2.15</v>
      </c>
      <c r="K168">
        <v>0.2</v>
      </c>
      <c r="N168">
        <v>51.7</v>
      </c>
      <c r="O168">
        <v>0.23</v>
      </c>
      <c r="P168">
        <v>6.1</v>
      </c>
      <c r="Q168">
        <v>3.6</v>
      </c>
      <c r="S168">
        <v>19.7</v>
      </c>
      <c r="T168">
        <v>16.7</v>
      </c>
      <c r="U168">
        <v>0.3</v>
      </c>
      <c r="W168">
        <v>1.74</v>
      </c>
      <c r="X168">
        <v>1</v>
      </c>
      <c r="Y168">
        <v>1598.15</v>
      </c>
      <c r="Z168">
        <f t="shared" si="2"/>
        <v>10</v>
      </c>
    </row>
    <row r="169" spans="1:26" x14ac:dyDescent="0.3">
      <c r="A169" t="s">
        <v>273</v>
      </c>
      <c r="B169">
        <v>49.1</v>
      </c>
      <c r="C169">
        <v>1.08</v>
      </c>
      <c r="D169">
        <v>18.100000000000001</v>
      </c>
      <c r="E169">
        <v>6.9</v>
      </c>
      <c r="G169">
        <v>10.6</v>
      </c>
      <c r="H169">
        <v>10.3</v>
      </c>
      <c r="I169">
        <v>3.8</v>
      </c>
      <c r="N169">
        <v>51.84</v>
      </c>
      <c r="O169">
        <v>0.25</v>
      </c>
      <c r="P169">
        <v>7.19</v>
      </c>
      <c r="Q169">
        <v>3.7</v>
      </c>
      <c r="S169">
        <v>19</v>
      </c>
      <c r="T169">
        <v>16.41</v>
      </c>
      <c r="U169">
        <v>0.8</v>
      </c>
      <c r="W169">
        <v>0.82</v>
      </c>
      <c r="X169">
        <v>1.5</v>
      </c>
      <c r="Y169">
        <v>1598.15</v>
      </c>
      <c r="Z169">
        <f t="shared" si="2"/>
        <v>15</v>
      </c>
    </row>
    <row r="170" spans="1:26" x14ac:dyDescent="0.3">
      <c r="A170" t="s">
        <v>274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K170">
        <v>0.22</v>
      </c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W170">
        <v>1.4</v>
      </c>
      <c r="X170">
        <v>1.5</v>
      </c>
      <c r="Y170">
        <v>1648.15</v>
      </c>
      <c r="Z170">
        <f t="shared" si="2"/>
        <v>15</v>
      </c>
    </row>
    <row r="171" spans="1:26" x14ac:dyDescent="0.3">
      <c r="A171" t="s">
        <v>275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K171">
        <v>0.23</v>
      </c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W171">
        <v>1.4</v>
      </c>
      <c r="X171">
        <v>1</v>
      </c>
      <c r="Y171">
        <v>1603.15</v>
      </c>
      <c r="Z171">
        <f t="shared" si="2"/>
        <v>10</v>
      </c>
    </row>
    <row r="172" spans="1:26" x14ac:dyDescent="0.3">
      <c r="A172" t="s">
        <v>276</v>
      </c>
      <c r="B172">
        <v>58.34</v>
      </c>
      <c r="D172">
        <v>17.399999999999999</v>
      </c>
      <c r="E172">
        <v>3.3</v>
      </c>
      <c r="G172">
        <v>5.9</v>
      </c>
      <c r="H172">
        <v>4.62</v>
      </c>
      <c r="I172">
        <v>10.1</v>
      </c>
      <c r="J172">
        <v>0.28999999999999998</v>
      </c>
      <c r="N172">
        <v>56.4</v>
      </c>
      <c r="P172">
        <v>1.6</v>
      </c>
      <c r="Q172">
        <v>2.1</v>
      </c>
      <c r="S172">
        <v>23.6</v>
      </c>
      <c r="T172">
        <v>16.100000000000001</v>
      </c>
      <c r="U172">
        <v>0.3</v>
      </c>
      <c r="X172">
        <v>1</v>
      </c>
      <c r="Y172">
        <v>1523.15</v>
      </c>
      <c r="Z172">
        <f t="shared" si="2"/>
        <v>10</v>
      </c>
    </row>
    <row r="173" spans="1:26" x14ac:dyDescent="0.3">
      <c r="A173" t="s">
        <v>277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K173">
        <v>0.03</v>
      </c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W173">
        <v>0.84</v>
      </c>
      <c r="X173">
        <v>1</v>
      </c>
      <c r="Y173">
        <v>1523.15</v>
      </c>
      <c r="Z173">
        <f t="shared" si="2"/>
        <v>10</v>
      </c>
    </row>
    <row r="174" spans="1:26" x14ac:dyDescent="0.3">
      <c r="A174" t="s">
        <v>278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K174">
        <v>0.05</v>
      </c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W174">
        <v>1.1100000000000001</v>
      </c>
      <c r="X174">
        <v>1</v>
      </c>
      <c r="Y174">
        <v>1533.15</v>
      </c>
      <c r="Z174">
        <f t="shared" si="2"/>
        <v>10</v>
      </c>
    </row>
    <row r="175" spans="1:26" x14ac:dyDescent="0.3">
      <c r="A175" t="s">
        <v>279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K175">
        <v>0.28999999999999998</v>
      </c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W175">
        <v>1.55</v>
      </c>
      <c r="X175">
        <v>1</v>
      </c>
      <c r="Y175">
        <v>1583.15</v>
      </c>
      <c r="Z175">
        <f t="shared" si="2"/>
        <v>10</v>
      </c>
    </row>
    <row r="176" spans="1:26" x14ac:dyDescent="0.3">
      <c r="A176" t="s">
        <v>280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K176">
        <v>0.23</v>
      </c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W176">
        <v>1.62</v>
      </c>
      <c r="X176">
        <v>1</v>
      </c>
      <c r="Y176">
        <v>1583.15</v>
      </c>
      <c r="Z176">
        <f t="shared" si="2"/>
        <v>10</v>
      </c>
    </row>
    <row r="177" spans="1:26" x14ac:dyDescent="0.3">
      <c r="A177" t="s">
        <v>281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W177">
        <v>0.35</v>
      </c>
      <c r="X177">
        <v>0.20269999999999999</v>
      </c>
      <c r="Y177">
        <v>1333.15</v>
      </c>
      <c r="Z177">
        <f t="shared" si="2"/>
        <v>2.0270000000000001</v>
      </c>
    </row>
    <row r="178" spans="1:26" x14ac:dyDescent="0.3">
      <c r="A178" t="s">
        <v>282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W178">
        <v>0.12</v>
      </c>
      <c r="X178">
        <v>0.20269999999999999</v>
      </c>
      <c r="Y178">
        <v>1333.15</v>
      </c>
      <c r="Z178">
        <f t="shared" si="2"/>
        <v>2.0270000000000001</v>
      </c>
    </row>
    <row r="179" spans="1:26" x14ac:dyDescent="0.3">
      <c r="A179" t="s">
        <v>283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W179">
        <v>0.4</v>
      </c>
      <c r="X179">
        <v>0.2019</v>
      </c>
      <c r="Y179">
        <v>1413.15</v>
      </c>
      <c r="Z179">
        <f t="shared" si="2"/>
        <v>2.0190000000000001</v>
      </c>
    </row>
    <row r="180" spans="1:26" x14ac:dyDescent="0.3">
      <c r="A180" t="s">
        <v>284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W180">
        <v>0.45</v>
      </c>
      <c r="X180">
        <v>0.2031</v>
      </c>
      <c r="Y180">
        <v>1373.15</v>
      </c>
      <c r="Z180">
        <f t="shared" si="2"/>
        <v>2.0310000000000001</v>
      </c>
    </row>
    <row r="181" spans="1:26" x14ac:dyDescent="0.3">
      <c r="A181" t="s">
        <v>285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W181">
        <v>0.41</v>
      </c>
      <c r="X181">
        <v>0.20180000000000001</v>
      </c>
      <c r="Y181">
        <v>1433.15</v>
      </c>
      <c r="Z181">
        <f t="shared" si="2"/>
        <v>2.0180000000000002</v>
      </c>
    </row>
    <row r="182" spans="1:26" x14ac:dyDescent="0.3">
      <c r="A182" t="s">
        <v>286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W182">
        <v>0.26</v>
      </c>
      <c r="X182">
        <v>0.2031</v>
      </c>
      <c r="Y182">
        <v>1373.15</v>
      </c>
      <c r="Z182">
        <f t="shared" si="2"/>
        <v>2.0310000000000001</v>
      </c>
    </row>
    <row r="183" spans="1:26" x14ac:dyDescent="0.3">
      <c r="A183" t="s">
        <v>287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X183">
        <v>0.20300000000000001</v>
      </c>
      <c r="Y183">
        <v>1253.1500000000001</v>
      </c>
      <c r="Z183">
        <f t="shared" si="2"/>
        <v>2.0300000000000002</v>
      </c>
    </row>
    <row r="184" spans="1:26" x14ac:dyDescent="0.3">
      <c r="A184" t="s">
        <v>288</v>
      </c>
      <c r="B184">
        <v>59.33</v>
      </c>
      <c r="C184">
        <v>0.16</v>
      </c>
      <c r="D184">
        <v>17.04</v>
      </c>
      <c r="E184">
        <v>3.92</v>
      </c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W184">
        <v>0.09</v>
      </c>
      <c r="X184">
        <v>0.20300000000000001</v>
      </c>
      <c r="Y184">
        <v>1213.1500000000001</v>
      </c>
      <c r="Z184">
        <f t="shared" si="2"/>
        <v>2.0300000000000002</v>
      </c>
    </row>
    <row r="185" spans="1:26" x14ac:dyDescent="0.3">
      <c r="A185" t="s">
        <v>289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M185">
        <v>1</v>
      </c>
      <c r="N185">
        <v>51.82</v>
      </c>
      <c r="O185">
        <v>0.18</v>
      </c>
      <c r="P185">
        <v>3.71</v>
      </c>
      <c r="Q185">
        <v>3.34</v>
      </c>
      <c r="S185">
        <v>17.29</v>
      </c>
      <c r="T185">
        <v>22.05</v>
      </c>
      <c r="U185">
        <v>0.3</v>
      </c>
      <c r="W185">
        <v>1.31</v>
      </c>
      <c r="X185">
        <v>0.10150000000000001</v>
      </c>
      <c r="Y185">
        <v>1433.15</v>
      </c>
      <c r="Z185">
        <f t="shared" si="2"/>
        <v>1.0150000000000001</v>
      </c>
    </row>
    <row r="186" spans="1:26" x14ac:dyDescent="0.3">
      <c r="A186" t="s">
        <v>290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W186">
        <v>0.25</v>
      </c>
      <c r="X186">
        <v>0.2031</v>
      </c>
      <c r="Y186">
        <v>1373.15</v>
      </c>
      <c r="Z186">
        <f t="shared" si="2"/>
        <v>2.0310000000000001</v>
      </c>
    </row>
    <row r="187" spans="1:26" x14ac:dyDescent="0.3">
      <c r="A187" t="s">
        <v>291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W187">
        <v>0.22</v>
      </c>
      <c r="X187">
        <v>0.1038</v>
      </c>
      <c r="Y187">
        <v>1333.15</v>
      </c>
      <c r="Z187">
        <f t="shared" si="2"/>
        <v>1.038</v>
      </c>
    </row>
    <row r="188" spans="1:26" x14ac:dyDescent="0.3">
      <c r="A188" t="s">
        <v>292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W188">
        <v>0.5</v>
      </c>
      <c r="X188">
        <v>0.104</v>
      </c>
      <c r="Y188">
        <v>1413.15</v>
      </c>
      <c r="Z188">
        <f t="shared" si="2"/>
        <v>1.04</v>
      </c>
    </row>
    <row r="189" spans="1:26" x14ac:dyDescent="0.3">
      <c r="A189" t="s">
        <v>293</v>
      </c>
      <c r="B189">
        <v>52.7</v>
      </c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W189">
        <v>0.2</v>
      </c>
      <c r="X189">
        <v>0.50099999999999989</v>
      </c>
      <c r="Y189">
        <v>1433.15</v>
      </c>
      <c r="Z189">
        <f t="shared" si="2"/>
        <v>5.0099999999999989</v>
      </c>
    </row>
    <row r="190" spans="1:26" x14ac:dyDescent="0.3">
      <c r="A190" t="s">
        <v>294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W190">
        <v>0.22</v>
      </c>
      <c r="X190">
        <v>0.502</v>
      </c>
      <c r="Y190">
        <v>1373.15</v>
      </c>
      <c r="Z190">
        <f t="shared" si="2"/>
        <v>5.0199999999999996</v>
      </c>
    </row>
    <row r="191" spans="1:26" x14ac:dyDescent="0.3">
      <c r="A191" t="s">
        <v>295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W191">
        <v>0.17</v>
      </c>
      <c r="X191">
        <v>0.502</v>
      </c>
      <c r="Y191">
        <v>1373.15</v>
      </c>
      <c r="Z191">
        <f t="shared" si="2"/>
        <v>5.0199999999999996</v>
      </c>
    </row>
    <row r="192" spans="1:26" x14ac:dyDescent="0.3">
      <c r="A192" t="s">
        <v>296</v>
      </c>
      <c r="B192">
        <v>49.86</v>
      </c>
      <c r="C192">
        <v>0.36</v>
      </c>
      <c r="D192">
        <v>17.57</v>
      </c>
      <c r="E192">
        <v>6.1</v>
      </c>
      <c r="G192">
        <v>8.14</v>
      </c>
      <c r="H192">
        <v>11.34</v>
      </c>
      <c r="I192">
        <v>3.01</v>
      </c>
      <c r="J192">
        <v>0.04</v>
      </c>
      <c r="M192">
        <v>4.4000000000000004</v>
      </c>
      <c r="N192">
        <v>50.13</v>
      </c>
      <c r="O192">
        <v>0.18</v>
      </c>
      <c r="P192">
        <v>5.89</v>
      </c>
      <c r="Q192">
        <v>4.8</v>
      </c>
      <c r="S192">
        <v>16.100000000000001</v>
      </c>
      <c r="T192">
        <v>21.37</v>
      </c>
      <c r="U192">
        <v>0.41</v>
      </c>
      <c r="W192">
        <v>0.8</v>
      </c>
      <c r="X192">
        <v>0.50170000000000003</v>
      </c>
      <c r="Y192">
        <v>1403.15</v>
      </c>
      <c r="Z192">
        <f t="shared" si="2"/>
        <v>5.0170000000000003</v>
      </c>
    </row>
    <row r="193" spans="1:26" x14ac:dyDescent="0.3">
      <c r="A193" t="s">
        <v>297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W193">
        <v>0.31</v>
      </c>
      <c r="X193">
        <v>0.50170000000000003</v>
      </c>
      <c r="Y193">
        <v>1403.15</v>
      </c>
      <c r="Z193">
        <f t="shared" si="2"/>
        <v>5.0170000000000003</v>
      </c>
    </row>
    <row r="194" spans="1:26" x14ac:dyDescent="0.3">
      <c r="A194" t="s">
        <v>298</v>
      </c>
      <c r="B194">
        <v>48.02</v>
      </c>
      <c r="C194">
        <v>0.33</v>
      </c>
      <c r="D194">
        <v>16.71</v>
      </c>
      <c r="E194">
        <v>5.91</v>
      </c>
      <c r="G194">
        <v>7.26</v>
      </c>
      <c r="H194">
        <v>11.33</v>
      </c>
      <c r="I194">
        <v>2.65</v>
      </c>
      <c r="J194">
        <v>0.1</v>
      </c>
      <c r="M194">
        <v>9</v>
      </c>
      <c r="N194">
        <v>51.13</v>
      </c>
      <c r="O194">
        <v>0.16</v>
      </c>
      <c r="P194">
        <v>4.0999999999999996</v>
      </c>
      <c r="Q194">
        <v>4.21</v>
      </c>
      <c r="S194">
        <v>15.94</v>
      </c>
      <c r="T194">
        <v>23.56</v>
      </c>
      <c r="U194">
        <v>0.26</v>
      </c>
      <c r="W194">
        <v>0.71</v>
      </c>
      <c r="X194">
        <v>0.50149999999999995</v>
      </c>
      <c r="Y194">
        <v>1333.15</v>
      </c>
      <c r="Z194">
        <f t="shared" si="2"/>
        <v>5.0149999999999997</v>
      </c>
    </row>
    <row r="195" spans="1:26" x14ac:dyDescent="0.3">
      <c r="A195" t="s">
        <v>299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W195">
        <v>0.16</v>
      </c>
      <c r="X195">
        <v>0.50149999999999995</v>
      </c>
      <c r="Y195">
        <v>1333.15</v>
      </c>
      <c r="Z195">
        <f t="shared" ref="Z195:Z258" si="3">X195*10</f>
        <v>5.0149999999999997</v>
      </c>
    </row>
    <row r="196" spans="1:26" x14ac:dyDescent="0.3">
      <c r="A196" t="s">
        <v>300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W196">
        <v>0.11</v>
      </c>
      <c r="X196">
        <v>0.50319999999999998</v>
      </c>
      <c r="Y196">
        <v>1253.1500000000001</v>
      </c>
      <c r="Z196">
        <f t="shared" si="3"/>
        <v>5.032</v>
      </c>
    </row>
    <row r="197" spans="1:26" x14ac:dyDescent="0.3">
      <c r="A197" t="s">
        <v>301</v>
      </c>
      <c r="B197">
        <v>53.426279999999998</v>
      </c>
      <c r="C197">
        <v>0.50141999999999998</v>
      </c>
      <c r="D197">
        <v>18.53454</v>
      </c>
      <c r="E197">
        <v>4.5744600000000002</v>
      </c>
      <c r="G197">
        <v>7.3860599999999987</v>
      </c>
      <c r="H197">
        <v>11.281980000000001</v>
      </c>
      <c r="I197">
        <v>3.6730999999999998</v>
      </c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X197">
        <v>0.20169999999999999</v>
      </c>
      <c r="Y197">
        <v>1413.15</v>
      </c>
      <c r="Z197">
        <f t="shared" si="3"/>
        <v>2.0169999999999999</v>
      </c>
    </row>
    <row r="198" spans="1:26" x14ac:dyDescent="0.3">
      <c r="A198" t="s">
        <v>302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W198">
        <v>0.06</v>
      </c>
      <c r="X198">
        <v>1</v>
      </c>
      <c r="Y198">
        <v>1493.15</v>
      </c>
      <c r="Z198">
        <f t="shared" si="3"/>
        <v>10</v>
      </c>
    </row>
    <row r="199" spans="1:26" x14ac:dyDescent="0.3">
      <c r="A199" t="s">
        <v>303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W199">
        <v>0.08</v>
      </c>
      <c r="X199">
        <v>2</v>
      </c>
      <c r="Y199">
        <v>1598.15</v>
      </c>
      <c r="Z199">
        <f t="shared" si="3"/>
        <v>20</v>
      </c>
    </row>
    <row r="200" spans="1:26" x14ac:dyDescent="0.3">
      <c r="A200" t="s">
        <v>304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L200">
        <v>0.44</v>
      </c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W200">
        <v>0.01</v>
      </c>
      <c r="X200">
        <v>2.7</v>
      </c>
      <c r="Y200">
        <v>1703.15</v>
      </c>
      <c r="Z200">
        <f t="shared" si="3"/>
        <v>27</v>
      </c>
    </row>
    <row r="201" spans="1:26" x14ac:dyDescent="0.3">
      <c r="A201" t="s">
        <v>305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W201">
        <v>0.17</v>
      </c>
      <c r="X201">
        <v>1.5</v>
      </c>
      <c r="Y201">
        <v>1573.15</v>
      </c>
      <c r="Z201">
        <f t="shared" si="3"/>
        <v>15</v>
      </c>
    </row>
    <row r="202" spans="1:26" x14ac:dyDescent="0.3">
      <c r="A202" t="s">
        <v>306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W202">
        <v>0.22</v>
      </c>
      <c r="X202">
        <v>1.5</v>
      </c>
      <c r="Y202">
        <v>1593.15</v>
      </c>
      <c r="Z202">
        <f t="shared" si="3"/>
        <v>15</v>
      </c>
    </row>
    <row r="203" spans="1:26" x14ac:dyDescent="0.3">
      <c r="A203" t="s">
        <v>307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W203">
        <v>0.15</v>
      </c>
      <c r="X203">
        <v>1.3</v>
      </c>
      <c r="Y203">
        <v>1533.15</v>
      </c>
      <c r="Z203">
        <f t="shared" si="3"/>
        <v>13</v>
      </c>
    </row>
    <row r="204" spans="1:26" x14ac:dyDescent="0.3">
      <c r="A204" t="s">
        <v>308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W204">
        <v>0.27</v>
      </c>
      <c r="X204">
        <v>1.3</v>
      </c>
      <c r="Y204">
        <v>1563.15</v>
      </c>
      <c r="Z204">
        <f t="shared" si="3"/>
        <v>13</v>
      </c>
    </row>
    <row r="205" spans="1:26" x14ac:dyDescent="0.3">
      <c r="A205" t="s">
        <v>309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W205">
        <v>0.28999999999999998</v>
      </c>
      <c r="X205">
        <v>1.1499999999999999</v>
      </c>
      <c r="Y205">
        <v>1548.15</v>
      </c>
      <c r="Z205">
        <f t="shared" si="3"/>
        <v>11.5</v>
      </c>
    </row>
    <row r="206" spans="1:26" x14ac:dyDescent="0.3">
      <c r="A206" t="s">
        <v>310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>
        <f t="shared" si="3"/>
        <v>2</v>
      </c>
    </row>
    <row r="207" spans="1:26" x14ac:dyDescent="0.3">
      <c r="A207" t="s">
        <v>310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  <c r="Z207">
        <f t="shared" si="3"/>
        <v>2</v>
      </c>
    </row>
    <row r="208" spans="1:26" x14ac:dyDescent="0.3">
      <c r="A208" t="s">
        <v>311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  <c r="Z208">
        <f t="shared" si="3"/>
        <v>5</v>
      </c>
    </row>
    <row r="209" spans="1:26" x14ac:dyDescent="0.3">
      <c r="A209" t="s">
        <v>311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  <c r="Z209">
        <f t="shared" si="3"/>
        <v>5</v>
      </c>
    </row>
    <row r="210" spans="1:26" x14ac:dyDescent="0.3">
      <c r="A210" t="s">
        <v>311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  <c r="Z210">
        <f t="shared" si="3"/>
        <v>5</v>
      </c>
    </row>
    <row r="211" spans="1:26" x14ac:dyDescent="0.3">
      <c r="A211" t="s">
        <v>311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  <c r="Z211">
        <f t="shared" si="3"/>
        <v>5</v>
      </c>
    </row>
    <row r="212" spans="1:26" x14ac:dyDescent="0.3">
      <c r="A212" t="s">
        <v>311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  <c r="Z212">
        <f t="shared" si="3"/>
        <v>5</v>
      </c>
    </row>
    <row r="213" spans="1:26" x14ac:dyDescent="0.3">
      <c r="A213" t="s">
        <v>311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  <c r="Z213">
        <f t="shared" si="3"/>
        <v>5</v>
      </c>
    </row>
    <row r="214" spans="1:26" x14ac:dyDescent="0.3">
      <c r="A214" t="s">
        <v>311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  <c r="Z214">
        <f t="shared" si="3"/>
        <v>5</v>
      </c>
    </row>
    <row r="215" spans="1:26" x14ac:dyDescent="0.3">
      <c r="A215" t="s">
        <v>311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  <c r="Z215">
        <f t="shared" si="3"/>
        <v>5</v>
      </c>
    </row>
    <row r="216" spans="1:26" x14ac:dyDescent="0.3">
      <c r="A216" t="s">
        <v>311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  <c r="Z216">
        <f t="shared" si="3"/>
        <v>5</v>
      </c>
    </row>
    <row r="217" spans="1:26" x14ac:dyDescent="0.3">
      <c r="A217" t="s">
        <v>311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  <c r="Z217">
        <f t="shared" si="3"/>
        <v>5</v>
      </c>
    </row>
    <row r="218" spans="1:26" x14ac:dyDescent="0.3">
      <c r="A218" t="s">
        <v>311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  <c r="Z218">
        <f t="shared" si="3"/>
        <v>5</v>
      </c>
    </row>
    <row r="219" spans="1:26" x14ac:dyDescent="0.3">
      <c r="A219" t="s">
        <v>311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  <c r="Z219">
        <f t="shared" si="3"/>
        <v>5</v>
      </c>
    </row>
    <row r="220" spans="1:26" x14ac:dyDescent="0.3">
      <c r="A220" t="s">
        <v>312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W220">
        <v>0.56999999999999995</v>
      </c>
      <c r="X220">
        <v>1.05</v>
      </c>
      <c r="Y220">
        <v>1563.15</v>
      </c>
      <c r="Z220">
        <f t="shared" si="3"/>
        <v>10.5</v>
      </c>
    </row>
    <row r="221" spans="1:26" x14ac:dyDescent="0.3">
      <c r="A221" t="s">
        <v>313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W221">
        <v>0.6</v>
      </c>
      <c r="X221">
        <v>1.6</v>
      </c>
      <c r="Y221">
        <v>1528.15</v>
      </c>
      <c r="Z221">
        <f t="shared" si="3"/>
        <v>16</v>
      </c>
    </row>
    <row r="222" spans="1:26" x14ac:dyDescent="0.3">
      <c r="A222" t="s">
        <v>314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W222">
        <v>0.28999999999999998</v>
      </c>
      <c r="X222">
        <v>1.6</v>
      </c>
      <c r="Y222">
        <v>1628.15</v>
      </c>
      <c r="Z222">
        <f t="shared" si="3"/>
        <v>16</v>
      </c>
    </row>
    <row r="223" spans="1:26" x14ac:dyDescent="0.3">
      <c r="A223" t="s">
        <v>315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W223">
        <v>0.48</v>
      </c>
      <c r="X223">
        <v>1.6</v>
      </c>
      <c r="Y223">
        <v>1518.15</v>
      </c>
      <c r="Z223">
        <f t="shared" si="3"/>
        <v>16</v>
      </c>
    </row>
    <row r="224" spans="1:26" x14ac:dyDescent="0.3">
      <c r="A224" t="s">
        <v>316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W224">
        <v>0.37</v>
      </c>
      <c r="X224">
        <v>1.6</v>
      </c>
      <c r="Y224">
        <v>1533.15</v>
      </c>
      <c r="Z224">
        <f t="shared" si="3"/>
        <v>16</v>
      </c>
    </row>
    <row r="225" spans="1:26" x14ac:dyDescent="0.3">
      <c r="A225" t="s">
        <v>317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W225">
        <v>0.26</v>
      </c>
      <c r="X225">
        <v>2</v>
      </c>
      <c r="Y225">
        <v>1563.15</v>
      </c>
      <c r="Z225">
        <f t="shared" si="3"/>
        <v>20</v>
      </c>
    </row>
    <row r="226" spans="1:26" x14ac:dyDescent="0.3">
      <c r="A226" t="s">
        <v>318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W226">
        <v>0.32</v>
      </c>
      <c r="X226">
        <v>1.6</v>
      </c>
      <c r="Y226">
        <v>1503.15</v>
      </c>
      <c r="Z226">
        <f t="shared" si="3"/>
        <v>16</v>
      </c>
    </row>
    <row r="227" spans="1:26" x14ac:dyDescent="0.3">
      <c r="A227" t="s">
        <v>319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W227">
        <v>0.31</v>
      </c>
      <c r="X227">
        <v>1.6</v>
      </c>
      <c r="Y227">
        <v>1643.15</v>
      </c>
      <c r="Z227">
        <f t="shared" si="3"/>
        <v>16</v>
      </c>
    </row>
    <row r="228" spans="1:26" x14ac:dyDescent="0.3">
      <c r="A228" t="s">
        <v>320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W228">
        <v>0.18</v>
      </c>
      <c r="X228">
        <v>2</v>
      </c>
      <c r="Y228">
        <v>1548.15</v>
      </c>
      <c r="Z228">
        <f t="shared" si="3"/>
        <v>20</v>
      </c>
    </row>
    <row r="229" spans="1:26" x14ac:dyDescent="0.3">
      <c r="A229" t="s">
        <v>321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L229">
        <v>0.89</v>
      </c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  <c r="Z229">
        <f t="shared" si="3"/>
        <v>1E-3</v>
      </c>
    </row>
    <row r="230" spans="1:26" x14ac:dyDescent="0.3">
      <c r="A230" t="s">
        <v>322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L230">
        <v>1.48</v>
      </c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X230">
        <v>1E-4</v>
      </c>
      <c r="Y230">
        <v>1363.15</v>
      </c>
      <c r="Z230">
        <f t="shared" si="3"/>
        <v>1E-3</v>
      </c>
    </row>
    <row r="231" spans="1:26" x14ac:dyDescent="0.3">
      <c r="A231" t="s">
        <v>323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L231">
        <v>0.68</v>
      </c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X231">
        <v>1E-4</v>
      </c>
      <c r="Y231">
        <v>1372.15</v>
      </c>
      <c r="Z231">
        <f t="shared" si="3"/>
        <v>1E-3</v>
      </c>
    </row>
    <row r="232" spans="1:26" x14ac:dyDescent="0.3">
      <c r="A232" t="s">
        <v>324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L232">
        <v>1.6</v>
      </c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X232">
        <v>1E-4</v>
      </c>
      <c r="Y232">
        <v>1353.35</v>
      </c>
      <c r="Z232">
        <f t="shared" si="3"/>
        <v>1E-3</v>
      </c>
    </row>
    <row r="233" spans="1:26" x14ac:dyDescent="0.3">
      <c r="A233" t="s">
        <v>325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W233">
        <v>0.99</v>
      </c>
      <c r="X233">
        <v>1E-4</v>
      </c>
      <c r="Y233">
        <v>1447.15</v>
      </c>
      <c r="Z233">
        <f t="shared" si="3"/>
        <v>1E-3</v>
      </c>
    </row>
    <row r="234" spans="1:26" x14ac:dyDescent="0.3">
      <c r="A234" t="s">
        <v>326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W234">
        <v>0.86</v>
      </c>
      <c r="X234">
        <v>1E-4</v>
      </c>
      <c r="Y234">
        <v>1438.15</v>
      </c>
      <c r="Z234">
        <f t="shared" si="3"/>
        <v>1E-3</v>
      </c>
    </row>
    <row r="235" spans="1:26" x14ac:dyDescent="0.3">
      <c r="A235" t="s">
        <v>327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W235">
        <v>0.47</v>
      </c>
      <c r="X235">
        <v>1E-4</v>
      </c>
      <c r="Y235">
        <v>1410.15</v>
      </c>
      <c r="Z235">
        <f t="shared" si="3"/>
        <v>1E-3</v>
      </c>
    </row>
    <row r="236" spans="1:26" x14ac:dyDescent="0.3">
      <c r="A236" t="s">
        <v>328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W236">
        <v>1.01</v>
      </c>
      <c r="X236">
        <v>1E-4</v>
      </c>
      <c r="Y236">
        <v>1466.15</v>
      </c>
      <c r="Z236">
        <f t="shared" si="3"/>
        <v>1E-3</v>
      </c>
    </row>
    <row r="237" spans="1:26" x14ac:dyDescent="0.3">
      <c r="A237" t="s">
        <v>329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W237">
        <v>0.64</v>
      </c>
      <c r="X237">
        <v>1E-4</v>
      </c>
      <c r="Y237">
        <v>1439.15</v>
      </c>
      <c r="Z237">
        <f t="shared" si="3"/>
        <v>1E-3</v>
      </c>
    </row>
    <row r="238" spans="1:26" x14ac:dyDescent="0.3">
      <c r="A238" t="s">
        <v>330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W238">
        <v>0.41</v>
      </c>
      <c r="X238">
        <v>1E-4</v>
      </c>
      <c r="Y238">
        <v>1439.15</v>
      </c>
      <c r="Z238">
        <f t="shared" si="3"/>
        <v>1E-3</v>
      </c>
    </row>
    <row r="239" spans="1:26" x14ac:dyDescent="0.3">
      <c r="A239" t="s">
        <v>331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W239">
        <v>1.08</v>
      </c>
      <c r="X239">
        <v>1E-4</v>
      </c>
      <c r="Y239">
        <v>1466.15</v>
      </c>
      <c r="Z239">
        <f t="shared" si="3"/>
        <v>1E-3</v>
      </c>
    </row>
    <row r="240" spans="1:26" x14ac:dyDescent="0.3">
      <c r="A240" t="s">
        <v>332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W240">
        <v>0.39</v>
      </c>
      <c r="X240">
        <v>1E-4</v>
      </c>
      <c r="Y240">
        <v>1429.15</v>
      </c>
      <c r="Z240">
        <f t="shared" si="3"/>
        <v>1E-3</v>
      </c>
    </row>
    <row r="241" spans="1:26" x14ac:dyDescent="0.3">
      <c r="A241" t="s">
        <v>333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W241">
        <v>0.32</v>
      </c>
      <c r="X241">
        <v>1E-4</v>
      </c>
      <c r="Y241">
        <v>1410.15</v>
      </c>
      <c r="Z241">
        <f t="shared" si="3"/>
        <v>1E-3</v>
      </c>
    </row>
    <row r="242" spans="1:26" x14ac:dyDescent="0.3">
      <c r="A242" t="s">
        <v>334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W242">
        <v>0.05</v>
      </c>
      <c r="X242">
        <v>0.1</v>
      </c>
      <c r="Y242">
        <v>1228.1500000000001</v>
      </c>
      <c r="Z242">
        <f t="shared" si="3"/>
        <v>1</v>
      </c>
    </row>
    <row r="243" spans="1:26" x14ac:dyDescent="0.3">
      <c r="A243" t="s">
        <v>335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W243">
        <v>0.09</v>
      </c>
      <c r="X243">
        <v>0.2</v>
      </c>
      <c r="Y243">
        <v>1253.1500000000001</v>
      </c>
      <c r="Z243">
        <f t="shared" si="3"/>
        <v>2</v>
      </c>
    </row>
    <row r="244" spans="1:26" x14ac:dyDescent="0.3">
      <c r="A244" t="s">
        <v>336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W244">
        <v>0.15</v>
      </c>
      <c r="X244">
        <v>0.2</v>
      </c>
      <c r="Y244">
        <v>1273.1500000000001</v>
      </c>
      <c r="Z244">
        <f t="shared" si="3"/>
        <v>2</v>
      </c>
    </row>
    <row r="245" spans="1:26" x14ac:dyDescent="0.3">
      <c r="A245" t="s">
        <v>337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W245">
        <v>0.6</v>
      </c>
      <c r="X245">
        <v>1E-4</v>
      </c>
      <c r="Y245">
        <v>1423.15</v>
      </c>
      <c r="Z245">
        <f t="shared" si="3"/>
        <v>1E-3</v>
      </c>
    </row>
    <row r="246" spans="1:26" x14ac:dyDescent="0.3">
      <c r="A246" t="s">
        <v>338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W246">
        <v>0.7</v>
      </c>
      <c r="X246">
        <v>0.2</v>
      </c>
      <c r="Y246">
        <v>1313.15</v>
      </c>
      <c r="Z246">
        <f t="shared" si="3"/>
        <v>2</v>
      </c>
    </row>
    <row r="247" spans="1:26" x14ac:dyDescent="0.3">
      <c r="A247" t="s">
        <v>339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W247">
        <v>0.49</v>
      </c>
      <c r="X247">
        <v>0.2</v>
      </c>
      <c r="Y247">
        <v>1293.1500000000001</v>
      </c>
      <c r="Z247">
        <f t="shared" si="3"/>
        <v>2</v>
      </c>
    </row>
    <row r="248" spans="1:26" x14ac:dyDescent="0.3">
      <c r="A248" t="s">
        <v>340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W248">
        <v>0.44</v>
      </c>
      <c r="X248">
        <v>0.2</v>
      </c>
      <c r="Y248">
        <v>1253.1500000000001</v>
      </c>
      <c r="Z248">
        <f t="shared" si="3"/>
        <v>2</v>
      </c>
    </row>
    <row r="249" spans="1:26" x14ac:dyDescent="0.3">
      <c r="A249" t="s">
        <v>341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W249">
        <v>0.18</v>
      </c>
      <c r="X249">
        <v>0.2</v>
      </c>
      <c r="Y249">
        <v>1213.1500000000001</v>
      </c>
      <c r="Z249">
        <f t="shared" si="3"/>
        <v>2</v>
      </c>
    </row>
    <row r="250" spans="1:26" x14ac:dyDescent="0.3">
      <c r="A250" t="s">
        <v>342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W250">
        <v>0.63</v>
      </c>
      <c r="X250">
        <v>0.2</v>
      </c>
      <c r="Y250">
        <v>1303.1500000000001</v>
      </c>
      <c r="Z250">
        <f t="shared" si="3"/>
        <v>2</v>
      </c>
    </row>
    <row r="251" spans="1:26" x14ac:dyDescent="0.3">
      <c r="A251" t="s">
        <v>343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W251">
        <v>0.54</v>
      </c>
      <c r="X251">
        <v>0.2</v>
      </c>
      <c r="Y251">
        <v>1283.1500000000001</v>
      </c>
      <c r="Z251">
        <f t="shared" si="3"/>
        <v>2</v>
      </c>
    </row>
    <row r="252" spans="1:26" x14ac:dyDescent="0.3">
      <c r="A252" t="s">
        <v>344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W252">
        <v>0.77</v>
      </c>
      <c r="X252">
        <v>0.2</v>
      </c>
      <c r="Y252">
        <v>1363.15</v>
      </c>
      <c r="Z252">
        <f t="shared" si="3"/>
        <v>2</v>
      </c>
    </row>
    <row r="253" spans="1:26" x14ac:dyDescent="0.3">
      <c r="A253" t="s">
        <v>345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L253">
        <v>0.12</v>
      </c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W253">
        <v>0.32</v>
      </c>
      <c r="X253">
        <v>1.5</v>
      </c>
      <c r="Y253">
        <v>1573.15</v>
      </c>
      <c r="Z253">
        <f t="shared" si="3"/>
        <v>15</v>
      </c>
    </row>
    <row r="254" spans="1:26" x14ac:dyDescent="0.3">
      <c r="A254" t="s">
        <v>346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W254">
        <v>0.25</v>
      </c>
      <c r="X254">
        <v>0.8</v>
      </c>
      <c r="Y254">
        <v>1338.15</v>
      </c>
      <c r="Z254">
        <f t="shared" si="3"/>
        <v>8</v>
      </c>
    </row>
    <row r="255" spans="1:26" x14ac:dyDescent="0.3">
      <c r="A255" t="s">
        <v>347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W255">
        <v>0.11</v>
      </c>
      <c r="X255">
        <v>0.8</v>
      </c>
      <c r="Y255">
        <v>1318.15</v>
      </c>
      <c r="Z255">
        <f t="shared" si="3"/>
        <v>8</v>
      </c>
    </row>
    <row r="256" spans="1:26" x14ac:dyDescent="0.3">
      <c r="A256" t="s">
        <v>348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W256">
        <v>0.15</v>
      </c>
      <c r="X256">
        <v>1.01325E-4</v>
      </c>
      <c r="Y256">
        <v>1396.15</v>
      </c>
      <c r="Z256">
        <f t="shared" si="3"/>
        <v>1.01325E-3</v>
      </c>
    </row>
    <row r="257" spans="1:26" x14ac:dyDescent="0.3">
      <c r="A257" t="s">
        <v>349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  <c r="Z257">
        <f t="shared" si="3"/>
        <v>1.01325E-3</v>
      </c>
    </row>
    <row r="258" spans="1:26" x14ac:dyDescent="0.3">
      <c r="A258" t="s">
        <v>350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  <c r="Z258">
        <f t="shared" si="3"/>
        <v>1.01325E-3</v>
      </c>
    </row>
    <row r="259" spans="1:26" x14ac:dyDescent="0.3">
      <c r="A259" t="s">
        <v>351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L259">
        <v>0.4</v>
      </c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W259">
        <v>0.25</v>
      </c>
      <c r="X259">
        <v>1E-4</v>
      </c>
      <c r="Y259">
        <v>1360.15</v>
      </c>
      <c r="Z259">
        <f t="shared" ref="Z259:Z322" si="4">X259*10</f>
        <v>1E-3</v>
      </c>
    </row>
    <row r="260" spans="1:26" x14ac:dyDescent="0.3">
      <c r="A260" t="s">
        <v>352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W260">
        <v>0.05</v>
      </c>
      <c r="X260">
        <v>1E-4</v>
      </c>
      <c r="Y260">
        <v>1408.15</v>
      </c>
      <c r="Z260">
        <f t="shared" si="4"/>
        <v>1E-3</v>
      </c>
    </row>
    <row r="261" spans="1:26" x14ac:dyDescent="0.3">
      <c r="A261" t="s">
        <v>353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W261">
        <v>0.03</v>
      </c>
      <c r="X261">
        <v>1E-4</v>
      </c>
      <c r="Y261">
        <v>1515.15</v>
      </c>
      <c r="Z261">
        <f t="shared" si="4"/>
        <v>1E-3</v>
      </c>
    </row>
    <row r="262" spans="1:26" x14ac:dyDescent="0.3">
      <c r="A262" t="s">
        <v>354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W262">
        <v>0.23</v>
      </c>
      <c r="X262">
        <v>0.8</v>
      </c>
      <c r="Y262">
        <v>1498.15</v>
      </c>
      <c r="Z262">
        <f t="shared" si="4"/>
        <v>8</v>
      </c>
    </row>
    <row r="263" spans="1:26" x14ac:dyDescent="0.3">
      <c r="A263" t="s">
        <v>355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W263">
        <v>0.2</v>
      </c>
      <c r="X263">
        <v>0.8</v>
      </c>
      <c r="Y263">
        <v>1483.15</v>
      </c>
      <c r="Z263">
        <f t="shared" si="4"/>
        <v>8</v>
      </c>
    </row>
    <row r="264" spans="1:26" x14ac:dyDescent="0.3">
      <c r="A264" t="s">
        <v>356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W264">
        <v>0.55000000000000004</v>
      </c>
      <c r="X264">
        <v>0.8</v>
      </c>
      <c r="Y264">
        <v>1513.15</v>
      </c>
      <c r="Z264">
        <f t="shared" si="4"/>
        <v>8</v>
      </c>
    </row>
    <row r="265" spans="1:26" x14ac:dyDescent="0.3">
      <c r="A265" t="s">
        <v>357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W265">
        <v>0.17</v>
      </c>
      <c r="X265">
        <v>0.8</v>
      </c>
      <c r="Y265">
        <v>1503.15</v>
      </c>
      <c r="Z265">
        <f t="shared" si="4"/>
        <v>8</v>
      </c>
    </row>
    <row r="266" spans="1:26" x14ac:dyDescent="0.3">
      <c r="A266" t="s">
        <v>358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W266">
        <v>0.36</v>
      </c>
      <c r="X266">
        <v>0.8</v>
      </c>
      <c r="Y266">
        <v>1513.15</v>
      </c>
      <c r="Z266">
        <f t="shared" si="4"/>
        <v>8</v>
      </c>
    </row>
    <row r="267" spans="1:26" x14ac:dyDescent="0.3">
      <c r="A267" t="s">
        <v>359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W267">
        <v>0.21</v>
      </c>
      <c r="X267">
        <v>0.8</v>
      </c>
      <c r="Y267">
        <v>1488.15</v>
      </c>
      <c r="Z267">
        <f t="shared" si="4"/>
        <v>8</v>
      </c>
    </row>
    <row r="268" spans="1:26" x14ac:dyDescent="0.3">
      <c r="A268" t="s">
        <v>360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L268">
        <v>0.32</v>
      </c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W268">
        <v>0.41</v>
      </c>
      <c r="X268">
        <v>0.2</v>
      </c>
      <c r="Y268">
        <v>1421.15</v>
      </c>
      <c r="Z268">
        <f t="shared" si="4"/>
        <v>2</v>
      </c>
    </row>
    <row r="269" spans="1:26" x14ac:dyDescent="0.3">
      <c r="A269" t="s">
        <v>361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L269">
        <v>0.36</v>
      </c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W269">
        <v>0.31</v>
      </c>
      <c r="X269">
        <v>0.2</v>
      </c>
      <c r="Y269">
        <v>1425.15</v>
      </c>
      <c r="Z269">
        <f t="shared" si="4"/>
        <v>2</v>
      </c>
    </row>
    <row r="270" spans="1:26" x14ac:dyDescent="0.3">
      <c r="A270" t="s">
        <v>362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L270">
        <v>0.53</v>
      </c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W270">
        <v>0.17</v>
      </c>
      <c r="X270">
        <v>0.2</v>
      </c>
      <c r="Y270">
        <v>1399.15</v>
      </c>
      <c r="Z270">
        <f t="shared" si="4"/>
        <v>2</v>
      </c>
    </row>
    <row r="271" spans="1:26" x14ac:dyDescent="0.3">
      <c r="A271" t="s">
        <v>363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W271">
        <v>0.37</v>
      </c>
      <c r="X271">
        <v>0.8</v>
      </c>
      <c r="Y271">
        <v>1508.15</v>
      </c>
      <c r="Z271">
        <f t="shared" si="4"/>
        <v>8</v>
      </c>
    </row>
    <row r="272" spans="1:26" x14ac:dyDescent="0.3">
      <c r="A272" t="s">
        <v>364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N272">
        <v>52</v>
      </c>
      <c r="O272">
        <v>0.92</v>
      </c>
      <c r="P272">
        <v>4.4000000000000004</v>
      </c>
      <c r="Q272">
        <v>6.49</v>
      </c>
      <c r="S272">
        <v>18.100000000000001</v>
      </c>
      <c r="T272">
        <v>18.2</v>
      </c>
      <c r="U272">
        <v>0.35</v>
      </c>
      <c r="W272">
        <v>0.2</v>
      </c>
      <c r="X272">
        <v>0.8</v>
      </c>
      <c r="Y272">
        <v>1498.15</v>
      </c>
      <c r="Z272">
        <f t="shared" si="4"/>
        <v>8</v>
      </c>
    </row>
    <row r="273" spans="1:26" x14ac:dyDescent="0.3">
      <c r="A273" t="s">
        <v>365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W273">
        <v>0.44</v>
      </c>
      <c r="X273">
        <v>0.8</v>
      </c>
      <c r="Y273">
        <v>1523.15</v>
      </c>
      <c r="Z273">
        <f t="shared" si="4"/>
        <v>8</v>
      </c>
    </row>
    <row r="274" spans="1:26" x14ac:dyDescent="0.3">
      <c r="A274" t="s">
        <v>366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W274">
        <v>0.28000000000000003</v>
      </c>
      <c r="X274">
        <v>0.8</v>
      </c>
      <c r="Y274">
        <v>1538.15</v>
      </c>
      <c r="Z274">
        <f t="shared" si="4"/>
        <v>8</v>
      </c>
    </row>
    <row r="275" spans="1:26" x14ac:dyDescent="0.3">
      <c r="A275" t="s">
        <v>367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W275">
        <v>0.03</v>
      </c>
      <c r="X275">
        <v>1.4</v>
      </c>
      <c r="Y275">
        <v>1493.15</v>
      </c>
      <c r="Z275">
        <f t="shared" si="4"/>
        <v>14</v>
      </c>
    </row>
    <row r="276" spans="1:26" x14ac:dyDescent="0.3">
      <c r="A276" t="s">
        <v>368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L276">
        <v>0.3</v>
      </c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X276">
        <v>2</v>
      </c>
      <c r="Y276">
        <v>1633.15</v>
      </c>
      <c r="Z276">
        <f t="shared" si="4"/>
        <v>20</v>
      </c>
    </row>
    <row r="277" spans="1:26" x14ac:dyDescent="0.3">
      <c r="A277" t="s">
        <v>369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L277">
        <v>0.35</v>
      </c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X277">
        <v>2</v>
      </c>
      <c r="Y277">
        <v>1613.15</v>
      </c>
      <c r="Z277">
        <f t="shared" si="4"/>
        <v>20</v>
      </c>
    </row>
    <row r="278" spans="1:26" x14ac:dyDescent="0.3">
      <c r="A278" t="s">
        <v>370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L278">
        <v>0.5</v>
      </c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X278">
        <v>2</v>
      </c>
      <c r="Y278">
        <v>1653.15</v>
      </c>
      <c r="Z278">
        <f t="shared" si="4"/>
        <v>20</v>
      </c>
    </row>
    <row r="279" spans="1:26" x14ac:dyDescent="0.3">
      <c r="A279" t="s">
        <v>371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X279">
        <v>1.6</v>
      </c>
      <c r="Y279">
        <v>1653.15</v>
      </c>
      <c r="Z279">
        <f t="shared" si="4"/>
        <v>16</v>
      </c>
    </row>
    <row r="280" spans="1:26" x14ac:dyDescent="0.3">
      <c r="A280" t="s">
        <v>372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L280">
        <v>0.47</v>
      </c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X280">
        <v>1.6</v>
      </c>
      <c r="Y280">
        <v>1613.15</v>
      </c>
      <c r="Z280">
        <f t="shared" si="4"/>
        <v>16</v>
      </c>
    </row>
    <row r="281" spans="1:26" x14ac:dyDescent="0.3">
      <c r="A281" t="s">
        <v>373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W281">
        <v>0.51</v>
      </c>
      <c r="X281">
        <v>2.4</v>
      </c>
      <c r="Y281">
        <v>1673.15</v>
      </c>
      <c r="Z281">
        <f t="shared" si="4"/>
        <v>24</v>
      </c>
    </row>
    <row r="282" spans="1:26" x14ac:dyDescent="0.3">
      <c r="A282" t="s">
        <v>374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W282">
        <v>0.84</v>
      </c>
      <c r="X282">
        <v>2.4</v>
      </c>
      <c r="Y282">
        <v>1713.15</v>
      </c>
      <c r="Z282">
        <f t="shared" si="4"/>
        <v>24</v>
      </c>
    </row>
    <row r="283" spans="1:26" x14ac:dyDescent="0.3">
      <c r="A283" t="s">
        <v>375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W283">
        <v>0.63</v>
      </c>
      <c r="X283">
        <v>2.6</v>
      </c>
      <c r="Y283">
        <v>1713.15</v>
      </c>
      <c r="Z283">
        <f t="shared" si="4"/>
        <v>26</v>
      </c>
    </row>
    <row r="284" spans="1:26" x14ac:dyDescent="0.3">
      <c r="A284" t="s">
        <v>375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W284">
        <v>0.63</v>
      </c>
      <c r="X284">
        <v>2.6</v>
      </c>
      <c r="Y284">
        <v>1713.15</v>
      </c>
      <c r="Z284">
        <f t="shared" si="4"/>
        <v>26</v>
      </c>
    </row>
    <row r="285" spans="1:26" x14ac:dyDescent="0.3">
      <c r="A285" t="s">
        <v>376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W285">
        <v>0.54</v>
      </c>
      <c r="X285">
        <v>2.4</v>
      </c>
      <c r="Y285">
        <v>1693.15</v>
      </c>
      <c r="Z285">
        <f t="shared" si="4"/>
        <v>24</v>
      </c>
    </row>
    <row r="286" spans="1:26" x14ac:dyDescent="0.3">
      <c r="A286" t="s">
        <v>377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W286">
        <v>0.42</v>
      </c>
      <c r="X286">
        <v>2.6</v>
      </c>
      <c r="Y286">
        <v>1673.15</v>
      </c>
      <c r="Z286">
        <f t="shared" si="4"/>
        <v>26</v>
      </c>
    </row>
    <row r="287" spans="1:26" x14ac:dyDescent="0.3">
      <c r="A287" t="s">
        <v>377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W287">
        <v>0.42</v>
      </c>
      <c r="X287">
        <v>2.6</v>
      </c>
      <c r="Y287">
        <v>1673.15</v>
      </c>
      <c r="Z287">
        <f t="shared" si="4"/>
        <v>26</v>
      </c>
    </row>
    <row r="288" spans="1:26" x14ac:dyDescent="0.3">
      <c r="A288" t="s">
        <v>378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W288">
        <v>0.61</v>
      </c>
      <c r="X288">
        <v>2.2000000000000002</v>
      </c>
      <c r="Y288">
        <v>1673.15</v>
      </c>
      <c r="Z288">
        <f t="shared" si="4"/>
        <v>22</v>
      </c>
    </row>
    <row r="289" spans="1:26" x14ac:dyDescent="0.3">
      <c r="A289" t="s">
        <v>379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W289">
        <v>0.62</v>
      </c>
      <c r="X289">
        <v>2.4</v>
      </c>
      <c r="Y289">
        <v>1683.15</v>
      </c>
      <c r="Z289">
        <f t="shared" si="4"/>
        <v>24</v>
      </c>
    </row>
    <row r="290" spans="1:26" x14ac:dyDescent="0.3">
      <c r="A290" t="s">
        <v>380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W290">
        <v>0.93</v>
      </c>
      <c r="X290">
        <v>2.2000000000000002</v>
      </c>
      <c r="Y290">
        <v>1683.15</v>
      </c>
      <c r="Z290">
        <f t="shared" si="4"/>
        <v>22</v>
      </c>
    </row>
    <row r="291" spans="1:26" x14ac:dyDescent="0.3">
      <c r="A291" t="s">
        <v>381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W291">
        <v>0.62</v>
      </c>
      <c r="X291">
        <v>2.6</v>
      </c>
      <c r="Y291">
        <v>1703.15</v>
      </c>
      <c r="Z291">
        <f t="shared" si="4"/>
        <v>26</v>
      </c>
    </row>
    <row r="292" spans="1:26" x14ac:dyDescent="0.3">
      <c r="A292" t="s">
        <v>381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W292">
        <v>0.62</v>
      </c>
      <c r="X292">
        <v>2.6</v>
      </c>
      <c r="Y292">
        <v>1703.15</v>
      </c>
      <c r="Z292">
        <f t="shared" si="4"/>
        <v>26</v>
      </c>
    </row>
    <row r="293" spans="1:26" x14ac:dyDescent="0.3">
      <c r="A293" t="s">
        <v>382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W293">
        <v>0.57999999999999996</v>
      </c>
      <c r="X293">
        <v>2.6</v>
      </c>
      <c r="Y293">
        <v>1708.15</v>
      </c>
      <c r="Z293">
        <f t="shared" si="4"/>
        <v>26</v>
      </c>
    </row>
    <row r="294" spans="1:26" x14ac:dyDescent="0.3">
      <c r="A294" t="s">
        <v>382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W294">
        <v>0.57999999999999996</v>
      </c>
      <c r="X294">
        <v>2.6</v>
      </c>
      <c r="Y294">
        <v>1708.15</v>
      </c>
      <c r="Z294">
        <f t="shared" si="4"/>
        <v>26</v>
      </c>
    </row>
    <row r="295" spans="1:26" x14ac:dyDescent="0.3">
      <c r="A295" t="s">
        <v>383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W295">
        <v>0.9</v>
      </c>
      <c r="X295">
        <v>2.4</v>
      </c>
      <c r="Y295">
        <v>1688.15</v>
      </c>
      <c r="Z295">
        <f t="shared" si="4"/>
        <v>24</v>
      </c>
    </row>
    <row r="296" spans="1:26" x14ac:dyDescent="0.3">
      <c r="A296" t="s">
        <v>384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X296">
        <v>0.40200000000000002</v>
      </c>
      <c r="Y296">
        <v>1448.15</v>
      </c>
      <c r="Z296">
        <f t="shared" si="4"/>
        <v>4.0200000000000005</v>
      </c>
    </row>
    <row r="297" spans="1:26" x14ac:dyDescent="0.3">
      <c r="A297" t="s">
        <v>385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X297">
        <v>0.20200000000000001</v>
      </c>
      <c r="Y297">
        <v>1448.15</v>
      </c>
      <c r="Z297">
        <f t="shared" si="4"/>
        <v>2.02</v>
      </c>
    </row>
    <row r="298" spans="1:26" x14ac:dyDescent="0.3">
      <c r="A298" t="s">
        <v>386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X298">
        <v>0.40100000000000002</v>
      </c>
      <c r="Y298">
        <v>1423.15</v>
      </c>
      <c r="Z298">
        <f t="shared" si="4"/>
        <v>4.01</v>
      </c>
    </row>
    <row r="299" spans="1:26" x14ac:dyDescent="0.3">
      <c r="A299" t="s">
        <v>387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X299">
        <v>0.7</v>
      </c>
      <c r="Y299">
        <v>1448.15</v>
      </c>
      <c r="Z299">
        <f t="shared" si="4"/>
        <v>7</v>
      </c>
    </row>
    <row r="300" spans="1:26" x14ac:dyDescent="0.3">
      <c r="A300" t="s">
        <v>388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X300">
        <v>0.7</v>
      </c>
      <c r="Y300">
        <v>1473.15</v>
      </c>
      <c r="Z300">
        <f t="shared" si="4"/>
        <v>7</v>
      </c>
    </row>
    <row r="301" spans="1:26" x14ac:dyDescent="0.3">
      <c r="A301" t="s">
        <v>389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X301">
        <v>0.7</v>
      </c>
      <c r="Y301">
        <v>1498.15</v>
      </c>
      <c r="Z301">
        <f t="shared" si="4"/>
        <v>7</v>
      </c>
    </row>
    <row r="302" spans="1:26" x14ac:dyDescent="0.3">
      <c r="A302" t="s">
        <v>390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X302">
        <v>0.10100000000000001</v>
      </c>
      <c r="Y302">
        <v>1398.15</v>
      </c>
      <c r="Z302">
        <f t="shared" si="4"/>
        <v>1.01</v>
      </c>
    </row>
    <row r="303" spans="1:26" x14ac:dyDescent="0.3">
      <c r="A303" t="s">
        <v>391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X303">
        <v>0.40200000000000002</v>
      </c>
      <c r="Y303">
        <v>1448.15</v>
      </c>
      <c r="Z303">
        <f t="shared" si="4"/>
        <v>4.0200000000000005</v>
      </c>
    </row>
    <row r="304" spans="1:26" x14ac:dyDescent="0.3">
      <c r="A304" t="s">
        <v>392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X304">
        <v>0.40100000000000002</v>
      </c>
      <c r="Y304">
        <v>1423.15</v>
      </c>
      <c r="Z304">
        <f t="shared" si="4"/>
        <v>4.01</v>
      </c>
    </row>
    <row r="305" spans="1:26" x14ac:dyDescent="0.3">
      <c r="A305" t="s">
        <v>393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X305">
        <v>0.69800000000000006</v>
      </c>
      <c r="Y305">
        <v>1423.15</v>
      </c>
      <c r="Z305">
        <f t="shared" si="4"/>
        <v>6.98</v>
      </c>
    </row>
    <row r="306" spans="1:26" x14ac:dyDescent="0.3">
      <c r="A306" t="s">
        <v>394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X306">
        <v>0.7</v>
      </c>
      <c r="Y306">
        <v>1448.15</v>
      </c>
      <c r="Z306">
        <f t="shared" si="4"/>
        <v>7</v>
      </c>
    </row>
    <row r="307" spans="1:26" x14ac:dyDescent="0.3">
      <c r="A307" t="s">
        <v>395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X307">
        <v>0.7</v>
      </c>
      <c r="Y307">
        <v>1473.15</v>
      </c>
      <c r="Z307">
        <f t="shared" si="4"/>
        <v>7</v>
      </c>
    </row>
    <row r="308" spans="1:26" x14ac:dyDescent="0.3">
      <c r="A308" t="s">
        <v>396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X308">
        <v>0.20300000000000001</v>
      </c>
      <c r="Y308">
        <v>1398.15</v>
      </c>
      <c r="Z308">
        <f t="shared" si="4"/>
        <v>2.0300000000000002</v>
      </c>
    </row>
    <row r="309" spans="1:26" x14ac:dyDescent="0.3">
      <c r="A309" t="s">
        <v>397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X309">
        <v>0.40200000000000002</v>
      </c>
      <c r="Y309">
        <v>1398.15</v>
      </c>
      <c r="Z309">
        <f t="shared" si="4"/>
        <v>4.0200000000000005</v>
      </c>
    </row>
    <row r="310" spans="1:26" x14ac:dyDescent="0.3">
      <c r="A310" t="s">
        <v>398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X310">
        <v>0.20200000000000001</v>
      </c>
      <c r="Y310">
        <v>1423.15</v>
      </c>
      <c r="Z310">
        <f t="shared" si="4"/>
        <v>2.02</v>
      </c>
    </row>
    <row r="311" spans="1:26" x14ac:dyDescent="0.3">
      <c r="A311" t="s">
        <v>399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X311">
        <v>0.40200000000000002</v>
      </c>
      <c r="Y311">
        <v>1473.15</v>
      </c>
      <c r="Z311">
        <f t="shared" si="4"/>
        <v>4.0200000000000005</v>
      </c>
    </row>
    <row r="312" spans="1:26" x14ac:dyDescent="0.3">
      <c r="A312" t="s">
        <v>400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X312">
        <v>0.7</v>
      </c>
      <c r="Y312">
        <v>1498.15</v>
      </c>
      <c r="Z312">
        <f t="shared" si="4"/>
        <v>7</v>
      </c>
    </row>
    <row r="313" spans="1:26" x14ac:dyDescent="0.3">
      <c r="A313" t="s">
        <v>401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X313">
        <v>0.40200000000000002</v>
      </c>
      <c r="Y313">
        <v>1448.15</v>
      </c>
      <c r="Z313">
        <f t="shared" si="4"/>
        <v>4.0200000000000005</v>
      </c>
    </row>
    <row r="314" spans="1:26" x14ac:dyDescent="0.3">
      <c r="A314" t="s">
        <v>402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S314">
        <v>16.170000000000002</v>
      </c>
      <c r="T314">
        <v>21.61</v>
      </c>
      <c r="U314">
        <v>0.27</v>
      </c>
      <c r="X314">
        <v>0.20200000000000001</v>
      </c>
      <c r="Y314">
        <v>1473.15</v>
      </c>
      <c r="Z314">
        <f t="shared" si="4"/>
        <v>2.02</v>
      </c>
    </row>
    <row r="315" spans="1:26" x14ac:dyDescent="0.3">
      <c r="A315" t="s">
        <v>403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X315">
        <v>2.5</v>
      </c>
      <c r="Y315">
        <v>1636.15</v>
      </c>
      <c r="Z315">
        <f t="shared" si="4"/>
        <v>25</v>
      </c>
    </row>
    <row r="316" spans="1:26" x14ac:dyDescent="0.3">
      <c r="A316" t="s">
        <v>404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X316">
        <v>2.5</v>
      </c>
      <c r="Y316">
        <v>1664.15</v>
      </c>
      <c r="Z316">
        <f t="shared" si="4"/>
        <v>25</v>
      </c>
    </row>
    <row r="317" spans="1:26" x14ac:dyDescent="0.3">
      <c r="A317" t="s">
        <v>405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X317">
        <v>2.5</v>
      </c>
      <c r="Y317">
        <v>1608.15</v>
      </c>
      <c r="Z317">
        <f t="shared" si="4"/>
        <v>25</v>
      </c>
    </row>
    <row r="318" spans="1:26" x14ac:dyDescent="0.3">
      <c r="A318" t="s">
        <v>406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X318">
        <v>2</v>
      </c>
      <c r="Y318">
        <v>1598.15</v>
      </c>
      <c r="Z318">
        <f t="shared" si="4"/>
        <v>20</v>
      </c>
    </row>
    <row r="319" spans="1:26" x14ac:dyDescent="0.3">
      <c r="A319" t="s">
        <v>407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X319">
        <v>2</v>
      </c>
      <c r="Y319">
        <v>1623.15</v>
      </c>
      <c r="Z319">
        <f t="shared" si="4"/>
        <v>20</v>
      </c>
    </row>
    <row r="320" spans="1:26" x14ac:dyDescent="0.3">
      <c r="A320" t="s">
        <v>408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X320">
        <v>2.5</v>
      </c>
      <c r="Y320">
        <v>1636.15</v>
      </c>
      <c r="Z320">
        <f t="shared" si="4"/>
        <v>25</v>
      </c>
    </row>
    <row r="321" spans="1:26" x14ac:dyDescent="0.3">
      <c r="A321" t="s">
        <v>409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X321">
        <v>2.5</v>
      </c>
      <c r="Y321">
        <v>1664.15</v>
      </c>
      <c r="Z321">
        <f t="shared" si="4"/>
        <v>25</v>
      </c>
    </row>
    <row r="322" spans="1:26" x14ac:dyDescent="0.3">
      <c r="A322" t="s">
        <v>410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X322">
        <v>2.5</v>
      </c>
      <c r="Y322">
        <v>1636.15</v>
      </c>
      <c r="Z322">
        <f t="shared" si="4"/>
        <v>25</v>
      </c>
    </row>
    <row r="323" spans="1:26" x14ac:dyDescent="0.3">
      <c r="A323" t="s">
        <v>411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X323">
        <v>3</v>
      </c>
      <c r="Y323">
        <v>1703.15</v>
      </c>
      <c r="Z323">
        <f t="shared" ref="Z323:Z386" si="5">X323*10</f>
        <v>30</v>
      </c>
    </row>
    <row r="324" spans="1:26" x14ac:dyDescent="0.3">
      <c r="A324" t="s">
        <v>411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X324">
        <v>3</v>
      </c>
      <c r="Y324">
        <v>1703.15</v>
      </c>
      <c r="Z324">
        <f t="shared" si="5"/>
        <v>30</v>
      </c>
    </row>
    <row r="325" spans="1:26" x14ac:dyDescent="0.3">
      <c r="A325" t="s">
        <v>412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X325">
        <v>2</v>
      </c>
      <c r="Y325">
        <v>1613.15</v>
      </c>
      <c r="Z325">
        <f t="shared" si="5"/>
        <v>20</v>
      </c>
    </row>
    <row r="326" spans="1:26" x14ac:dyDescent="0.3">
      <c r="A326" t="s">
        <v>413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X326">
        <v>2</v>
      </c>
      <c r="Y326">
        <v>1598.15</v>
      </c>
      <c r="Z326">
        <f t="shared" si="5"/>
        <v>20</v>
      </c>
    </row>
    <row r="327" spans="1:26" x14ac:dyDescent="0.3">
      <c r="A327" t="s">
        <v>414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X327">
        <v>2.5</v>
      </c>
      <c r="Y327">
        <v>1613.15</v>
      </c>
      <c r="Z327">
        <f t="shared" si="5"/>
        <v>25</v>
      </c>
    </row>
    <row r="328" spans="1:26" x14ac:dyDescent="0.3">
      <c r="A328" t="s">
        <v>415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X328">
        <v>2.5</v>
      </c>
      <c r="Y328">
        <v>1663.15</v>
      </c>
      <c r="Z328">
        <f t="shared" si="5"/>
        <v>25</v>
      </c>
    </row>
    <row r="329" spans="1:26" x14ac:dyDescent="0.3">
      <c r="A329" t="s">
        <v>416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X329">
        <v>3</v>
      </c>
      <c r="Y329">
        <v>1743.15</v>
      </c>
      <c r="Z329">
        <f t="shared" si="5"/>
        <v>30</v>
      </c>
    </row>
    <row r="330" spans="1:26" x14ac:dyDescent="0.3">
      <c r="A330" t="s">
        <v>416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X330">
        <v>3</v>
      </c>
      <c r="Y330">
        <v>1743.15</v>
      </c>
      <c r="Z330">
        <f t="shared" si="5"/>
        <v>30</v>
      </c>
    </row>
    <row r="331" spans="1:26" x14ac:dyDescent="0.3">
      <c r="A331" t="s">
        <v>417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X331">
        <v>2</v>
      </c>
      <c r="Y331">
        <v>1598.15</v>
      </c>
      <c r="Z331">
        <f t="shared" si="5"/>
        <v>20</v>
      </c>
    </row>
    <row r="332" spans="1:26" x14ac:dyDescent="0.3">
      <c r="A332" t="s">
        <v>418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X332">
        <v>2</v>
      </c>
      <c r="Y332">
        <v>1623.15</v>
      </c>
      <c r="Z332">
        <f t="shared" si="5"/>
        <v>20</v>
      </c>
    </row>
    <row r="333" spans="1:26" x14ac:dyDescent="0.3">
      <c r="A333" t="s">
        <v>419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X333">
        <v>3</v>
      </c>
      <c r="Y333">
        <v>1723.15</v>
      </c>
      <c r="Z333">
        <f t="shared" si="5"/>
        <v>30</v>
      </c>
    </row>
    <row r="334" spans="1:26" x14ac:dyDescent="0.3">
      <c r="A334" t="s">
        <v>419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X334">
        <v>3</v>
      </c>
      <c r="Y334">
        <v>1723.15</v>
      </c>
      <c r="Z334">
        <f t="shared" si="5"/>
        <v>30</v>
      </c>
    </row>
    <row r="335" spans="1:26" x14ac:dyDescent="0.3">
      <c r="A335" t="s">
        <v>420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X335">
        <v>3</v>
      </c>
      <c r="Y335">
        <v>1673.15</v>
      </c>
      <c r="Z335">
        <f t="shared" si="5"/>
        <v>30</v>
      </c>
    </row>
    <row r="336" spans="1:26" x14ac:dyDescent="0.3">
      <c r="A336" t="s">
        <v>420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X336">
        <v>3</v>
      </c>
      <c r="Y336">
        <v>1673.15</v>
      </c>
      <c r="Z336">
        <f t="shared" si="5"/>
        <v>30</v>
      </c>
    </row>
    <row r="337" spans="1:26" x14ac:dyDescent="0.3">
      <c r="A337" t="s">
        <v>421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X337">
        <v>2.4500000000000002</v>
      </c>
      <c r="Y337">
        <v>1648.15</v>
      </c>
      <c r="Z337">
        <f t="shared" si="5"/>
        <v>24.5</v>
      </c>
    </row>
    <row r="338" spans="1:26" x14ac:dyDescent="0.3">
      <c r="A338" t="s">
        <v>422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X338">
        <v>2.2999999999999998</v>
      </c>
      <c r="Y338">
        <v>1548.15</v>
      </c>
      <c r="Z338">
        <f t="shared" si="5"/>
        <v>23</v>
      </c>
    </row>
    <row r="339" spans="1:26" x14ac:dyDescent="0.3">
      <c r="A339" t="s">
        <v>423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X339">
        <v>2.6</v>
      </c>
      <c r="Y339">
        <v>1706.15</v>
      </c>
      <c r="Z339">
        <f t="shared" si="5"/>
        <v>26</v>
      </c>
    </row>
    <row r="340" spans="1:26" x14ac:dyDescent="0.3">
      <c r="A340" t="s">
        <v>423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X340">
        <v>2.6</v>
      </c>
      <c r="Y340">
        <v>1706.15</v>
      </c>
      <c r="Z340">
        <f t="shared" si="5"/>
        <v>26</v>
      </c>
    </row>
    <row r="341" spans="1:26" x14ac:dyDescent="0.3">
      <c r="A341" t="s">
        <v>424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X341">
        <v>2.25</v>
      </c>
      <c r="Y341">
        <v>1598.15</v>
      </c>
      <c r="Z341">
        <f t="shared" si="5"/>
        <v>22.5</v>
      </c>
    </row>
    <row r="342" spans="1:26" x14ac:dyDescent="0.3">
      <c r="A342" t="s">
        <v>425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X342">
        <v>2.7</v>
      </c>
      <c r="Y342">
        <v>1728.15</v>
      </c>
      <c r="Z342">
        <f t="shared" si="5"/>
        <v>27</v>
      </c>
    </row>
    <row r="343" spans="1:26" x14ac:dyDescent="0.3">
      <c r="A343" t="s">
        <v>426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X343">
        <v>2.7</v>
      </c>
      <c r="Y343">
        <v>1683.15</v>
      </c>
      <c r="Z343">
        <f t="shared" si="5"/>
        <v>27</v>
      </c>
    </row>
    <row r="344" spans="1:26" x14ac:dyDescent="0.3">
      <c r="A344" t="s">
        <v>427</v>
      </c>
      <c r="B344">
        <v>52</v>
      </c>
      <c r="C344">
        <v>2.23</v>
      </c>
      <c r="D344">
        <v>12.9</v>
      </c>
      <c r="E344">
        <v>12.5</v>
      </c>
      <c r="G344">
        <v>6.3</v>
      </c>
      <c r="H344">
        <v>10.6</v>
      </c>
      <c r="I344">
        <v>2.17</v>
      </c>
      <c r="J344">
        <v>0.1</v>
      </c>
      <c r="N344">
        <v>53.4</v>
      </c>
      <c r="O344">
        <v>0.55000000000000004</v>
      </c>
      <c r="P344">
        <v>1.6</v>
      </c>
      <c r="Q344">
        <v>9.0500000000000007</v>
      </c>
      <c r="S344">
        <v>18.7</v>
      </c>
      <c r="T344">
        <v>16.899999999999999</v>
      </c>
      <c r="U344">
        <v>0.1</v>
      </c>
      <c r="X344">
        <v>1E-4</v>
      </c>
      <c r="Y344">
        <v>1422.15</v>
      </c>
      <c r="Z344">
        <f t="shared" si="5"/>
        <v>1E-3</v>
      </c>
    </row>
    <row r="345" spans="1:26" x14ac:dyDescent="0.3">
      <c r="A345" t="s">
        <v>428</v>
      </c>
      <c r="B345">
        <v>51.4</v>
      </c>
      <c r="C345">
        <v>2.2999999999999998</v>
      </c>
      <c r="D345">
        <v>12.5</v>
      </c>
      <c r="E345">
        <v>13.5</v>
      </c>
      <c r="G345">
        <v>6.03</v>
      </c>
      <c r="H345">
        <v>9.94</v>
      </c>
      <c r="I345">
        <v>2.25</v>
      </c>
      <c r="J345">
        <v>7.0000000000000007E-2</v>
      </c>
      <c r="N345">
        <v>52.3</v>
      </c>
      <c r="O345">
        <v>0.38</v>
      </c>
      <c r="P345">
        <v>1.77</v>
      </c>
      <c r="Q345">
        <v>9.6300000000000008</v>
      </c>
      <c r="S345">
        <v>17.8</v>
      </c>
      <c r="T345">
        <v>17.3</v>
      </c>
      <c r="U345">
        <v>0.17</v>
      </c>
      <c r="X345">
        <v>1E-4</v>
      </c>
      <c r="Y345">
        <v>1416.15</v>
      </c>
      <c r="Z345">
        <f t="shared" si="5"/>
        <v>1E-3</v>
      </c>
    </row>
    <row r="346" spans="1:26" x14ac:dyDescent="0.3">
      <c r="A346" t="s">
        <v>429</v>
      </c>
      <c r="B346">
        <v>51</v>
      </c>
      <c r="C346">
        <v>2.78</v>
      </c>
      <c r="D346">
        <v>12.3</v>
      </c>
      <c r="E346">
        <v>14</v>
      </c>
      <c r="G346">
        <v>5.63</v>
      </c>
      <c r="H346">
        <v>10</v>
      </c>
      <c r="I346">
        <v>2.5299999999999998</v>
      </c>
      <c r="J346">
        <v>0.13</v>
      </c>
      <c r="N346">
        <v>51.9</v>
      </c>
      <c r="O346">
        <v>0.71</v>
      </c>
      <c r="P346">
        <v>3.03</v>
      </c>
      <c r="Q346">
        <v>9.74</v>
      </c>
      <c r="S346">
        <v>17.5</v>
      </c>
      <c r="T346">
        <v>17.3</v>
      </c>
      <c r="U346">
        <v>0.19</v>
      </c>
      <c r="X346">
        <v>1E-4</v>
      </c>
      <c r="Y346">
        <v>1407.15</v>
      </c>
      <c r="Z346">
        <f t="shared" si="5"/>
        <v>1E-3</v>
      </c>
    </row>
    <row r="347" spans="1:26" x14ac:dyDescent="0.3">
      <c r="A347" t="s">
        <v>430</v>
      </c>
      <c r="B347">
        <v>49.9</v>
      </c>
      <c r="C347">
        <v>3.61</v>
      </c>
      <c r="D347">
        <v>11.8</v>
      </c>
      <c r="E347">
        <v>15.2</v>
      </c>
      <c r="G347">
        <v>5.2</v>
      </c>
      <c r="H347">
        <v>9.67</v>
      </c>
      <c r="I347">
        <v>2.5299999999999998</v>
      </c>
      <c r="J347">
        <v>0.15</v>
      </c>
      <c r="N347">
        <v>53.5</v>
      </c>
      <c r="O347">
        <v>0.5</v>
      </c>
      <c r="P347">
        <v>0.83</v>
      </c>
      <c r="Q347">
        <v>17.3</v>
      </c>
      <c r="S347">
        <v>22.9</v>
      </c>
      <c r="T347">
        <v>5.07</v>
      </c>
      <c r="U347">
        <v>0.05</v>
      </c>
      <c r="X347">
        <v>1E-4</v>
      </c>
      <c r="Y347">
        <v>1395.15</v>
      </c>
      <c r="Z347">
        <f t="shared" si="5"/>
        <v>1E-3</v>
      </c>
    </row>
    <row r="348" spans="1:26" x14ac:dyDescent="0.3">
      <c r="A348" t="s">
        <v>431</v>
      </c>
      <c r="B348">
        <v>49.5</v>
      </c>
      <c r="C348">
        <v>1.19</v>
      </c>
      <c r="D348">
        <v>17.399999999999999</v>
      </c>
      <c r="E348">
        <v>10.527659999999999</v>
      </c>
      <c r="G348">
        <v>7.36</v>
      </c>
      <c r="H348">
        <v>10.199999999999999</v>
      </c>
      <c r="I348">
        <v>2.2799999999999998</v>
      </c>
      <c r="J348">
        <v>0.26</v>
      </c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S348">
        <v>15.6</v>
      </c>
      <c r="T348">
        <v>17.7</v>
      </c>
      <c r="U348">
        <v>0.5</v>
      </c>
      <c r="X348">
        <v>0.5</v>
      </c>
      <c r="Y348">
        <v>1398.15</v>
      </c>
      <c r="Z348">
        <f t="shared" si="5"/>
        <v>5</v>
      </c>
    </row>
    <row r="349" spans="1:26" x14ac:dyDescent="0.3">
      <c r="A349" t="s">
        <v>432</v>
      </c>
      <c r="B349">
        <v>50.2</v>
      </c>
      <c r="C349">
        <v>1.06</v>
      </c>
      <c r="D349">
        <v>17.899999999999999</v>
      </c>
      <c r="E349">
        <v>9.4479000000000006</v>
      </c>
      <c r="G349">
        <v>7.03</v>
      </c>
      <c r="H349">
        <v>10.3</v>
      </c>
      <c r="I349">
        <v>2.39</v>
      </c>
      <c r="J349">
        <v>0.27</v>
      </c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S349">
        <v>16.100000000000001</v>
      </c>
      <c r="T349">
        <v>19.2</v>
      </c>
      <c r="U349">
        <v>0.5</v>
      </c>
      <c r="X349">
        <v>0.5</v>
      </c>
      <c r="Y349">
        <v>1373.15</v>
      </c>
      <c r="Z349">
        <f t="shared" si="5"/>
        <v>5</v>
      </c>
    </row>
    <row r="350" spans="1:26" x14ac:dyDescent="0.3">
      <c r="A350" t="s">
        <v>433</v>
      </c>
      <c r="B350">
        <v>54.2</v>
      </c>
      <c r="C350">
        <v>1.22</v>
      </c>
      <c r="D350">
        <v>19.100000000000001</v>
      </c>
      <c r="E350">
        <v>6.4245720000000004</v>
      </c>
      <c r="G350">
        <v>5.7</v>
      </c>
      <c r="H350">
        <v>8.9700000000000006</v>
      </c>
      <c r="I350">
        <v>3.08</v>
      </c>
      <c r="J350">
        <v>0.36</v>
      </c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S350">
        <v>16.7</v>
      </c>
      <c r="T350">
        <v>22.5</v>
      </c>
      <c r="U350">
        <v>0.3</v>
      </c>
      <c r="X350">
        <v>0.5</v>
      </c>
      <c r="Y350">
        <v>1323.15</v>
      </c>
      <c r="Z350">
        <f t="shared" si="5"/>
        <v>5</v>
      </c>
    </row>
    <row r="351" spans="1:26" x14ac:dyDescent="0.3">
      <c r="A351" t="s">
        <v>434</v>
      </c>
      <c r="B351">
        <v>60</v>
      </c>
      <c r="C351">
        <v>0.79</v>
      </c>
      <c r="D351">
        <v>18.100000000000001</v>
      </c>
      <c r="E351">
        <v>4.6879580000000001</v>
      </c>
      <c r="G351">
        <v>4</v>
      </c>
      <c r="H351">
        <v>6.83</v>
      </c>
      <c r="I351">
        <v>3.86</v>
      </c>
      <c r="J351">
        <v>0.55000000000000004</v>
      </c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S351">
        <v>16.7</v>
      </c>
      <c r="T351">
        <v>20.2</v>
      </c>
      <c r="U351">
        <v>0.6</v>
      </c>
      <c r="V351">
        <v>0.1</v>
      </c>
      <c r="X351">
        <v>0.5</v>
      </c>
      <c r="Y351">
        <v>1323.15</v>
      </c>
      <c r="Z351">
        <f t="shared" si="5"/>
        <v>5</v>
      </c>
    </row>
    <row r="352" spans="1:26" x14ac:dyDescent="0.3">
      <c r="A352" t="s">
        <v>435</v>
      </c>
      <c r="B352">
        <v>54.4</v>
      </c>
      <c r="C352">
        <v>1.81</v>
      </c>
      <c r="D352">
        <v>16.899999999999999</v>
      </c>
      <c r="E352">
        <v>8.1431900000000006</v>
      </c>
      <c r="G352">
        <v>5.34</v>
      </c>
      <c r="H352">
        <v>8.52</v>
      </c>
      <c r="I352">
        <v>3.05</v>
      </c>
      <c r="J352">
        <v>0.56000000000000005</v>
      </c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S352">
        <v>28.6</v>
      </c>
      <c r="T352">
        <v>1.6</v>
      </c>
      <c r="U352">
        <v>0.1</v>
      </c>
      <c r="X352">
        <v>0.5</v>
      </c>
      <c r="Y352">
        <v>1373.15</v>
      </c>
      <c r="Z352">
        <f t="shared" si="5"/>
        <v>5</v>
      </c>
    </row>
    <row r="353" spans="1:26" x14ac:dyDescent="0.3">
      <c r="A353" t="s">
        <v>436</v>
      </c>
      <c r="B353">
        <v>65.3</v>
      </c>
      <c r="C353">
        <v>0.27</v>
      </c>
      <c r="D353">
        <v>19</v>
      </c>
      <c r="E353">
        <v>2.5644300000000002</v>
      </c>
      <c r="G353">
        <v>2.2000000000000002</v>
      </c>
      <c r="H353">
        <v>4.01</v>
      </c>
      <c r="I353">
        <v>4.88</v>
      </c>
      <c r="J353">
        <v>0.91</v>
      </c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S353">
        <v>15.8</v>
      </c>
      <c r="T353">
        <v>19.899999999999999</v>
      </c>
      <c r="U353">
        <v>0.6</v>
      </c>
      <c r="V353">
        <v>0.1</v>
      </c>
      <c r="X353">
        <v>0.5</v>
      </c>
      <c r="Y353">
        <v>1248.1500000000001</v>
      </c>
      <c r="Z353">
        <f t="shared" si="5"/>
        <v>5</v>
      </c>
    </row>
    <row r="354" spans="1:26" x14ac:dyDescent="0.3">
      <c r="A354" t="s">
        <v>437</v>
      </c>
      <c r="B354">
        <v>64.5</v>
      </c>
      <c r="C354">
        <v>0.31</v>
      </c>
      <c r="D354">
        <v>18.7</v>
      </c>
      <c r="E354">
        <v>2.465452</v>
      </c>
      <c r="G354">
        <v>2.63</v>
      </c>
      <c r="H354">
        <v>5.61</v>
      </c>
      <c r="I354">
        <v>4.22</v>
      </c>
      <c r="J354">
        <v>0.73</v>
      </c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S354">
        <v>13.4</v>
      </c>
      <c r="T354">
        <v>20.8</v>
      </c>
      <c r="U354">
        <v>0.3</v>
      </c>
      <c r="X354">
        <v>0.5</v>
      </c>
      <c r="Y354">
        <v>1248.1500000000001</v>
      </c>
      <c r="Z354">
        <f t="shared" si="5"/>
        <v>5</v>
      </c>
    </row>
    <row r="355" spans="1:26" x14ac:dyDescent="0.3">
      <c r="A355" t="s">
        <v>438</v>
      </c>
      <c r="B355">
        <v>63.4</v>
      </c>
      <c r="C355">
        <v>0.35</v>
      </c>
      <c r="D355">
        <v>18.899999999999999</v>
      </c>
      <c r="E355">
        <v>2.6993999999999998</v>
      </c>
      <c r="G355">
        <v>2.76</v>
      </c>
      <c r="H355">
        <v>5.53</v>
      </c>
      <c r="I355">
        <v>4.4400000000000004</v>
      </c>
      <c r="J355">
        <v>0.74</v>
      </c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S355">
        <v>13.5</v>
      </c>
      <c r="T355">
        <v>19.600000000000001</v>
      </c>
      <c r="U355">
        <v>0.7</v>
      </c>
      <c r="X355">
        <v>0.5</v>
      </c>
      <c r="Y355">
        <v>1248.1500000000001</v>
      </c>
      <c r="Z355">
        <f t="shared" si="5"/>
        <v>5</v>
      </c>
    </row>
    <row r="356" spans="1:26" x14ac:dyDescent="0.3">
      <c r="A356" t="s">
        <v>439</v>
      </c>
      <c r="B356">
        <v>57.5</v>
      </c>
      <c r="C356">
        <v>1.74</v>
      </c>
      <c r="D356">
        <v>17.2</v>
      </c>
      <c r="E356">
        <v>6.4065760000000003</v>
      </c>
      <c r="G356">
        <v>3.88</v>
      </c>
      <c r="H356">
        <v>7.25</v>
      </c>
      <c r="I356">
        <v>3.84</v>
      </c>
      <c r="J356">
        <v>0.7</v>
      </c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S356">
        <v>16.2</v>
      </c>
      <c r="T356">
        <v>18.8</v>
      </c>
      <c r="U356">
        <v>0.8</v>
      </c>
      <c r="X356">
        <v>0.5</v>
      </c>
      <c r="Y356">
        <v>1348.15</v>
      </c>
      <c r="Z356">
        <f t="shared" si="5"/>
        <v>5</v>
      </c>
    </row>
    <row r="357" spans="1:26" x14ac:dyDescent="0.3">
      <c r="A357" t="s">
        <v>440</v>
      </c>
      <c r="B357">
        <v>63.5</v>
      </c>
      <c r="C357">
        <v>0.35</v>
      </c>
      <c r="D357">
        <v>18.899999999999999</v>
      </c>
      <c r="E357">
        <v>2.6993999999999998</v>
      </c>
      <c r="G357">
        <v>2.96</v>
      </c>
      <c r="H357">
        <v>5.3</v>
      </c>
      <c r="I357">
        <v>4.4400000000000004</v>
      </c>
      <c r="J357">
        <v>0.74</v>
      </c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S357">
        <v>14.8</v>
      </c>
      <c r="T357">
        <v>17.2</v>
      </c>
      <c r="U357">
        <v>0.4</v>
      </c>
      <c r="X357">
        <v>0.5</v>
      </c>
      <c r="Y357">
        <v>1248.1500000000001</v>
      </c>
      <c r="Z357">
        <f t="shared" si="5"/>
        <v>5</v>
      </c>
    </row>
    <row r="358" spans="1:26" x14ac:dyDescent="0.3">
      <c r="A358" t="s">
        <v>441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W358">
        <v>0.28000000000000003</v>
      </c>
      <c r="X358">
        <v>0.4985</v>
      </c>
      <c r="Y358">
        <v>1325.15</v>
      </c>
      <c r="Z358">
        <f t="shared" si="5"/>
        <v>4.9850000000000003</v>
      </c>
    </row>
    <row r="359" spans="1:26" x14ac:dyDescent="0.3">
      <c r="A359" t="s">
        <v>442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W359">
        <v>0.32100000000000001</v>
      </c>
      <c r="X359">
        <v>0.4985</v>
      </c>
      <c r="Y359">
        <v>1325.15</v>
      </c>
      <c r="Z359">
        <f t="shared" si="5"/>
        <v>4.9850000000000003</v>
      </c>
    </row>
    <row r="360" spans="1:26" x14ac:dyDescent="0.3">
      <c r="A360" t="s">
        <v>443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W360">
        <v>0.27</v>
      </c>
      <c r="X360">
        <v>0.4985</v>
      </c>
      <c r="Y360">
        <v>1325.15</v>
      </c>
      <c r="Z360">
        <f t="shared" si="5"/>
        <v>4.9850000000000003</v>
      </c>
    </row>
    <row r="361" spans="1:26" x14ac:dyDescent="0.3">
      <c r="A361" t="s">
        <v>444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W361">
        <v>0.27900000000000003</v>
      </c>
      <c r="X361">
        <v>0.4985</v>
      </c>
      <c r="Y361">
        <v>1325.15</v>
      </c>
      <c r="Z361">
        <f t="shared" si="5"/>
        <v>4.9850000000000003</v>
      </c>
    </row>
    <row r="362" spans="1:26" x14ac:dyDescent="0.3">
      <c r="A362" t="s">
        <v>445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W362">
        <v>0.30599999999999999</v>
      </c>
      <c r="X362">
        <v>0.4985</v>
      </c>
      <c r="Y362">
        <v>1325.15</v>
      </c>
      <c r="Z362">
        <f t="shared" si="5"/>
        <v>4.9850000000000003</v>
      </c>
    </row>
    <row r="363" spans="1:26" x14ac:dyDescent="0.3">
      <c r="A363" t="s">
        <v>446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W363">
        <v>0.66200000000000003</v>
      </c>
      <c r="X363">
        <v>0.48349999999999999</v>
      </c>
      <c r="Y363">
        <v>1348.15</v>
      </c>
      <c r="Z363">
        <f t="shared" si="5"/>
        <v>4.835</v>
      </c>
    </row>
    <row r="364" spans="1:26" x14ac:dyDescent="0.3">
      <c r="A364" t="s">
        <v>447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W364">
        <v>0.33200000000000002</v>
      </c>
      <c r="X364">
        <v>0.48349999999999999</v>
      </c>
      <c r="Y364">
        <v>1348.15</v>
      </c>
      <c r="Z364">
        <f t="shared" si="5"/>
        <v>4.835</v>
      </c>
    </row>
    <row r="365" spans="1:26" x14ac:dyDescent="0.3">
      <c r="A365" t="s">
        <v>448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W365">
        <v>0.73299999999999998</v>
      </c>
      <c r="X365">
        <v>0.48249999999999998</v>
      </c>
      <c r="Y365">
        <v>1423.15</v>
      </c>
      <c r="Z365">
        <f t="shared" si="5"/>
        <v>4.8250000000000002</v>
      </c>
    </row>
    <row r="366" spans="1:26" x14ac:dyDescent="0.3">
      <c r="A366" t="s">
        <v>449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W366">
        <v>0.51900000000000002</v>
      </c>
      <c r="X366">
        <v>0.48249999999999998</v>
      </c>
      <c r="Y366">
        <v>1423.15</v>
      </c>
      <c r="Z366">
        <f t="shared" si="5"/>
        <v>4.8250000000000002</v>
      </c>
    </row>
    <row r="367" spans="1:26" x14ac:dyDescent="0.3">
      <c r="A367" t="s">
        <v>450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W367">
        <v>0.53900000000000003</v>
      </c>
      <c r="X367">
        <v>0.48249999999999998</v>
      </c>
      <c r="Y367">
        <v>1423.15</v>
      </c>
      <c r="Z367">
        <f t="shared" si="5"/>
        <v>4.8250000000000002</v>
      </c>
    </row>
    <row r="368" spans="1:26" x14ac:dyDescent="0.3">
      <c r="A368" t="s">
        <v>451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L368">
        <v>0.48</v>
      </c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W368">
        <v>0.09</v>
      </c>
      <c r="X368">
        <v>1E-4</v>
      </c>
      <c r="Y368">
        <v>1408.15</v>
      </c>
      <c r="Z368">
        <f t="shared" si="5"/>
        <v>1E-3</v>
      </c>
    </row>
    <row r="369" spans="1:26" x14ac:dyDescent="0.3">
      <c r="A369" t="s">
        <v>452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L369">
        <v>0.5</v>
      </c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W369">
        <v>0.24</v>
      </c>
      <c r="X369">
        <v>1E-4</v>
      </c>
      <c r="Y369">
        <v>1409.15</v>
      </c>
      <c r="Z369">
        <f t="shared" si="5"/>
        <v>1E-3</v>
      </c>
    </row>
    <row r="370" spans="1:26" x14ac:dyDescent="0.3">
      <c r="A370" t="s">
        <v>453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L370">
        <v>0.5</v>
      </c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W370">
        <v>0.24</v>
      </c>
      <c r="X370">
        <v>1E-4</v>
      </c>
      <c r="Y370">
        <v>1410.15</v>
      </c>
      <c r="Z370">
        <f t="shared" si="5"/>
        <v>1E-3</v>
      </c>
    </row>
    <row r="371" spans="1:26" x14ac:dyDescent="0.3">
      <c r="A371" t="s">
        <v>454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W371">
        <v>0.22</v>
      </c>
      <c r="X371">
        <v>2</v>
      </c>
      <c r="Y371">
        <v>1683.15</v>
      </c>
      <c r="Z371">
        <f t="shared" si="5"/>
        <v>20</v>
      </c>
    </row>
    <row r="372" spans="1:26" x14ac:dyDescent="0.3">
      <c r="A372" t="s">
        <v>455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W372">
        <v>0.25</v>
      </c>
      <c r="X372">
        <v>2</v>
      </c>
      <c r="Y372">
        <v>1633.15</v>
      </c>
      <c r="Z372">
        <f t="shared" si="5"/>
        <v>20</v>
      </c>
    </row>
    <row r="373" spans="1:26" x14ac:dyDescent="0.3">
      <c r="A373" t="s">
        <v>456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W373">
        <v>0.15</v>
      </c>
      <c r="X373">
        <v>2</v>
      </c>
      <c r="Y373">
        <v>1658.15</v>
      </c>
      <c r="Z373">
        <f t="shared" si="5"/>
        <v>20</v>
      </c>
    </row>
    <row r="374" spans="1:26" x14ac:dyDescent="0.3">
      <c r="A374" t="s">
        <v>457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W374">
        <v>0.3</v>
      </c>
      <c r="X374">
        <v>2</v>
      </c>
      <c r="Y374">
        <v>1613.15</v>
      </c>
      <c r="Z374">
        <f t="shared" si="5"/>
        <v>20</v>
      </c>
    </row>
    <row r="375" spans="1:26" x14ac:dyDescent="0.3">
      <c r="A375" t="s">
        <v>458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W375">
        <v>0.23</v>
      </c>
      <c r="X375">
        <v>2.5</v>
      </c>
      <c r="Y375">
        <v>1733.15</v>
      </c>
      <c r="Z375">
        <f t="shared" si="5"/>
        <v>25</v>
      </c>
    </row>
    <row r="376" spans="1:26" x14ac:dyDescent="0.3">
      <c r="A376" t="s">
        <v>459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W376">
        <v>0.2</v>
      </c>
      <c r="X376">
        <v>2.5</v>
      </c>
      <c r="Y376">
        <v>1703.15</v>
      </c>
      <c r="Z376">
        <f t="shared" si="5"/>
        <v>25</v>
      </c>
    </row>
    <row r="377" spans="1:26" x14ac:dyDescent="0.3">
      <c r="A377" t="s">
        <v>460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W377">
        <v>0.14000000000000001</v>
      </c>
      <c r="X377">
        <v>2.5</v>
      </c>
      <c r="Y377">
        <v>1673.15</v>
      </c>
      <c r="Z377">
        <f t="shared" si="5"/>
        <v>25</v>
      </c>
    </row>
    <row r="378" spans="1:26" x14ac:dyDescent="0.3">
      <c r="A378" t="s">
        <v>461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W378">
        <v>0.14000000000000001</v>
      </c>
      <c r="X378">
        <v>2.5</v>
      </c>
      <c r="Y378">
        <v>1643.15</v>
      </c>
      <c r="Z378">
        <f t="shared" si="5"/>
        <v>25</v>
      </c>
    </row>
    <row r="379" spans="1:26" x14ac:dyDescent="0.3">
      <c r="A379" t="s">
        <v>462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W379">
        <v>0.14000000000000001</v>
      </c>
      <c r="X379">
        <v>2.5</v>
      </c>
      <c r="Y379">
        <v>1751.15</v>
      </c>
      <c r="Z379">
        <f t="shared" si="5"/>
        <v>25</v>
      </c>
    </row>
    <row r="380" spans="1:26" x14ac:dyDescent="0.3">
      <c r="A380" t="s">
        <v>463</v>
      </c>
      <c r="B380">
        <v>48.8</v>
      </c>
      <c r="C380">
        <v>1.1200000000000001</v>
      </c>
      <c r="D380">
        <v>16.7</v>
      </c>
      <c r="E380">
        <v>10.1</v>
      </c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W380">
        <v>0.51</v>
      </c>
      <c r="X380">
        <v>1.9</v>
      </c>
      <c r="Y380">
        <v>1674.15</v>
      </c>
      <c r="Z380">
        <f t="shared" si="5"/>
        <v>19</v>
      </c>
    </row>
    <row r="381" spans="1:26" x14ac:dyDescent="0.3">
      <c r="A381" t="s">
        <v>464</v>
      </c>
      <c r="B381">
        <v>43</v>
      </c>
      <c r="C381">
        <v>0.52</v>
      </c>
      <c r="D381">
        <v>13.5</v>
      </c>
      <c r="E381">
        <v>8.51</v>
      </c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N381">
        <v>51.6</v>
      </c>
      <c r="O381">
        <v>0.1</v>
      </c>
      <c r="P381">
        <v>9.17</v>
      </c>
      <c r="Q381">
        <v>5.01</v>
      </c>
      <c r="S381">
        <v>21.9</v>
      </c>
      <c r="T381">
        <v>11.5</v>
      </c>
      <c r="U381">
        <v>0.66</v>
      </c>
      <c r="W381">
        <v>0.44</v>
      </c>
      <c r="X381">
        <v>2.2999999999999998</v>
      </c>
      <c r="Y381">
        <v>1769.15</v>
      </c>
      <c r="Z381">
        <f t="shared" si="5"/>
        <v>23</v>
      </c>
    </row>
    <row r="382" spans="1:26" x14ac:dyDescent="0.3">
      <c r="A382" t="s">
        <v>465</v>
      </c>
      <c r="B382">
        <v>43.8</v>
      </c>
      <c r="C382">
        <v>0.41</v>
      </c>
      <c r="D382">
        <v>13.8</v>
      </c>
      <c r="E382">
        <v>8.07</v>
      </c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N382">
        <v>51.8</v>
      </c>
      <c r="O382">
        <v>7.0000000000000007E-2</v>
      </c>
      <c r="P382">
        <v>8.86</v>
      </c>
      <c r="Q382">
        <v>4.6399999999999997</v>
      </c>
      <c r="S382">
        <v>22.7</v>
      </c>
      <c r="T382">
        <v>11</v>
      </c>
      <c r="U382">
        <v>0.56999999999999995</v>
      </c>
      <c r="W382">
        <v>0.61</v>
      </c>
      <c r="X382">
        <v>2.2999999999999998</v>
      </c>
      <c r="Y382">
        <v>1784.15</v>
      </c>
      <c r="Z382">
        <f t="shared" si="5"/>
        <v>23</v>
      </c>
    </row>
    <row r="383" spans="1:26" x14ac:dyDescent="0.3">
      <c r="A383" t="s">
        <v>466</v>
      </c>
      <c r="B383">
        <v>46.1</v>
      </c>
      <c r="C383">
        <v>0.85</v>
      </c>
      <c r="D383">
        <v>14.6</v>
      </c>
      <c r="E383">
        <v>8.66</v>
      </c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W383">
        <v>0.44</v>
      </c>
      <c r="X383">
        <v>1.9</v>
      </c>
      <c r="Y383">
        <v>1689.15</v>
      </c>
      <c r="Z383">
        <f t="shared" si="5"/>
        <v>19</v>
      </c>
    </row>
    <row r="384" spans="1:26" x14ac:dyDescent="0.3">
      <c r="A384" t="s">
        <v>467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L384">
        <v>7.0000000000000007E-2</v>
      </c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W384">
        <v>7.0000000000000007E-2</v>
      </c>
      <c r="X384">
        <v>1.5</v>
      </c>
      <c r="Y384">
        <v>1628.15</v>
      </c>
      <c r="Z384">
        <f t="shared" si="5"/>
        <v>15</v>
      </c>
    </row>
    <row r="385" spans="1:26" x14ac:dyDescent="0.3">
      <c r="A385" t="s">
        <v>468</v>
      </c>
      <c r="B385">
        <v>47.1</v>
      </c>
      <c r="C385">
        <v>0.76</v>
      </c>
      <c r="D385">
        <v>17.3</v>
      </c>
      <c r="E385">
        <v>9.4700000000000006</v>
      </c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W385">
        <v>7.0000000000000007E-2</v>
      </c>
      <c r="X385">
        <v>1.5</v>
      </c>
      <c r="Y385">
        <v>1643.15</v>
      </c>
      <c r="Z385">
        <f t="shared" si="5"/>
        <v>15</v>
      </c>
    </row>
    <row r="386" spans="1:26" x14ac:dyDescent="0.3">
      <c r="A386" t="s">
        <v>469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W386">
        <v>0.41</v>
      </c>
      <c r="X386">
        <v>1.5</v>
      </c>
      <c r="Y386">
        <v>1638.15</v>
      </c>
      <c r="Z386">
        <f t="shared" si="5"/>
        <v>15</v>
      </c>
    </row>
    <row r="387" spans="1:26" x14ac:dyDescent="0.3">
      <c r="A387" t="s">
        <v>470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W387">
        <v>0.54</v>
      </c>
      <c r="X387">
        <v>1.5</v>
      </c>
      <c r="Y387">
        <v>1683.15</v>
      </c>
      <c r="Z387">
        <f t="shared" ref="Z387:Z450" si="6">X387*10</f>
        <v>15</v>
      </c>
    </row>
    <row r="388" spans="1:26" x14ac:dyDescent="0.3">
      <c r="A388" t="s">
        <v>471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W388">
        <v>0.09</v>
      </c>
      <c r="X388">
        <v>1.9</v>
      </c>
      <c r="Y388">
        <v>1689.15</v>
      </c>
      <c r="Z388">
        <f t="shared" si="6"/>
        <v>19</v>
      </c>
    </row>
    <row r="389" spans="1:26" x14ac:dyDescent="0.3">
      <c r="A389" t="s">
        <v>472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N389">
        <v>51.6</v>
      </c>
      <c r="O389">
        <v>0.13</v>
      </c>
      <c r="P389">
        <v>8.6999999999999993</v>
      </c>
      <c r="Q389">
        <v>4.97</v>
      </c>
      <c r="S389">
        <v>20.3</v>
      </c>
      <c r="T389">
        <v>13.7</v>
      </c>
      <c r="U389">
        <v>0.77</v>
      </c>
      <c r="W389">
        <v>0.56999999999999995</v>
      </c>
      <c r="X389">
        <v>1.9</v>
      </c>
      <c r="Y389">
        <v>1659.15</v>
      </c>
      <c r="Z389">
        <f t="shared" si="6"/>
        <v>19</v>
      </c>
    </row>
    <row r="390" spans="1:26" x14ac:dyDescent="0.3">
      <c r="A390" t="s">
        <v>473</v>
      </c>
      <c r="B390">
        <v>44.5</v>
      </c>
      <c r="C390">
        <v>0.63</v>
      </c>
      <c r="D390">
        <v>15.6</v>
      </c>
      <c r="E390">
        <v>6.94</v>
      </c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W390">
        <v>0.57999999999999996</v>
      </c>
      <c r="X390">
        <v>1.9</v>
      </c>
      <c r="Y390">
        <v>1669.15</v>
      </c>
      <c r="Z390">
        <f t="shared" si="6"/>
        <v>19</v>
      </c>
    </row>
    <row r="391" spans="1:26" x14ac:dyDescent="0.3">
      <c r="A391" t="s">
        <v>474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W391">
        <v>0.83</v>
      </c>
      <c r="X391">
        <v>1</v>
      </c>
      <c r="Y391">
        <v>1568.15</v>
      </c>
      <c r="Z391">
        <f t="shared" si="6"/>
        <v>10</v>
      </c>
    </row>
    <row r="392" spans="1:26" x14ac:dyDescent="0.3">
      <c r="A392" t="s">
        <v>475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W392">
        <v>0.25</v>
      </c>
      <c r="X392">
        <v>1</v>
      </c>
      <c r="Y392">
        <v>1533.15</v>
      </c>
      <c r="Z392">
        <f t="shared" si="6"/>
        <v>10</v>
      </c>
    </row>
    <row r="393" spans="1:26" x14ac:dyDescent="0.3">
      <c r="A393" t="s">
        <v>476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W393">
        <v>0.39</v>
      </c>
      <c r="X393">
        <v>0.9</v>
      </c>
      <c r="Y393">
        <v>1493.15</v>
      </c>
      <c r="Z393">
        <f t="shared" si="6"/>
        <v>9</v>
      </c>
    </row>
    <row r="394" spans="1:26" x14ac:dyDescent="0.3">
      <c r="A394" t="s">
        <v>477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W394">
        <v>0.17</v>
      </c>
      <c r="X394">
        <v>0.9</v>
      </c>
      <c r="Y394">
        <v>1503.15</v>
      </c>
      <c r="Z394">
        <f t="shared" si="6"/>
        <v>9</v>
      </c>
    </row>
    <row r="395" spans="1:26" x14ac:dyDescent="0.3">
      <c r="A395" t="s">
        <v>478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W395">
        <v>0.13</v>
      </c>
      <c r="X395">
        <v>1.3</v>
      </c>
      <c r="Y395">
        <v>1553.15</v>
      </c>
      <c r="Z395">
        <f t="shared" si="6"/>
        <v>13</v>
      </c>
    </row>
    <row r="396" spans="1:26" x14ac:dyDescent="0.3">
      <c r="A396" t="s">
        <v>479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L396">
        <v>0.26</v>
      </c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W396">
        <v>0.1</v>
      </c>
      <c r="X396">
        <v>1.3</v>
      </c>
      <c r="Y396">
        <v>1563.15</v>
      </c>
      <c r="Z396">
        <f t="shared" si="6"/>
        <v>13</v>
      </c>
    </row>
    <row r="397" spans="1:26" x14ac:dyDescent="0.3">
      <c r="A397" t="s">
        <v>480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W397">
        <v>0.1</v>
      </c>
      <c r="X397">
        <v>1.3</v>
      </c>
      <c r="Y397">
        <v>1568.15</v>
      </c>
      <c r="Z397">
        <f t="shared" si="6"/>
        <v>13</v>
      </c>
    </row>
    <row r="398" spans="1:26" x14ac:dyDescent="0.3">
      <c r="A398" t="s">
        <v>481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W398">
        <v>0.13</v>
      </c>
      <c r="X398">
        <v>0.9</v>
      </c>
      <c r="Y398">
        <v>1498.15</v>
      </c>
      <c r="Z398">
        <f t="shared" si="6"/>
        <v>9</v>
      </c>
    </row>
    <row r="399" spans="1:26" x14ac:dyDescent="0.3">
      <c r="A399" t="s">
        <v>482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W399">
        <v>0.14000000000000001</v>
      </c>
      <c r="X399">
        <v>1.3</v>
      </c>
      <c r="Y399">
        <v>1583.15</v>
      </c>
      <c r="Z399">
        <f t="shared" si="6"/>
        <v>13</v>
      </c>
    </row>
    <row r="400" spans="1:26" x14ac:dyDescent="0.3">
      <c r="A400" t="s">
        <v>483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L400">
        <v>0.15</v>
      </c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W400">
        <v>0.12</v>
      </c>
      <c r="X400">
        <v>1.6</v>
      </c>
      <c r="Y400">
        <v>1603.15</v>
      </c>
      <c r="Z400">
        <f t="shared" si="6"/>
        <v>16</v>
      </c>
    </row>
    <row r="401" spans="1:26" x14ac:dyDescent="0.3">
      <c r="A401" t="s">
        <v>484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L401">
        <v>0.4</v>
      </c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W401">
        <v>0.15</v>
      </c>
      <c r="X401">
        <v>1.1000000000000001</v>
      </c>
      <c r="Y401">
        <v>1528.15</v>
      </c>
      <c r="Z401">
        <f t="shared" si="6"/>
        <v>11</v>
      </c>
    </row>
    <row r="402" spans="1:26" x14ac:dyDescent="0.3">
      <c r="A402" t="s">
        <v>485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W402">
        <v>0.19</v>
      </c>
      <c r="X402">
        <v>1.3</v>
      </c>
      <c r="Y402">
        <v>1568.15</v>
      </c>
      <c r="Z402">
        <f t="shared" si="6"/>
        <v>13</v>
      </c>
    </row>
    <row r="403" spans="1:26" x14ac:dyDescent="0.3">
      <c r="A403" t="s">
        <v>486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L403">
        <v>0.34</v>
      </c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W403">
        <v>0.06</v>
      </c>
      <c r="X403">
        <v>1.6</v>
      </c>
      <c r="Y403">
        <v>1593.15</v>
      </c>
      <c r="Z403">
        <f t="shared" si="6"/>
        <v>16</v>
      </c>
    </row>
    <row r="404" spans="1:26" x14ac:dyDescent="0.3">
      <c r="A404" t="s">
        <v>487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W404">
        <v>0.12</v>
      </c>
      <c r="X404">
        <v>1.3</v>
      </c>
      <c r="Y404">
        <v>1553.15</v>
      </c>
      <c r="Z404">
        <f t="shared" si="6"/>
        <v>13</v>
      </c>
    </row>
    <row r="405" spans="1:26" x14ac:dyDescent="0.3">
      <c r="A405" t="s">
        <v>488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W405">
        <v>0.08</v>
      </c>
      <c r="X405">
        <v>1.6</v>
      </c>
      <c r="Y405">
        <v>1623.15</v>
      </c>
      <c r="Z405">
        <f t="shared" si="6"/>
        <v>16</v>
      </c>
    </row>
    <row r="406" spans="1:26" x14ac:dyDescent="0.3">
      <c r="A406" t="s">
        <v>489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W406">
        <v>0.09</v>
      </c>
      <c r="X406">
        <v>1.6</v>
      </c>
      <c r="Y406">
        <v>1618.15</v>
      </c>
      <c r="Z406">
        <f t="shared" si="6"/>
        <v>16</v>
      </c>
    </row>
    <row r="407" spans="1:26" x14ac:dyDescent="0.3">
      <c r="A407" t="s">
        <v>490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W407">
        <v>0.08</v>
      </c>
      <c r="X407">
        <v>1.3</v>
      </c>
      <c r="Y407">
        <v>1573.15</v>
      </c>
      <c r="Z407">
        <f t="shared" si="6"/>
        <v>13</v>
      </c>
    </row>
    <row r="408" spans="1:26" x14ac:dyDescent="0.3">
      <c r="A408" t="s">
        <v>491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W408">
        <v>0.08</v>
      </c>
      <c r="X408">
        <v>1.3</v>
      </c>
      <c r="Y408">
        <v>1558.15</v>
      </c>
      <c r="Z408">
        <f t="shared" si="6"/>
        <v>13</v>
      </c>
    </row>
    <row r="409" spans="1:26" x14ac:dyDescent="0.3">
      <c r="A409" t="s">
        <v>492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W409">
        <v>0.08</v>
      </c>
      <c r="X409">
        <v>1.6</v>
      </c>
      <c r="Y409">
        <v>1598.15</v>
      </c>
      <c r="Z409">
        <f t="shared" si="6"/>
        <v>16</v>
      </c>
    </row>
    <row r="410" spans="1:26" x14ac:dyDescent="0.3">
      <c r="A410" t="s">
        <v>493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W410">
        <v>0.08</v>
      </c>
      <c r="X410">
        <v>1.6</v>
      </c>
      <c r="Y410">
        <v>1613.15</v>
      </c>
      <c r="Z410">
        <f t="shared" si="6"/>
        <v>16</v>
      </c>
    </row>
    <row r="411" spans="1:26" x14ac:dyDescent="0.3">
      <c r="A411" t="s">
        <v>494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W411">
        <v>0.09</v>
      </c>
      <c r="X411">
        <v>0.9</v>
      </c>
      <c r="Y411">
        <v>1523.15</v>
      </c>
      <c r="Z411">
        <f t="shared" si="6"/>
        <v>9</v>
      </c>
    </row>
    <row r="412" spans="1:26" x14ac:dyDescent="0.3">
      <c r="A412" t="s">
        <v>495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L412">
        <v>0.16</v>
      </c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X412">
        <v>0.51500000000000001</v>
      </c>
      <c r="Y412">
        <v>1273.1500000000001</v>
      </c>
      <c r="Z412">
        <f t="shared" si="6"/>
        <v>5.15</v>
      </c>
    </row>
    <row r="413" spans="1:26" x14ac:dyDescent="0.3">
      <c r="A413" t="s">
        <v>496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X413">
        <v>0.20499999999999999</v>
      </c>
      <c r="Y413">
        <v>1173.1500000000001</v>
      </c>
      <c r="Z413">
        <f t="shared" si="6"/>
        <v>2.0499999999999998</v>
      </c>
    </row>
    <row r="414" spans="1:26" x14ac:dyDescent="0.3">
      <c r="A414" t="s">
        <v>497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X414">
        <v>0.5</v>
      </c>
      <c r="Y414">
        <v>1198.1500000000001</v>
      </c>
      <c r="Z414">
        <f t="shared" si="6"/>
        <v>5</v>
      </c>
    </row>
    <row r="415" spans="1:26" x14ac:dyDescent="0.3">
      <c r="A415" t="s">
        <v>498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L415">
        <v>0.53</v>
      </c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X415">
        <v>0.5</v>
      </c>
      <c r="Y415">
        <v>1073.1500000000001</v>
      </c>
      <c r="Z415">
        <f t="shared" si="6"/>
        <v>5</v>
      </c>
    </row>
    <row r="416" spans="1:26" x14ac:dyDescent="0.3">
      <c r="A416" t="s">
        <v>499</v>
      </c>
      <c r="B416">
        <v>72.98</v>
      </c>
      <c r="C416">
        <v>0.5</v>
      </c>
      <c r="D416">
        <v>13.95</v>
      </c>
      <c r="E416">
        <v>2.5499999999999998</v>
      </c>
      <c r="G416">
        <v>1.02</v>
      </c>
      <c r="H416">
        <v>2.08</v>
      </c>
      <c r="I416">
        <v>1.95</v>
      </c>
      <c r="J416">
        <v>4.3</v>
      </c>
      <c r="L416">
        <v>0.66</v>
      </c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X416">
        <v>0.5</v>
      </c>
      <c r="Y416">
        <v>1173.1500000000001</v>
      </c>
      <c r="Z416">
        <f t="shared" si="6"/>
        <v>5</v>
      </c>
    </row>
    <row r="417" spans="1:26" x14ac:dyDescent="0.3">
      <c r="A417" t="s">
        <v>500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X417">
        <v>1</v>
      </c>
      <c r="Y417">
        <v>1473.15</v>
      </c>
      <c r="Z417">
        <f t="shared" si="6"/>
        <v>10</v>
      </c>
    </row>
    <row r="418" spans="1:26" x14ac:dyDescent="0.3">
      <c r="A418" t="s">
        <v>501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X418">
        <v>1</v>
      </c>
      <c r="Y418">
        <v>1473.15</v>
      </c>
      <c r="Z418">
        <f t="shared" si="6"/>
        <v>10</v>
      </c>
    </row>
    <row r="419" spans="1:26" x14ac:dyDescent="0.3">
      <c r="A419" t="s">
        <v>502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X419">
        <v>1</v>
      </c>
      <c r="Y419">
        <v>1473.15</v>
      </c>
      <c r="Z419">
        <f t="shared" si="6"/>
        <v>10</v>
      </c>
    </row>
    <row r="420" spans="1:26" x14ac:dyDescent="0.3">
      <c r="A420" t="s">
        <v>503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X420">
        <v>1</v>
      </c>
      <c r="Y420">
        <v>1473.15</v>
      </c>
      <c r="Z420">
        <f t="shared" si="6"/>
        <v>10</v>
      </c>
    </row>
    <row r="421" spans="1:26" x14ac:dyDescent="0.3">
      <c r="A421" t="s">
        <v>504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W421">
        <v>1.03</v>
      </c>
      <c r="X421">
        <v>1</v>
      </c>
      <c r="Y421">
        <v>1543.15</v>
      </c>
      <c r="Z421">
        <f t="shared" si="6"/>
        <v>10</v>
      </c>
    </row>
    <row r="422" spans="1:26" x14ac:dyDescent="0.3">
      <c r="A422" t="s">
        <v>505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W422">
        <v>0.65</v>
      </c>
      <c r="X422">
        <v>1</v>
      </c>
      <c r="Y422">
        <v>1528.15</v>
      </c>
      <c r="Z422">
        <f t="shared" si="6"/>
        <v>10</v>
      </c>
    </row>
    <row r="423" spans="1:26" x14ac:dyDescent="0.3">
      <c r="A423" t="s">
        <v>506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W423">
        <v>0.78</v>
      </c>
      <c r="X423">
        <v>1</v>
      </c>
      <c r="Y423">
        <v>1513.15</v>
      </c>
      <c r="Z423">
        <f t="shared" si="6"/>
        <v>10</v>
      </c>
    </row>
    <row r="424" spans="1:26" x14ac:dyDescent="0.3">
      <c r="A424" t="s">
        <v>507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W424">
        <v>1.43</v>
      </c>
      <c r="X424">
        <v>1</v>
      </c>
      <c r="Y424">
        <v>1573.15</v>
      </c>
      <c r="Z424">
        <f t="shared" si="6"/>
        <v>10</v>
      </c>
    </row>
    <row r="425" spans="1:26" x14ac:dyDescent="0.3">
      <c r="A425" t="s">
        <v>508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  <c r="Z425">
        <f t="shared" si="6"/>
        <v>15</v>
      </c>
    </row>
    <row r="426" spans="1:26" x14ac:dyDescent="0.3">
      <c r="A426" t="s">
        <v>509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  <c r="Z426">
        <f t="shared" si="6"/>
        <v>15</v>
      </c>
    </row>
    <row r="427" spans="1:26" x14ac:dyDescent="0.3">
      <c r="A427" t="s">
        <v>510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  <c r="Z427">
        <f t="shared" si="6"/>
        <v>20</v>
      </c>
    </row>
    <row r="428" spans="1:26" x14ac:dyDescent="0.3">
      <c r="A428" t="s">
        <v>511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  <c r="Z428">
        <f t="shared" si="6"/>
        <v>20</v>
      </c>
    </row>
    <row r="429" spans="1:26" x14ac:dyDescent="0.3">
      <c r="A429" t="s">
        <v>512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  <c r="Z429">
        <f t="shared" si="6"/>
        <v>20</v>
      </c>
    </row>
    <row r="430" spans="1:26" x14ac:dyDescent="0.3">
      <c r="A430" t="s">
        <v>513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  <c r="Z430">
        <f t="shared" si="6"/>
        <v>10</v>
      </c>
    </row>
    <row r="431" spans="1:26" x14ac:dyDescent="0.3">
      <c r="A431" t="s">
        <v>514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X431">
        <v>1</v>
      </c>
      <c r="Y431">
        <v>1453.15</v>
      </c>
      <c r="Z431">
        <f t="shared" si="6"/>
        <v>10</v>
      </c>
    </row>
    <row r="432" spans="1:26" x14ac:dyDescent="0.3">
      <c r="A432" t="s">
        <v>515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  <c r="Z432">
        <f t="shared" si="6"/>
        <v>15</v>
      </c>
    </row>
    <row r="433" spans="1:26" x14ac:dyDescent="0.3">
      <c r="A433" t="s">
        <v>516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  <c r="Z433">
        <f t="shared" si="6"/>
        <v>20</v>
      </c>
    </row>
    <row r="434" spans="1:26" x14ac:dyDescent="0.3">
      <c r="A434" t="s">
        <v>517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W434">
        <v>0.52</v>
      </c>
      <c r="X434">
        <v>3</v>
      </c>
      <c r="Y434">
        <v>1793.15</v>
      </c>
      <c r="Z434">
        <f t="shared" si="6"/>
        <v>30</v>
      </c>
    </row>
    <row r="435" spans="1:26" x14ac:dyDescent="0.3">
      <c r="A435" t="s">
        <v>517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W435">
        <v>0.52</v>
      </c>
      <c r="X435">
        <v>3</v>
      </c>
      <c r="Y435">
        <v>1793.15</v>
      </c>
      <c r="Z435">
        <f t="shared" si="6"/>
        <v>30</v>
      </c>
    </row>
    <row r="436" spans="1:26" x14ac:dyDescent="0.3">
      <c r="A436" t="s">
        <v>518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W436">
        <v>0.54</v>
      </c>
      <c r="X436">
        <v>3</v>
      </c>
      <c r="Y436">
        <v>1811.15</v>
      </c>
      <c r="Z436">
        <f t="shared" si="6"/>
        <v>30</v>
      </c>
    </row>
    <row r="437" spans="1:26" x14ac:dyDescent="0.3">
      <c r="A437" t="s">
        <v>518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W437">
        <v>0.54</v>
      </c>
      <c r="X437">
        <v>3</v>
      </c>
      <c r="Y437">
        <v>1811.15</v>
      </c>
      <c r="Z437">
        <f t="shared" si="6"/>
        <v>30</v>
      </c>
    </row>
    <row r="438" spans="1:26" x14ac:dyDescent="0.3">
      <c r="A438" t="s">
        <v>519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W438">
        <v>0.53</v>
      </c>
      <c r="X438">
        <v>3</v>
      </c>
      <c r="Y438">
        <v>1763.15</v>
      </c>
      <c r="Z438">
        <f t="shared" si="6"/>
        <v>30</v>
      </c>
    </row>
    <row r="439" spans="1:26" x14ac:dyDescent="0.3">
      <c r="A439" t="s">
        <v>519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W439">
        <v>0.53</v>
      </c>
      <c r="X439">
        <v>3</v>
      </c>
      <c r="Y439">
        <v>1763.15</v>
      </c>
      <c r="Z439">
        <f t="shared" si="6"/>
        <v>30</v>
      </c>
    </row>
    <row r="440" spans="1:26" x14ac:dyDescent="0.3">
      <c r="A440" t="s">
        <v>520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W440">
        <v>0.56000000000000005</v>
      </c>
      <c r="X440">
        <v>3</v>
      </c>
      <c r="Y440">
        <v>1798.15</v>
      </c>
      <c r="Z440">
        <f t="shared" si="6"/>
        <v>30</v>
      </c>
    </row>
    <row r="441" spans="1:26" x14ac:dyDescent="0.3">
      <c r="A441" t="s">
        <v>520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W441">
        <v>0.56000000000000005</v>
      </c>
      <c r="X441">
        <v>3</v>
      </c>
      <c r="Y441">
        <v>1798.15</v>
      </c>
      <c r="Z441">
        <f t="shared" si="6"/>
        <v>30</v>
      </c>
    </row>
    <row r="442" spans="1:26" x14ac:dyDescent="0.3">
      <c r="A442" t="s">
        <v>521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W442">
        <v>0.56999999999999995</v>
      </c>
      <c r="X442">
        <v>2.8</v>
      </c>
      <c r="Y442">
        <v>1791.15</v>
      </c>
      <c r="Z442">
        <f t="shared" si="6"/>
        <v>28</v>
      </c>
    </row>
    <row r="443" spans="1:26" x14ac:dyDescent="0.3">
      <c r="A443" t="s">
        <v>522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W443">
        <v>0.54</v>
      </c>
      <c r="X443">
        <v>2.8</v>
      </c>
      <c r="Y443">
        <v>1781.15</v>
      </c>
      <c r="Z443">
        <f t="shared" si="6"/>
        <v>28</v>
      </c>
    </row>
    <row r="444" spans="1:26" x14ac:dyDescent="0.3">
      <c r="A444" t="s">
        <v>523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W444">
        <v>0.51</v>
      </c>
      <c r="X444">
        <v>2.8</v>
      </c>
      <c r="Y444">
        <v>1784.15</v>
      </c>
      <c r="Z444">
        <f t="shared" si="6"/>
        <v>28</v>
      </c>
    </row>
    <row r="445" spans="1:26" x14ac:dyDescent="0.3">
      <c r="A445" t="s">
        <v>524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W445">
        <v>0.8</v>
      </c>
      <c r="X445">
        <v>2.4</v>
      </c>
      <c r="Y445">
        <v>1758.15</v>
      </c>
      <c r="Z445">
        <f t="shared" si="6"/>
        <v>24</v>
      </c>
    </row>
    <row r="446" spans="1:26" x14ac:dyDescent="0.3">
      <c r="A446" t="s">
        <v>525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W446">
        <v>0.75</v>
      </c>
      <c r="X446">
        <v>2.8</v>
      </c>
      <c r="Y446">
        <v>1783.15</v>
      </c>
      <c r="Z446">
        <f t="shared" si="6"/>
        <v>28</v>
      </c>
    </row>
    <row r="447" spans="1:26" x14ac:dyDescent="0.3">
      <c r="A447" t="s">
        <v>526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W447">
        <v>0.63</v>
      </c>
      <c r="X447">
        <v>2.8</v>
      </c>
      <c r="Y447">
        <v>1773.15</v>
      </c>
      <c r="Z447">
        <f t="shared" si="6"/>
        <v>28</v>
      </c>
    </row>
    <row r="448" spans="1:26" x14ac:dyDescent="0.3">
      <c r="A448" t="s">
        <v>527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W448">
        <v>0.61</v>
      </c>
      <c r="X448">
        <v>2.8</v>
      </c>
      <c r="Y448">
        <v>1838.15</v>
      </c>
      <c r="Z448">
        <f t="shared" si="6"/>
        <v>28</v>
      </c>
    </row>
    <row r="449" spans="1:26" x14ac:dyDescent="0.3">
      <c r="A449" t="s">
        <v>528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W449">
        <v>0.55000000000000004</v>
      </c>
      <c r="X449">
        <v>2.8</v>
      </c>
      <c r="Y449">
        <v>1818.15</v>
      </c>
      <c r="Z449">
        <f t="shared" si="6"/>
        <v>28</v>
      </c>
    </row>
    <row r="450" spans="1:26" x14ac:dyDescent="0.3">
      <c r="A450" t="s">
        <v>529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W450">
        <v>0.75</v>
      </c>
      <c r="X450">
        <v>2.8</v>
      </c>
      <c r="Y450">
        <v>1813.15</v>
      </c>
      <c r="Z450">
        <f t="shared" si="6"/>
        <v>28</v>
      </c>
    </row>
    <row r="451" spans="1:26" x14ac:dyDescent="0.3">
      <c r="A451" t="s">
        <v>530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W451">
        <v>0.62</v>
      </c>
      <c r="X451">
        <v>2.8</v>
      </c>
      <c r="Y451">
        <v>1813.15</v>
      </c>
      <c r="Z451">
        <f t="shared" ref="Z451:Z514" si="7">X451*10</f>
        <v>28</v>
      </c>
    </row>
    <row r="452" spans="1:26" x14ac:dyDescent="0.3">
      <c r="A452" t="s">
        <v>531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W452">
        <v>0.56000000000000005</v>
      </c>
      <c r="X452">
        <v>2.8</v>
      </c>
      <c r="Y452">
        <v>1768.15</v>
      </c>
      <c r="Z452">
        <f t="shared" si="7"/>
        <v>28</v>
      </c>
    </row>
    <row r="453" spans="1:26" x14ac:dyDescent="0.3">
      <c r="A453" t="s">
        <v>532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K453">
        <v>0.15</v>
      </c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W453">
        <v>0.4</v>
      </c>
      <c r="X453">
        <v>1E-4</v>
      </c>
      <c r="Y453">
        <v>1513.15</v>
      </c>
      <c r="Z453">
        <f t="shared" si="7"/>
        <v>1E-3</v>
      </c>
    </row>
    <row r="454" spans="1:26" x14ac:dyDescent="0.3">
      <c r="A454" t="s">
        <v>533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K454">
        <v>0.15</v>
      </c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W454">
        <v>0.75</v>
      </c>
      <c r="X454">
        <v>1E-4</v>
      </c>
      <c r="Y454">
        <v>1488.15</v>
      </c>
      <c r="Z454">
        <f t="shared" si="7"/>
        <v>1E-3</v>
      </c>
    </row>
    <row r="455" spans="1:26" x14ac:dyDescent="0.3">
      <c r="A455" t="s">
        <v>534</v>
      </c>
      <c r="B455">
        <v>43.4</v>
      </c>
      <c r="C455">
        <v>2.7</v>
      </c>
      <c r="D455">
        <v>17.2</v>
      </c>
      <c r="E455">
        <v>13.9</v>
      </c>
      <c r="G455">
        <v>9.3000000000000007</v>
      </c>
      <c r="H455">
        <v>10</v>
      </c>
      <c r="I455">
        <v>2.6</v>
      </c>
      <c r="K455">
        <v>0.1</v>
      </c>
      <c r="N455">
        <v>47.5</v>
      </c>
      <c r="O455">
        <v>0.9</v>
      </c>
      <c r="P455">
        <v>10.6</v>
      </c>
      <c r="Q455">
        <v>9</v>
      </c>
      <c r="S455">
        <v>18.2</v>
      </c>
      <c r="T455">
        <v>12.2</v>
      </c>
      <c r="U455">
        <v>0.7</v>
      </c>
      <c r="W455">
        <v>0.3</v>
      </c>
      <c r="X455">
        <v>2</v>
      </c>
      <c r="Y455">
        <v>1673.15</v>
      </c>
      <c r="Z455">
        <f t="shared" si="7"/>
        <v>20</v>
      </c>
    </row>
    <row r="456" spans="1:26" x14ac:dyDescent="0.3">
      <c r="A456" t="s">
        <v>535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L456">
        <v>1.43</v>
      </c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X456">
        <v>0.8</v>
      </c>
      <c r="Y456">
        <v>1398.15</v>
      </c>
      <c r="Z456">
        <f t="shared" si="7"/>
        <v>8</v>
      </c>
    </row>
    <row r="457" spans="1:26" x14ac:dyDescent="0.3">
      <c r="A457" t="s">
        <v>536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L457">
        <v>1.65</v>
      </c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X457">
        <v>0.8</v>
      </c>
      <c r="Y457">
        <v>1373.15</v>
      </c>
      <c r="Z457">
        <f t="shared" si="7"/>
        <v>8</v>
      </c>
    </row>
    <row r="458" spans="1:26" x14ac:dyDescent="0.3">
      <c r="A458" t="s">
        <v>537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L458">
        <v>1.87</v>
      </c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X458">
        <v>0.8</v>
      </c>
      <c r="Y458">
        <v>1373.15</v>
      </c>
      <c r="Z458">
        <f t="shared" si="7"/>
        <v>8</v>
      </c>
    </row>
    <row r="459" spans="1:26" x14ac:dyDescent="0.3">
      <c r="A459" t="s">
        <v>538</v>
      </c>
      <c r="B459">
        <v>48.5</v>
      </c>
      <c r="C459">
        <v>4.32</v>
      </c>
      <c r="D459">
        <v>13.3</v>
      </c>
      <c r="E459">
        <v>13.5</v>
      </c>
      <c r="G459">
        <v>3.7</v>
      </c>
      <c r="H459">
        <v>8.35</v>
      </c>
      <c r="I459">
        <v>4.1100000000000003</v>
      </c>
      <c r="J459">
        <v>2.4500000000000002</v>
      </c>
      <c r="L459">
        <v>1.88</v>
      </c>
      <c r="N459">
        <v>49.4</v>
      </c>
      <c r="O459">
        <v>2.57</v>
      </c>
      <c r="P459">
        <v>4.5</v>
      </c>
      <c r="Q459">
        <v>9.67</v>
      </c>
      <c r="S459">
        <v>13</v>
      </c>
      <c r="T459">
        <v>21</v>
      </c>
      <c r="U459">
        <v>0.56999999999999995</v>
      </c>
      <c r="V459">
        <v>7.0000000000000007E-2</v>
      </c>
      <c r="X459">
        <v>1E-4</v>
      </c>
      <c r="Y459">
        <v>1364.15</v>
      </c>
      <c r="Z459">
        <f t="shared" si="7"/>
        <v>1E-3</v>
      </c>
    </row>
    <row r="460" spans="1:26" x14ac:dyDescent="0.3">
      <c r="A460" t="s">
        <v>539</v>
      </c>
      <c r="B460">
        <v>47.8</v>
      </c>
      <c r="C460">
        <v>4.3899999999999997</v>
      </c>
      <c r="D460">
        <v>13.2</v>
      </c>
      <c r="E460">
        <v>13.2</v>
      </c>
      <c r="G460">
        <v>4.4800000000000004</v>
      </c>
      <c r="H460">
        <v>9.17</v>
      </c>
      <c r="I460">
        <v>3.75</v>
      </c>
      <c r="J460">
        <v>1.77</v>
      </c>
      <c r="L460">
        <v>1.36</v>
      </c>
      <c r="N460">
        <v>49.1</v>
      </c>
      <c r="O460">
        <v>1.8</v>
      </c>
      <c r="P460">
        <v>3.94</v>
      </c>
      <c r="Q460">
        <v>8.1300000000000008</v>
      </c>
      <c r="S460">
        <v>13.9</v>
      </c>
      <c r="T460">
        <v>21</v>
      </c>
      <c r="U460">
        <v>0.39</v>
      </c>
      <c r="X460">
        <v>1E-4</v>
      </c>
      <c r="Y460">
        <v>1396.15</v>
      </c>
      <c r="Z460">
        <f t="shared" si="7"/>
        <v>1E-3</v>
      </c>
    </row>
    <row r="461" spans="1:26" x14ac:dyDescent="0.3">
      <c r="A461" t="s">
        <v>540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L461">
        <v>2.69</v>
      </c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X461">
        <v>1E-4</v>
      </c>
      <c r="Y461">
        <v>1299.1500000000001</v>
      </c>
      <c r="Z461">
        <f t="shared" si="7"/>
        <v>1E-3</v>
      </c>
    </row>
    <row r="462" spans="1:26" x14ac:dyDescent="0.3">
      <c r="A462" t="s">
        <v>541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L462">
        <v>1.23</v>
      </c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X462">
        <v>0.8</v>
      </c>
      <c r="Y462">
        <v>1423.15</v>
      </c>
      <c r="Z462">
        <f t="shared" si="7"/>
        <v>8</v>
      </c>
    </row>
    <row r="463" spans="1:26" x14ac:dyDescent="0.3">
      <c r="A463" t="s">
        <v>542</v>
      </c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X463">
        <v>0.2117</v>
      </c>
      <c r="Y463">
        <v>1223.1500000000001</v>
      </c>
      <c r="Z463">
        <f t="shared" si="7"/>
        <v>2.117</v>
      </c>
    </row>
    <row r="464" spans="1:26" x14ac:dyDescent="0.3">
      <c r="A464" t="s">
        <v>543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X464">
        <v>0.2205</v>
      </c>
      <c r="Y464">
        <v>1176.1500000000001</v>
      </c>
      <c r="Z464">
        <f t="shared" si="7"/>
        <v>2.2050000000000001</v>
      </c>
    </row>
    <row r="465" spans="1:26" x14ac:dyDescent="0.3">
      <c r="A465" t="s">
        <v>544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X465">
        <v>0.2112</v>
      </c>
      <c r="Y465">
        <v>1175.1500000000001</v>
      </c>
      <c r="Z465">
        <f t="shared" si="7"/>
        <v>2.1120000000000001</v>
      </c>
    </row>
    <row r="466" spans="1:26" x14ac:dyDescent="0.3">
      <c r="A466" t="s">
        <v>545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  <c r="Z466">
        <f t="shared" si="7"/>
        <v>3</v>
      </c>
    </row>
    <row r="467" spans="1:26" x14ac:dyDescent="0.3">
      <c r="A467" t="s">
        <v>546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>
        <f t="shared" si="7"/>
        <v>3</v>
      </c>
    </row>
    <row r="468" spans="1:26" x14ac:dyDescent="0.3">
      <c r="A468" t="s">
        <v>547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  <c r="Z468">
        <f t="shared" si="7"/>
        <v>3</v>
      </c>
    </row>
    <row r="469" spans="1:26" x14ac:dyDescent="0.3">
      <c r="A469" t="s">
        <v>548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  <c r="Z469">
        <f t="shared" si="7"/>
        <v>2</v>
      </c>
    </row>
    <row r="470" spans="1:26" x14ac:dyDescent="0.3">
      <c r="A470" t="s">
        <v>549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  <c r="Z470">
        <f t="shared" si="7"/>
        <v>2</v>
      </c>
    </row>
    <row r="471" spans="1:26" x14ac:dyDescent="0.3">
      <c r="A471" t="s">
        <v>550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  <c r="Z471">
        <f t="shared" si="7"/>
        <v>2</v>
      </c>
    </row>
    <row r="472" spans="1:26" x14ac:dyDescent="0.3">
      <c r="A472" t="s">
        <v>551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  <c r="Z472">
        <f t="shared" si="7"/>
        <v>2</v>
      </c>
    </row>
    <row r="473" spans="1:26" x14ac:dyDescent="0.3">
      <c r="A473" t="s">
        <v>552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  <c r="Z473">
        <f t="shared" si="7"/>
        <v>2</v>
      </c>
    </row>
    <row r="474" spans="1:26" x14ac:dyDescent="0.3">
      <c r="A474" t="s">
        <v>553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  <c r="Z474">
        <f t="shared" si="7"/>
        <v>2</v>
      </c>
    </row>
    <row r="475" spans="1:26" x14ac:dyDescent="0.3">
      <c r="A475" t="s">
        <v>554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  <c r="Z475">
        <f t="shared" si="7"/>
        <v>2</v>
      </c>
    </row>
    <row r="476" spans="1:26" x14ac:dyDescent="0.3">
      <c r="A476" t="s">
        <v>555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>
        <f t="shared" si="7"/>
        <v>2</v>
      </c>
    </row>
    <row r="477" spans="1:26" x14ac:dyDescent="0.3">
      <c r="A477" t="s">
        <v>556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  <c r="Z477">
        <f t="shared" si="7"/>
        <v>2</v>
      </c>
    </row>
    <row r="478" spans="1:26" x14ac:dyDescent="0.3">
      <c r="A478" t="s">
        <v>557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  <c r="Z478">
        <f t="shared" si="7"/>
        <v>2</v>
      </c>
    </row>
    <row r="479" spans="1:26" x14ac:dyDescent="0.3">
      <c r="A479" t="s">
        <v>558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  <c r="Z479">
        <f t="shared" si="7"/>
        <v>2</v>
      </c>
    </row>
    <row r="480" spans="1:26" x14ac:dyDescent="0.3">
      <c r="A480" t="s">
        <v>559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  <c r="Z480">
        <f t="shared" si="7"/>
        <v>2</v>
      </c>
    </row>
    <row r="481" spans="1:26" x14ac:dyDescent="0.3">
      <c r="A481" t="s">
        <v>560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X481">
        <v>1E-4</v>
      </c>
      <c r="Y481">
        <v>1423.15</v>
      </c>
      <c r="Z481">
        <f t="shared" si="7"/>
        <v>1E-3</v>
      </c>
    </row>
    <row r="482" spans="1:26" x14ac:dyDescent="0.3">
      <c r="A482" t="s">
        <v>561</v>
      </c>
      <c r="B482">
        <v>47.6</v>
      </c>
      <c r="C482">
        <v>1</v>
      </c>
      <c r="D482">
        <v>18.25</v>
      </c>
      <c r="E482">
        <v>6.73</v>
      </c>
      <c r="G482">
        <v>10.82</v>
      </c>
      <c r="H482">
        <v>9.81</v>
      </c>
      <c r="I482">
        <v>3.82</v>
      </c>
      <c r="K482">
        <v>0.11</v>
      </c>
      <c r="N482">
        <v>49.57</v>
      </c>
      <c r="O482">
        <v>0.34</v>
      </c>
      <c r="P482">
        <v>9.44</v>
      </c>
      <c r="Q482">
        <v>3.42</v>
      </c>
      <c r="S482">
        <v>18.21</v>
      </c>
      <c r="T482">
        <v>16.57</v>
      </c>
      <c r="U482">
        <v>0.85</v>
      </c>
      <c r="W482">
        <v>0.83</v>
      </c>
      <c r="X482">
        <v>1.5</v>
      </c>
      <c r="Y482">
        <v>1623.15</v>
      </c>
      <c r="Z482">
        <f t="shared" si="7"/>
        <v>15</v>
      </c>
    </row>
    <row r="483" spans="1:26" x14ac:dyDescent="0.3">
      <c r="A483" t="s">
        <v>562</v>
      </c>
      <c r="B483">
        <v>47.95</v>
      </c>
      <c r="C483">
        <v>0.96</v>
      </c>
      <c r="D483">
        <v>18.3</v>
      </c>
      <c r="E483">
        <v>4.66</v>
      </c>
      <c r="G483">
        <v>12.4</v>
      </c>
      <c r="H483">
        <v>9.92</v>
      </c>
      <c r="I483">
        <v>3.21</v>
      </c>
      <c r="K483">
        <v>0.12</v>
      </c>
      <c r="N483">
        <v>50.47</v>
      </c>
      <c r="O483">
        <v>0.39</v>
      </c>
      <c r="P483">
        <v>8.27</v>
      </c>
      <c r="Q483">
        <v>3.13</v>
      </c>
      <c r="S483">
        <v>20.02</v>
      </c>
      <c r="T483">
        <v>15.33</v>
      </c>
      <c r="U483">
        <v>0.89</v>
      </c>
      <c r="W483">
        <v>0.56999999999999995</v>
      </c>
      <c r="X483">
        <v>1.5</v>
      </c>
      <c r="Y483">
        <v>1623.15</v>
      </c>
      <c r="Z483">
        <f t="shared" si="7"/>
        <v>15</v>
      </c>
    </row>
    <row r="484" spans="1:26" x14ac:dyDescent="0.3">
      <c r="A484" t="s">
        <v>563</v>
      </c>
      <c r="B484">
        <v>49.19</v>
      </c>
      <c r="C484">
        <v>0.85</v>
      </c>
      <c r="D484">
        <v>17.190000000000001</v>
      </c>
      <c r="E484">
        <v>5.19</v>
      </c>
      <c r="G484">
        <v>12.72</v>
      </c>
      <c r="H484">
        <v>10.9</v>
      </c>
      <c r="I484">
        <v>2.71</v>
      </c>
      <c r="K484">
        <v>0.2</v>
      </c>
      <c r="N484">
        <v>51.44</v>
      </c>
      <c r="O484">
        <v>0.37</v>
      </c>
      <c r="P484">
        <v>7.85</v>
      </c>
      <c r="Q484">
        <v>3.23</v>
      </c>
      <c r="S484">
        <v>19.23</v>
      </c>
      <c r="T484">
        <v>16.29</v>
      </c>
      <c r="U484">
        <v>0.82</v>
      </c>
      <c r="W484">
        <v>0.67</v>
      </c>
      <c r="X484">
        <v>1.5</v>
      </c>
      <c r="Y484">
        <v>1623.15</v>
      </c>
      <c r="Z484">
        <f t="shared" si="7"/>
        <v>15</v>
      </c>
    </row>
    <row r="485" spans="1:26" x14ac:dyDescent="0.3">
      <c r="A485" t="s">
        <v>564</v>
      </c>
      <c r="B485">
        <v>48.64</v>
      </c>
      <c r="C485">
        <v>0.51</v>
      </c>
      <c r="D485">
        <v>13.85</v>
      </c>
      <c r="E485">
        <v>8.7200000000000006</v>
      </c>
      <c r="G485">
        <v>11.91</v>
      </c>
      <c r="H485">
        <v>14.63</v>
      </c>
      <c r="I485">
        <v>1.39</v>
      </c>
      <c r="J485">
        <v>0.35</v>
      </c>
      <c r="N485">
        <v>53.13</v>
      </c>
      <c r="O485">
        <v>0.14000000000000001</v>
      </c>
      <c r="P485">
        <v>3.61</v>
      </c>
      <c r="Q485">
        <v>3.46</v>
      </c>
      <c r="S485">
        <v>18.68</v>
      </c>
      <c r="T485">
        <v>20.78</v>
      </c>
      <c r="U485">
        <v>0.19</v>
      </c>
      <c r="X485">
        <v>1</v>
      </c>
      <c r="Y485">
        <v>1656.15</v>
      </c>
      <c r="Z485">
        <f t="shared" si="7"/>
        <v>10</v>
      </c>
    </row>
    <row r="486" spans="1:26" x14ac:dyDescent="0.3">
      <c r="A486" t="s">
        <v>565</v>
      </c>
      <c r="B486">
        <v>47.86</v>
      </c>
      <c r="C486">
        <v>0.03</v>
      </c>
      <c r="D486">
        <v>14.26</v>
      </c>
      <c r="E486">
        <v>10.029999999999999</v>
      </c>
      <c r="G486">
        <v>12.52</v>
      </c>
      <c r="H486">
        <v>12.76</v>
      </c>
      <c r="I486">
        <v>0.53</v>
      </c>
      <c r="J486">
        <v>2.76</v>
      </c>
      <c r="N486">
        <v>51.75</v>
      </c>
      <c r="O486">
        <v>0.21</v>
      </c>
      <c r="P486">
        <v>6.52</v>
      </c>
      <c r="Q486">
        <v>4.1399999999999997</v>
      </c>
      <c r="S486">
        <v>18.13</v>
      </c>
      <c r="T486">
        <v>18.88</v>
      </c>
      <c r="U486">
        <v>0.36</v>
      </c>
      <c r="X486">
        <v>1.5</v>
      </c>
      <c r="Y486">
        <v>1671.15</v>
      </c>
      <c r="Z486">
        <f t="shared" si="7"/>
        <v>15</v>
      </c>
    </row>
    <row r="487" spans="1:26" x14ac:dyDescent="0.3">
      <c r="A487" t="s">
        <v>566</v>
      </c>
      <c r="B487">
        <v>49.01</v>
      </c>
      <c r="C487">
        <v>0.43</v>
      </c>
      <c r="D487">
        <v>12.49</v>
      </c>
      <c r="E487">
        <v>8.3800000000000008</v>
      </c>
      <c r="G487">
        <v>13.68</v>
      </c>
      <c r="H487">
        <v>14.38</v>
      </c>
      <c r="I487">
        <v>1.33</v>
      </c>
      <c r="J487">
        <v>0.28999999999999998</v>
      </c>
      <c r="N487">
        <v>53.37</v>
      </c>
      <c r="O487">
        <v>0.14000000000000001</v>
      </c>
      <c r="P487">
        <v>3.81</v>
      </c>
      <c r="Q487">
        <v>3.3</v>
      </c>
      <c r="S487">
        <v>19.2</v>
      </c>
      <c r="T487">
        <v>19.95</v>
      </c>
      <c r="U487">
        <v>0.22</v>
      </c>
      <c r="X487">
        <v>1.21</v>
      </c>
      <c r="Y487">
        <v>1659.15</v>
      </c>
      <c r="Z487">
        <f t="shared" si="7"/>
        <v>12.1</v>
      </c>
    </row>
    <row r="488" spans="1:26" x14ac:dyDescent="0.3">
      <c r="A488" t="s">
        <v>567</v>
      </c>
      <c r="B488">
        <v>49.46</v>
      </c>
      <c r="C488">
        <v>0.41</v>
      </c>
      <c r="D488">
        <v>12.12</v>
      </c>
      <c r="E488">
        <v>7.76</v>
      </c>
      <c r="G488">
        <v>12.98</v>
      </c>
      <c r="H488">
        <v>15.72</v>
      </c>
      <c r="I488">
        <v>1.26</v>
      </c>
      <c r="J488">
        <v>0.28999999999999998</v>
      </c>
      <c r="N488">
        <v>54.72</v>
      </c>
      <c r="O488">
        <v>0.09</v>
      </c>
      <c r="P488">
        <v>1.92</v>
      </c>
      <c r="Q488">
        <v>2.9</v>
      </c>
      <c r="S488">
        <v>20.28</v>
      </c>
      <c r="T488">
        <v>20.28</v>
      </c>
      <c r="U488">
        <v>0.15</v>
      </c>
      <c r="X488">
        <v>0.7</v>
      </c>
      <c r="Y488">
        <v>1638.15</v>
      </c>
      <c r="Z488">
        <f t="shared" si="7"/>
        <v>7</v>
      </c>
    </row>
    <row r="489" spans="1:26" x14ac:dyDescent="0.3">
      <c r="A489" t="s">
        <v>568</v>
      </c>
      <c r="B489">
        <v>49.33</v>
      </c>
      <c r="C489">
        <v>0.4</v>
      </c>
      <c r="D489">
        <v>11.97</v>
      </c>
      <c r="E489">
        <v>7.83</v>
      </c>
      <c r="G489">
        <v>13.83</v>
      </c>
      <c r="H489">
        <v>15.11</v>
      </c>
      <c r="I489">
        <v>1.2</v>
      </c>
      <c r="J489">
        <v>1.2</v>
      </c>
      <c r="N489">
        <v>54.08</v>
      </c>
      <c r="O489">
        <v>0.13</v>
      </c>
      <c r="P489">
        <v>3.27</v>
      </c>
      <c r="Q489">
        <v>2.9</v>
      </c>
      <c r="S489">
        <v>19.899999999999999</v>
      </c>
      <c r="T489">
        <v>19.54</v>
      </c>
      <c r="U489">
        <v>0.19</v>
      </c>
      <c r="X489">
        <v>1.01</v>
      </c>
      <c r="Y489">
        <v>1663.15</v>
      </c>
      <c r="Z489">
        <f t="shared" si="7"/>
        <v>10.1</v>
      </c>
    </row>
    <row r="490" spans="1:26" x14ac:dyDescent="0.3">
      <c r="A490" t="s">
        <v>569</v>
      </c>
      <c r="B490">
        <v>49.56</v>
      </c>
      <c r="C490">
        <v>0.48</v>
      </c>
      <c r="D490">
        <v>12.81</v>
      </c>
      <c r="E490">
        <v>7.95</v>
      </c>
      <c r="G490">
        <v>13.17</v>
      </c>
      <c r="H490">
        <v>14.46</v>
      </c>
      <c r="I490">
        <v>1.24</v>
      </c>
      <c r="J490">
        <v>0.32</v>
      </c>
      <c r="N490">
        <v>53.43</v>
      </c>
      <c r="O490">
        <v>0.14000000000000001</v>
      </c>
      <c r="P490">
        <v>4.05</v>
      </c>
      <c r="Q490">
        <v>3.52</v>
      </c>
      <c r="S490">
        <v>19.04</v>
      </c>
      <c r="T490">
        <v>19.54</v>
      </c>
      <c r="U490">
        <v>0.27</v>
      </c>
      <c r="X490">
        <v>1.5</v>
      </c>
      <c r="Y490">
        <v>1693.15</v>
      </c>
      <c r="Z490">
        <f t="shared" si="7"/>
        <v>15</v>
      </c>
    </row>
    <row r="491" spans="1:26" x14ac:dyDescent="0.3">
      <c r="A491" t="s">
        <v>570</v>
      </c>
      <c r="B491">
        <v>45.3</v>
      </c>
      <c r="C491">
        <v>0.65</v>
      </c>
      <c r="D491">
        <v>18.63</v>
      </c>
      <c r="E491">
        <v>8.02</v>
      </c>
      <c r="G491">
        <v>7.19</v>
      </c>
      <c r="H491">
        <v>15.03</v>
      </c>
      <c r="I491">
        <v>3.79</v>
      </c>
      <c r="J491">
        <v>1.36</v>
      </c>
      <c r="N491">
        <v>49.72</v>
      </c>
      <c r="O491">
        <v>0.49</v>
      </c>
      <c r="P491">
        <v>8.8699999999999992</v>
      </c>
      <c r="Q491">
        <v>2.86</v>
      </c>
      <c r="S491">
        <v>14.27</v>
      </c>
      <c r="T491">
        <v>22.59</v>
      </c>
      <c r="U491">
        <v>0.65</v>
      </c>
      <c r="W491">
        <v>0.65</v>
      </c>
      <c r="X491">
        <v>0.7</v>
      </c>
      <c r="Y491">
        <v>1523.15</v>
      </c>
      <c r="Z491">
        <f t="shared" si="7"/>
        <v>7</v>
      </c>
    </row>
    <row r="492" spans="1:26" x14ac:dyDescent="0.3">
      <c r="A492" t="s">
        <v>571</v>
      </c>
      <c r="B492">
        <v>45.64</v>
      </c>
      <c r="C492">
        <v>0.69</v>
      </c>
      <c r="D492">
        <v>17.399999999999999</v>
      </c>
      <c r="E492">
        <v>7.2</v>
      </c>
      <c r="G492">
        <v>7.96</v>
      </c>
      <c r="H492">
        <v>16.98</v>
      </c>
      <c r="I492">
        <v>3.01</v>
      </c>
      <c r="J492">
        <v>1.04</v>
      </c>
      <c r="N492">
        <v>51.55</v>
      </c>
      <c r="O492">
        <v>0.44</v>
      </c>
      <c r="P492">
        <v>6.09</v>
      </c>
      <c r="Q492">
        <v>2.5099999999999998</v>
      </c>
      <c r="S492">
        <v>15.27</v>
      </c>
      <c r="T492">
        <v>23.46</v>
      </c>
      <c r="U492">
        <v>0.3</v>
      </c>
      <c r="W492">
        <v>0.35</v>
      </c>
      <c r="X492">
        <v>0.7</v>
      </c>
      <c r="Y492">
        <v>1548.15</v>
      </c>
      <c r="Z492">
        <f t="shared" si="7"/>
        <v>7</v>
      </c>
    </row>
    <row r="493" spans="1:26" x14ac:dyDescent="0.3">
      <c r="A493" t="s">
        <v>572</v>
      </c>
      <c r="B493">
        <v>45.55</v>
      </c>
      <c r="C493">
        <v>0.68</v>
      </c>
      <c r="D493">
        <v>16.52</v>
      </c>
      <c r="E493">
        <v>7.57</v>
      </c>
      <c r="G493">
        <v>8.4600000000000009</v>
      </c>
      <c r="H493">
        <v>17.47</v>
      </c>
      <c r="I493">
        <v>2.72</v>
      </c>
      <c r="J493">
        <v>0.98</v>
      </c>
      <c r="N493">
        <v>50.96</v>
      </c>
      <c r="O493">
        <v>0.42</v>
      </c>
      <c r="P493">
        <v>6.05</v>
      </c>
      <c r="Q493">
        <v>2.97</v>
      </c>
      <c r="S493">
        <v>15.69</v>
      </c>
      <c r="T493">
        <v>23.09</v>
      </c>
      <c r="U493">
        <v>0.28000000000000003</v>
      </c>
      <c r="W493">
        <v>0.5</v>
      </c>
      <c r="X493">
        <v>0.5</v>
      </c>
      <c r="Y493">
        <v>1530.15</v>
      </c>
      <c r="Z493">
        <f t="shared" si="7"/>
        <v>5</v>
      </c>
    </row>
    <row r="494" spans="1:26" x14ac:dyDescent="0.3">
      <c r="A494" t="s">
        <v>573</v>
      </c>
      <c r="B494">
        <v>44.29</v>
      </c>
      <c r="C494">
        <v>0.69</v>
      </c>
      <c r="D494">
        <v>17.43</v>
      </c>
      <c r="E494">
        <v>9.0399999999999991</v>
      </c>
      <c r="G494">
        <v>8.82</v>
      </c>
      <c r="H494">
        <v>15.31</v>
      </c>
      <c r="I494">
        <v>3.29</v>
      </c>
      <c r="J494">
        <v>1.1100000000000001</v>
      </c>
      <c r="N494">
        <v>50.88</v>
      </c>
      <c r="O494">
        <v>0.32</v>
      </c>
      <c r="P494">
        <v>5.41</v>
      </c>
      <c r="Q494">
        <v>2.86</v>
      </c>
      <c r="S494">
        <v>16.7</v>
      </c>
      <c r="T494">
        <v>23.06</v>
      </c>
      <c r="U494">
        <v>0.27</v>
      </c>
      <c r="W494">
        <v>0.48</v>
      </c>
      <c r="X494">
        <v>0.7</v>
      </c>
      <c r="Y494">
        <v>1558.15</v>
      </c>
      <c r="Z494">
        <f t="shared" si="7"/>
        <v>7</v>
      </c>
    </row>
    <row r="495" spans="1:26" x14ac:dyDescent="0.3">
      <c r="A495" t="s">
        <v>574</v>
      </c>
      <c r="B495">
        <v>45.41</v>
      </c>
      <c r="C495">
        <v>0.66</v>
      </c>
      <c r="D495">
        <v>16.510000000000002</v>
      </c>
      <c r="E495">
        <v>7.48</v>
      </c>
      <c r="G495">
        <v>8.93</v>
      </c>
      <c r="H495">
        <v>17.48</v>
      </c>
      <c r="I495">
        <v>2.64</v>
      </c>
      <c r="J495">
        <v>0.9</v>
      </c>
      <c r="N495">
        <v>51.56</v>
      </c>
      <c r="O495">
        <v>0.41</v>
      </c>
      <c r="P495">
        <v>4.96</v>
      </c>
      <c r="Q495">
        <v>2.68</v>
      </c>
      <c r="S495">
        <v>16.21</v>
      </c>
      <c r="T495">
        <v>23.26</v>
      </c>
      <c r="U495">
        <v>0.16</v>
      </c>
      <c r="W495">
        <v>0.75</v>
      </c>
      <c r="X495">
        <v>0.25</v>
      </c>
      <c r="Y495">
        <v>1493.15</v>
      </c>
      <c r="Z495">
        <f t="shared" si="7"/>
        <v>2.5</v>
      </c>
    </row>
    <row r="496" spans="1:26" x14ac:dyDescent="0.3">
      <c r="A496" t="s">
        <v>575</v>
      </c>
      <c r="B496">
        <v>53.9</v>
      </c>
      <c r="C496">
        <v>1.84</v>
      </c>
      <c r="D496">
        <v>19.7</v>
      </c>
      <c r="E496">
        <v>7.74</v>
      </c>
      <c r="G496">
        <v>3.99</v>
      </c>
      <c r="H496">
        <v>6.7</v>
      </c>
      <c r="I496">
        <v>4.75</v>
      </c>
      <c r="J496">
        <v>1.42</v>
      </c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X496">
        <v>1</v>
      </c>
      <c r="Y496">
        <v>1423.15</v>
      </c>
      <c r="Z496">
        <f t="shared" si="7"/>
        <v>10</v>
      </c>
    </row>
    <row r="497" spans="1:26" x14ac:dyDescent="0.3">
      <c r="A497" t="s">
        <v>576</v>
      </c>
      <c r="B497">
        <v>55.4</v>
      </c>
      <c r="C497">
        <v>1.61</v>
      </c>
      <c r="D497">
        <v>18.399999999999999</v>
      </c>
      <c r="E497">
        <v>7.37</v>
      </c>
      <c r="G497">
        <v>3.97</v>
      </c>
      <c r="H497">
        <v>7</v>
      </c>
      <c r="I497">
        <v>4.4800000000000004</v>
      </c>
      <c r="J497">
        <v>1.8</v>
      </c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X497">
        <v>1</v>
      </c>
      <c r="Y497">
        <v>1398.15</v>
      </c>
      <c r="Z497">
        <f t="shared" si="7"/>
        <v>10</v>
      </c>
    </row>
    <row r="498" spans="1:26" x14ac:dyDescent="0.3">
      <c r="A498" t="s">
        <v>577</v>
      </c>
      <c r="B498">
        <v>57.1</v>
      </c>
      <c r="C498">
        <v>0.99</v>
      </c>
      <c r="D498">
        <v>17.7</v>
      </c>
      <c r="E498">
        <v>7.49</v>
      </c>
      <c r="G498">
        <v>3.09</v>
      </c>
      <c r="H498">
        <v>6.54</v>
      </c>
      <c r="I498">
        <v>3.57</v>
      </c>
      <c r="J498">
        <v>3.48</v>
      </c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X498">
        <v>1</v>
      </c>
      <c r="Y498">
        <v>1398.15</v>
      </c>
      <c r="Z498">
        <f t="shared" si="7"/>
        <v>10</v>
      </c>
    </row>
    <row r="499" spans="1:26" x14ac:dyDescent="0.3">
      <c r="A499" t="s">
        <v>578</v>
      </c>
      <c r="B499">
        <v>55.1</v>
      </c>
      <c r="C499">
        <v>1</v>
      </c>
      <c r="D499">
        <v>17.7</v>
      </c>
      <c r="E499">
        <v>8.1199999999999992</v>
      </c>
      <c r="G499">
        <v>4.91</v>
      </c>
      <c r="H499">
        <v>7.37</v>
      </c>
      <c r="I499">
        <v>3.92</v>
      </c>
      <c r="J499">
        <v>1.89</v>
      </c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X499">
        <v>1</v>
      </c>
      <c r="Y499">
        <v>1448.15</v>
      </c>
      <c r="Z499">
        <f t="shared" si="7"/>
        <v>10</v>
      </c>
    </row>
    <row r="500" spans="1:26" x14ac:dyDescent="0.3">
      <c r="A500" t="s">
        <v>579</v>
      </c>
      <c r="B500">
        <v>55.7</v>
      </c>
      <c r="C500">
        <v>0.98</v>
      </c>
      <c r="D500">
        <v>18.2</v>
      </c>
      <c r="E500">
        <v>8.7100000000000009</v>
      </c>
      <c r="G500">
        <v>3.86</v>
      </c>
      <c r="H500">
        <v>5.36</v>
      </c>
      <c r="I500">
        <v>3.42</v>
      </c>
      <c r="J500">
        <v>3.73</v>
      </c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X500">
        <v>1</v>
      </c>
      <c r="Y500">
        <v>1398.15</v>
      </c>
      <c r="Z500">
        <f t="shared" si="7"/>
        <v>10</v>
      </c>
    </row>
    <row r="501" spans="1:26" x14ac:dyDescent="0.3">
      <c r="A501" t="s">
        <v>580</v>
      </c>
      <c r="B501">
        <v>60.1</v>
      </c>
      <c r="C501">
        <v>1</v>
      </c>
      <c r="D501">
        <v>13.1</v>
      </c>
      <c r="E501">
        <v>7.57</v>
      </c>
      <c r="G501">
        <v>4.1399999999999997</v>
      </c>
      <c r="H501">
        <v>6.09</v>
      </c>
      <c r="I501">
        <v>5.01</v>
      </c>
      <c r="J501">
        <v>2.87</v>
      </c>
      <c r="L501">
        <v>0.54</v>
      </c>
      <c r="N501">
        <v>52.3</v>
      </c>
      <c r="O501">
        <v>0.56999999999999995</v>
      </c>
      <c r="P501">
        <v>2.0299999999999998</v>
      </c>
      <c r="Q501">
        <v>10.4</v>
      </c>
      <c r="S501">
        <v>14</v>
      </c>
      <c r="T501">
        <v>20.6</v>
      </c>
      <c r="U501">
        <v>0.4</v>
      </c>
      <c r="X501">
        <v>1E-4</v>
      </c>
      <c r="Y501">
        <v>1398.15</v>
      </c>
      <c r="Z501">
        <f t="shared" si="7"/>
        <v>1E-3</v>
      </c>
    </row>
    <row r="502" spans="1:26" x14ac:dyDescent="0.3">
      <c r="A502" t="s">
        <v>581</v>
      </c>
      <c r="B502">
        <v>57.6</v>
      </c>
      <c r="C502">
        <v>1.68</v>
      </c>
      <c r="D502">
        <v>13</v>
      </c>
      <c r="E502">
        <v>10.8</v>
      </c>
      <c r="G502">
        <v>3.9</v>
      </c>
      <c r="H502">
        <v>5.93</v>
      </c>
      <c r="I502">
        <v>4.21</v>
      </c>
      <c r="J502">
        <v>2.2400000000000002</v>
      </c>
      <c r="L502">
        <v>1.05</v>
      </c>
      <c r="N502">
        <v>51.6</v>
      </c>
      <c r="O502">
        <v>0.39</v>
      </c>
      <c r="P502">
        <v>2.11</v>
      </c>
      <c r="Q502">
        <v>10.1</v>
      </c>
      <c r="S502">
        <v>14.3</v>
      </c>
      <c r="T502">
        <v>20.399999999999999</v>
      </c>
      <c r="U502">
        <v>0.48</v>
      </c>
      <c r="X502">
        <v>1E-4</v>
      </c>
      <c r="Y502">
        <v>1410.15</v>
      </c>
      <c r="Z502">
        <f t="shared" si="7"/>
        <v>1E-3</v>
      </c>
    </row>
    <row r="503" spans="1:26" x14ac:dyDescent="0.3">
      <c r="A503" t="s">
        <v>582</v>
      </c>
      <c r="B503">
        <v>52.3</v>
      </c>
      <c r="C503">
        <v>1.46</v>
      </c>
      <c r="D503">
        <v>13.3</v>
      </c>
      <c r="E503">
        <v>12.5</v>
      </c>
      <c r="G503">
        <v>6.73</v>
      </c>
      <c r="H503">
        <v>5.0599999999999996</v>
      </c>
      <c r="I503">
        <v>5.79</v>
      </c>
      <c r="J503">
        <v>1.37</v>
      </c>
      <c r="L503">
        <v>1.49</v>
      </c>
      <c r="N503">
        <v>51.1</v>
      </c>
      <c r="O503">
        <v>0.28999999999999998</v>
      </c>
      <c r="P503">
        <v>7.44</v>
      </c>
      <c r="Q503">
        <v>6.38</v>
      </c>
      <c r="S503">
        <v>13.4</v>
      </c>
      <c r="T503">
        <v>20.100000000000001</v>
      </c>
      <c r="U503">
        <v>1.24</v>
      </c>
      <c r="X503">
        <v>1.5</v>
      </c>
      <c r="Y503">
        <v>1423.15</v>
      </c>
      <c r="Z503">
        <f t="shared" si="7"/>
        <v>15</v>
      </c>
    </row>
    <row r="504" spans="1:26" x14ac:dyDescent="0.3">
      <c r="A504" t="s">
        <v>583</v>
      </c>
      <c r="B504">
        <v>50.7</v>
      </c>
      <c r="C504">
        <v>1.66</v>
      </c>
      <c r="D504">
        <v>11.9</v>
      </c>
      <c r="E504">
        <v>12.7</v>
      </c>
      <c r="G504">
        <v>11.1</v>
      </c>
      <c r="H504">
        <v>5.42</v>
      </c>
      <c r="I504">
        <v>4.68</v>
      </c>
      <c r="J504">
        <v>0.93</v>
      </c>
      <c r="L504">
        <v>0.9</v>
      </c>
      <c r="N504">
        <v>51.4</v>
      </c>
      <c r="O504">
        <v>0.36</v>
      </c>
      <c r="P504">
        <v>7.2</v>
      </c>
      <c r="Q504">
        <v>4.42</v>
      </c>
      <c r="S504">
        <v>15</v>
      </c>
      <c r="T504">
        <v>20.2</v>
      </c>
      <c r="U504">
        <v>1.41</v>
      </c>
      <c r="X504">
        <v>1.5</v>
      </c>
      <c r="Y504">
        <v>1448.15</v>
      </c>
      <c r="Z504">
        <f t="shared" si="7"/>
        <v>15</v>
      </c>
    </row>
    <row r="505" spans="1:26" x14ac:dyDescent="0.3">
      <c r="A505" t="s">
        <v>584</v>
      </c>
      <c r="B505">
        <v>50.8</v>
      </c>
      <c r="C505">
        <v>1.5</v>
      </c>
      <c r="D505">
        <v>13.5</v>
      </c>
      <c r="E505">
        <v>11.2</v>
      </c>
      <c r="G505">
        <v>10.4</v>
      </c>
      <c r="H505">
        <v>6.51</v>
      </c>
      <c r="I505">
        <v>4.42</v>
      </c>
      <c r="J505">
        <v>0.76</v>
      </c>
      <c r="L505">
        <v>0.75</v>
      </c>
      <c r="N505">
        <v>52.1</v>
      </c>
      <c r="O505">
        <v>0.26</v>
      </c>
      <c r="P505">
        <v>7.16</v>
      </c>
      <c r="Q505">
        <v>4.12</v>
      </c>
      <c r="S505">
        <v>15.6</v>
      </c>
      <c r="T505">
        <v>20.5</v>
      </c>
      <c r="U505">
        <v>0.98</v>
      </c>
      <c r="X505">
        <v>1.5</v>
      </c>
      <c r="Y505">
        <v>1473.15</v>
      </c>
      <c r="Z505">
        <f t="shared" si="7"/>
        <v>15</v>
      </c>
    </row>
    <row r="506" spans="1:26" x14ac:dyDescent="0.3">
      <c r="A506" t="s">
        <v>585</v>
      </c>
      <c r="B506">
        <v>51.3</v>
      </c>
      <c r="C506">
        <v>1.22</v>
      </c>
      <c r="D506">
        <v>15.8</v>
      </c>
      <c r="E506">
        <v>9.18</v>
      </c>
      <c r="G506">
        <v>9.11</v>
      </c>
      <c r="H506">
        <v>8.06</v>
      </c>
      <c r="I506">
        <v>4.21</v>
      </c>
      <c r="J506">
        <v>0.62</v>
      </c>
      <c r="L506">
        <v>0.6</v>
      </c>
      <c r="N506">
        <v>52</v>
      </c>
      <c r="O506">
        <v>0.25</v>
      </c>
      <c r="P506">
        <v>7.05</v>
      </c>
      <c r="Q506">
        <v>4.4800000000000004</v>
      </c>
      <c r="S506">
        <v>15.3</v>
      </c>
      <c r="T506">
        <v>21</v>
      </c>
      <c r="U506">
        <v>0.9</v>
      </c>
      <c r="X506">
        <v>1.5</v>
      </c>
      <c r="Y506">
        <v>1498.15</v>
      </c>
      <c r="Z506">
        <f t="shared" si="7"/>
        <v>15</v>
      </c>
    </row>
    <row r="507" spans="1:26" x14ac:dyDescent="0.3">
      <c r="A507" t="s">
        <v>586</v>
      </c>
      <c r="B507">
        <v>53.2</v>
      </c>
      <c r="C507">
        <v>1.08</v>
      </c>
      <c r="D507">
        <v>15</v>
      </c>
      <c r="E507">
        <v>9.3699999999999992</v>
      </c>
      <c r="G507">
        <v>4.91</v>
      </c>
      <c r="H507">
        <v>7.22</v>
      </c>
      <c r="I507">
        <v>3.25</v>
      </c>
      <c r="J507">
        <v>4.7699999999999996</v>
      </c>
      <c r="L507">
        <v>1.1299999999999999</v>
      </c>
      <c r="N507">
        <v>50.9</v>
      </c>
      <c r="O507">
        <v>0.33</v>
      </c>
      <c r="P507">
        <v>7.41</v>
      </c>
      <c r="Q507">
        <v>6.58</v>
      </c>
      <c r="S507">
        <v>13.5</v>
      </c>
      <c r="T507">
        <v>20.3</v>
      </c>
      <c r="U507">
        <v>1.24</v>
      </c>
      <c r="X507">
        <v>1.5</v>
      </c>
      <c r="Y507">
        <v>1398.15</v>
      </c>
      <c r="Z507">
        <f t="shared" si="7"/>
        <v>15</v>
      </c>
    </row>
    <row r="508" spans="1:26" x14ac:dyDescent="0.3">
      <c r="A508" t="s">
        <v>587</v>
      </c>
      <c r="B508">
        <v>56.8</v>
      </c>
      <c r="C508">
        <v>1.32</v>
      </c>
      <c r="D508">
        <v>13.6</v>
      </c>
      <c r="E508">
        <v>9.35</v>
      </c>
      <c r="G508">
        <v>3.21</v>
      </c>
      <c r="H508">
        <v>6.82</v>
      </c>
      <c r="I508">
        <v>3.25</v>
      </c>
      <c r="J508">
        <v>4.42</v>
      </c>
      <c r="L508">
        <v>0.76</v>
      </c>
      <c r="N508">
        <v>52</v>
      </c>
      <c r="O508">
        <v>0.72</v>
      </c>
      <c r="P508">
        <v>2.57</v>
      </c>
      <c r="Q508">
        <v>9.69</v>
      </c>
      <c r="S508">
        <v>14.9</v>
      </c>
      <c r="T508">
        <v>20.8</v>
      </c>
      <c r="U508">
        <v>0.33</v>
      </c>
      <c r="X508">
        <v>1E-4</v>
      </c>
      <c r="Y508">
        <v>1410.15</v>
      </c>
      <c r="Z508">
        <f t="shared" si="7"/>
        <v>1E-3</v>
      </c>
    </row>
    <row r="509" spans="1:26" x14ac:dyDescent="0.3">
      <c r="A509" t="s">
        <v>588</v>
      </c>
      <c r="B509">
        <v>56.3</v>
      </c>
      <c r="C509">
        <v>1.35</v>
      </c>
      <c r="D509">
        <v>15.8</v>
      </c>
      <c r="E509">
        <v>8.57</v>
      </c>
      <c r="G509">
        <v>2.92</v>
      </c>
      <c r="H509">
        <v>6.9</v>
      </c>
      <c r="I509">
        <v>3.99</v>
      </c>
      <c r="J509">
        <v>3.52</v>
      </c>
      <c r="L509">
        <v>0.5</v>
      </c>
      <c r="N509">
        <v>52.4</v>
      </c>
      <c r="O509">
        <v>0.36</v>
      </c>
      <c r="P509">
        <v>2.31</v>
      </c>
      <c r="Q509">
        <v>9.77</v>
      </c>
      <c r="S509">
        <v>14.7</v>
      </c>
      <c r="T509">
        <v>20.399999999999999</v>
      </c>
      <c r="U509">
        <v>0.41</v>
      </c>
      <c r="X509">
        <v>1E-4</v>
      </c>
      <c r="Y509">
        <v>1423.15</v>
      </c>
      <c r="Z509">
        <f t="shared" si="7"/>
        <v>1E-3</v>
      </c>
    </row>
    <row r="510" spans="1:26" x14ac:dyDescent="0.3">
      <c r="A510" t="s">
        <v>588</v>
      </c>
      <c r="B510">
        <v>52.7</v>
      </c>
      <c r="C510">
        <v>1.22</v>
      </c>
      <c r="D510">
        <v>14.5</v>
      </c>
      <c r="E510">
        <v>10.5</v>
      </c>
      <c r="G510">
        <v>5.7</v>
      </c>
      <c r="H510">
        <v>6.9</v>
      </c>
      <c r="I510">
        <v>4.07</v>
      </c>
      <c r="J510">
        <v>3.18</v>
      </c>
      <c r="L510">
        <v>1.21</v>
      </c>
      <c r="N510">
        <v>51.4</v>
      </c>
      <c r="O510">
        <v>0.38</v>
      </c>
      <c r="P510">
        <v>6.7</v>
      </c>
      <c r="Q510">
        <v>6.05</v>
      </c>
      <c r="S510">
        <v>15.2</v>
      </c>
      <c r="T510">
        <v>20.8</v>
      </c>
      <c r="U510">
        <v>0.57999999999999996</v>
      </c>
      <c r="X510">
        <v>1</v>
      </c>
      <c r="Y510">
        <v>1423.15</v>
      </c>
      <c r="Z510">
        <f t="shared" si="7"/>
        <v>10</v>
      </c>
    </row>
    <row r="511" spans="1:26" x14ac:dyDescent="0.3">
      <c r="A511" t="s">
        <v>588</v>
      </c>
      <c r="B511">
        <v>51.9</v>
      </c>
      <c r="C511">
        <v>1.49</v>
      </c>
      <c r="D511">
        <v>13</v>
      </c>
      <c r="E511">
        <v>13</v>
      </c>
      <c r="G511">
        <v>5.41</v>
      </c>
      <c r="H511">
        <v>5.54</v>
      </c>
      <c r="I511">
        <v>4.18</v>
      </c>
      <c r="J511">
        <v>3.99</v>
      </c>
      <c r="L511">
        <v>1.56</v>
      </c>
      <c r="N511">
        <v>51</v>
      </c>
      <c r="O511">
        <v>0.54</v>
      </c>
      <c r="P511">
        <v>6.69</v>
      </c>
      <c r="Q511">
        <v>7.28</v>
      </c>
      <c r="S511">
        <v>13.2</v>
      </c>
      <c r="T511">
        <v>20.7</v>
      </c>
      <c r="U511">
        <v>1.05</v>
      </c>
      <c r="X511">
        <v>1.5</v>
      </c>
      <c r="Y511">
        <v>1423.15</v>
      </c>
      <c r="Z511">
        <f t="shared" si="7"/>
        <v>15</v>
      </c>
    </row>
    <row r="512" spans="1:26" x14ac:dyDescent="0.3">
      <c r="A512" t="s">
        <v>589</v>
      </c>
      <c r="B512">
        <v>52.5</v>
      </c>
      <c r="C512">
        <v>1.26</v>
      </c>
      <c r="D512">
        <v>15</v>
      </c>
      <c r="E512">
        <v>9.69</v>
      </c>
      <c r="G512">
        <v>6.76</v>
      </c>
      <c r="H512">
        <v>6.82</v>
      </c>
      <c r="I512">
        <v>4.37</v>
      </c>
      <c r="J512">
        <v>2.46</v>
      </c>
      <c r="L512">
        <v>0.9</v>
      </c>
      <c r="N512">
        <v>51.2</v>
      </c>
      <c r="O512">
        <v>0.38</v>
      </c>
      <c r="P512">
        <v>6.25</v>
      </c>
      <c r="Q512">
        <v>6.01</v>
      </c>
      <c r="S512">
        <v>15.2</v>
      </c>
      <c r="T512">
        <v>20.9</v>
      </c>
      <c r="U512">
        <v>0.61</v>
      </c>
      <c r="X512">
        <v>1</v>
      </c>
      <c r="Y512">
        <v>1448.15</v>
      </c>
      <c r="Z512">
        <f t="shared" si="7"/>
        <v>10</v>
      </c>
    </row>
    <row r="513" spans="1:26" x14ac:dyDescent="0.3">
      <c r="A513" t="s">
        <v>589</v>
      </c>
      <c r="B513">
        <v>52.1</v>
      </c>
      <c r="C513">
        <v>1.23</v>
      </c>
      <c r="D513">
        <v>14.4</v>
      </c>
      <c r="E513">
        <v>11</v>
      </c>
      <c r="G513">
        <v>6.98</v>
      </c>
      <c r="H513">
        <v>6.4</v>
      </c>
      <c r="I513">
        <v>4.28</v>
      </c>
      <c r="J513">
        <v>2.62</v>
      </c>
      <c r="L513">
        <v>0.98</v>
      </c>
      <c r="N513">
        <v>51.2</v>
      </c>
      <c r="O513">
        <v>0.67</v>
      </c>
      <c r="P513">
        <v>7.18</v>
      </c>
      <c r="Q513">
        <v>5.09</v>
      </c>
      <c r="S513">
        <v>14.2</v>
      </c>
      <c r="T513">
        <v>20.5</v>
      </c>
      <c r="U513">
        <v>1.1599999999999999</v>
      </c>
      <c r="X513">
        <v>1.5</v>
      </c>
      <c r="Y513">
        <v>1448.15</v>
      </c>
      <c r="Z513">
        <f t="shared" si="7"/>
        <v>15</v>
      </c>
    </row>
    <row r="514" spans="1:26" x14ac:dyDescent="0.3">
      <c r="A514" t="s">
        <v>590</v>
      </c>
      <c r="B514">
        <v>51.7</v>
      </c>
      <c r="C514">
        <v>1.42</v>
      </c>
      <c r="D514">
        <v>14.3</v>
      </c>
      <c r="E514">
        <v>11.1</v>
      </c>
      <c r="G514">
        <v>7.76</v>
      </c>
      <c r="H514">
        <v>6.01</v>
      </c>
      <c r="I514">
        <v>4.29</v>
      </c>
      <c r="J514">
        <v>2.35</v>
      </c>
      <c r="L514">
        <v>0.96</v>
      </c>
      <c r="N514">
        <v>51.5</v>
      </c>
      <c r="O514">
        <v>0.4</v>
      </c>
      <c r="P514">
        <v>7.21</v>
      </c>
      <c r="Q514">
        <v>5.55</v>
      </c>
      <c r="S514">
        <v>14.8</v>
      </c>
      <c r="T514">
        <v>20.399999999999999</v>
      </c>
      <c r="U514">
        <v>1.01</v>
      </c>
      <c r="X514">
        <v>1.5</v>
      </c>
      <c r="Y514">
        <v>1473.15</v>
      </c>
      <c r="Z514">
        <f t="shared" si="7"/>
        <v>15</v>
      </c>
    </row>
    <row r="515" spans="1:26" x14ac:dyDescent="0.3">
      <c r="A515" t="s">
        <v>591</v>
      </c>
      <c r="B515">
        <v>51.6</v>
      </c>
      <c r="C515">
        <v>1.0900000000000001</v>
      </c>
      <c r="D515">
        <v>15.3</v>
      </c>
      <c r="E515">
        <v>9</v>
      </c>
      <c r="G515">
        <v>8.84</v>
      </c>
      <c r="H515">
        <v>7.67</v>
      </c>
      <c r="I515">
        <v>3.76</v>
      </c>
      <c r="J515">
        <v>1.82</v>
      </c>
      <c r="L515">
        <v>0.63</v>
      </c>
      <c r="N515">
        <v>51.6</v>
      </c>
      <c r="O515">
        <v>0.35</v>
      </c>
      <c r="P515">
        <v>7.2</v>
      </c>
      <c r="Q515">
        <v>4.2</v>
      </c>
      <c r="S515">
        <v>15.9</v>
      </c>
      <c r="T515">
        <v>20.3</v>
      </c>
      <c r="U515">
        <v>0.87</v>
      </c>
      <c r="X515">
        <v>1.5</v>
      </c>
      <c r="Y515">
        <v>1498.15</v>
      </c>
      <c r="Z515">
        <f t="shared" ref="Z515:Z578" si="8">X515*10</f>
        <v>15</v>
      </c>
    </row>
    <row r="516" spans="1:26" x14ac:dyDescent="0.3">
      <c r="A516" t="s">
        <v>592</v>
      </c>
      <c r="B516">
        <v>59.5</v>
      </c>
      <c r="C516">
        <v>0.72</v>
      </c>
      <c r="D516">
        <v>13.4</v>
      </c>
      <c r="E516">
        <v>7.61</v>
      </c>
      <c r="G516">
        <v>2.67</v>
      </c>
      <c r="H516">
        <v>5.3</v>
      </c>
      <c r="I516">
        <v>2.42</v>
      </c>
      <c r="J516">
        <v>7.88</v>
      </c>
      <c r="L516">
        <v>1.02</v>
      </c>
      <c r="N516">
        <v>51.7</v>
      </c>
      <c r="O516">
        <v>0.61</v>
      </c>
      <c r="P516">
        <v>2.87</v>
      </c>
      <c r="Q516">
        <v>10.4</v>
      </c>
      <c r="S516">
        <v>13.4</v>
      </c>
      <c r="T516">
        <v>20.3</v>
      </c>
      <c r="U516">
        <v>0.72</v>
      </c>
      <c r="X516">
        <v>1E-4</v>
      </c>
      <c r="Y516">
        <v>1398.15</v>
      </c>
      <c r="Z516">
        <f t="shared" si="8"/>
        <v>1E-3</v>
      </c>
    </row>
    <row r="517" spans="1:26" x14ac:dyDescent="0.3">
      <c r="A517" t="s">
        <v>592</v>
      </c>
      <c r="B517">
        <v>54.1</v>
      </c>
      <c r="C517">
        <v>1.38</v>
      </c>
      <c r="D517">
        <v>14.7</v>
      </c>
      <c r="E517">
        <v>9.41</v>
      </c>
      <c r="G517">
        <v>3.76</v>
      </c>
      <c r="H517">
        <v>5.9</v>
      </c>
      <c r="I517">
        <v>2.93</v>
      </c>
      <c r="J517">
        <v>6.72</v>
      </c>
      <c r="L517">
        <v>1.53</v>
      </c>
      <c r="N517">
        <v>50.8</v>
      </c>
      <c r="O517">
        <v>0.5</v>
      </c>
      <c r="P517">
        <v>6.21</v>
      </c>
      <c r="Q517">
        <v>7.67</v>
      </c>
      <c r="S517">
        <v>14</v>
      </c>
      <c r="T517">
        <v>20.6</v>
      </c>
      <c r="U517">
        <v>0.6</v>
      </c>
      <c r="X517">
        <v>1</v>
      </c>
      <c r="Y517">
        <v>1398.15</v>
      </c>
      <c r="Z517">
        <f t="shared" si="8"/>
        <v>10</v>
      </c>
    </row>
    <row r="518" spans="1:26" x14ac:dyDescent="0.3">
      <c r="A518" t="s">
        <v>593</v>
      </c>
      <c r="B518">
        <v>53.3</v>
      </c>
      <c r="C518">
        <v>1.1100000000000001</v>
      </c>
      <c r="D518">
        <v>15.2</v>
      </c>
      <c r="E518">
        <v>10.4</v>
      </c>
      <c r="G518">
        <v>2.98</v>
      </c>
      <c r="H518">
        <v>6.38</v>
      </c>
      <c r="I518">
        <v>3.08</v>
      </c>
      <c r="J518">
        <v>6.17</v>
      </c>
      <c r="L518">
        <v>1.41</v>
      </c>
      <c r="N518">
        <v>50.1</v>
      </c>
      <c r="O518">
        <v>0.72</v>
      </c>
      <c r="P518">
        <v>7.22</v>
      </c>
      <c r="Q518">
        <v>8.61</v>
      </c>
      <c r="S518">
        <v>11.9</v>
      </c>
      <c r="T518">
        <v>20.2</v>
      </c>
      <c r="U518">
        <v>1.24</v>
      </c>
      <c r="X518">
        <v>1.5</v>
      </c>
      <c r="Y518">
        <v>1423.15</v>
      </c>
      <c r="Z518">
        <f t="shared" si="8"/>
        <v>15</v>
      </c>
    </row>
    <row r="519" spans="1:26" x14ac:dyDescent="0.3">
      <c r="A519" t="s">
        <v>594</v>
      </c>
      <c r="B519">
        <v>52.4</v>
      </c>
      <c r="C519">
        <v>1.19</v>
      </c>
      <c r="D519">
        <v>16.100000000000001</v>
      </c>
      <c r="E519">
        <v>10.8</v>
      </c>
      <c r="G519">
        <v>3.95</v>
      </c>
      <c r="H519">
        <v>7.2</v>
      </c>
      <c r="I519">
        <v>3.49</v>
      </c>
      <c r="J519">
        <v>4.21</v>
      </c>
      <c r="L519">
        <v>0.91</v>
      </c>
      <c r="N519">
        <v>50.5</v>
      </c>
      <c r="O519">
        <v>0.68</v>
      </c>
      <c r="P519">
        <v>7.01</v>
      </c>
      <c r="Q519">
        <v>7.86</v>
      </c>
      <c r="S519">
        <v>12.1</v>
      </c>
      <c r="T519">
        <v>20.7</v>
      </c>
      <c r="U519">
        <v>1.4</v>
      </c>
      <c r="X519">
        <v>1.5</v>
      </c>
      <c r="Y519">
        <v>1448.15</v>
      </c>
      <c r="Z519">
        <f t="shared" si="8"/>
        <v>15</v>
      </c>
    </row>
    <row r="520" spans="1:26" x14ac:dyDescent="0.3">
      <c r="A520" t="s">
        <v>595</v>
      </c>
      <c r="B520">
        <v>52.9</v>
      </c>
      <c r="C520">
        <v>1.06</v>
      </c>
      <c r="D520">
        <v>16.399999999999999</v>
      </c>
      <c r="E520">
        <v>9.06</v>
      </c>
      <c r="G520">
        <v>5.23</v>
      </c>
      <c r="H520">
        <v>7.32</v>
      </c>
      <c r="I520">
        <v>3.77</v>
      </c>
      <c r="J520">
        <v>3.44</v>
      </c>
      <c r="L520">
        <v>0.75</v>
      </c>
      <c r="N520">
        <v>51.1</v>
      </c>
      <c r="O520">
        <v>0.51</v>
      </c>
      <c r="P520">
        <v>7.01</v>
      </c>
      <c r="Q520">
        <v>5.93</v>
      </c>
      <c r="S520">
        <v>14.6</v>
      </c>
      <c r="T520">
        <v>20.3</v>
      </c>
      <c r="U520">
        <v>1.21</v>
      </c>
      <c r="X520">
        <v>1.5</v>
      </c>
      <c r="Y520">
        <v>1473.15</v>
      </c>
      <c r="Z520">
        <f t="shared" si="8"/>
        <v>15</v>
      </c>
    </row>
    <row r="521" spans="1:26" x14ac:dyDescent="0.3">
      <c r="A521" t="s">
        <v>596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X521">
        <v>0.02</v>
      </c>
      <c r="Y521">
        <v>1362.15</v>
      </c>
      <c r="Z521">
        <f t="shared" si="8"/>
        <v>0.2</v>
      </c>
    </row>
    <row r="522" spans="1:26" x14ac:dyDescent="0.3">
      <c r="A522" t="s">
        <v>597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L522">
        <v>1.46</v>
      </c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X522">
        <v>1E-4</v>
      </c>
      <c r="Y522">
        <v>1253.1500000000001</v>
      </c>
      <c r="Z522">
        <f t="shared" si="8"/>
        <v>1E-3</v>
      </c>
    </row>
    <row r="523" spans="1:26" x14ac:dyDescent="0.3">
      <c r="A523" t="s">
        <v>598</v>
      </c>
      <c r="B523">
        <v>63.1</v>
      </c>
      <c r="C523">
        <v>0.63</v>
      </c>
      <c r="D523">
        <v>15.5</v>
      </c>
      <c r="E523">
        <v>2.65</v>
      </c>
      <c r="G523">
        <v>1.1000000000000001</v>
      </c>
      <c r="H523">
        <v>3.35</v>
      </c>
      <c r="I523">
        <v>3.9</v>
      </c>
      <c r="J523">
        <v>2.27</v>
      </c>
      <c r="M523">
        <v>4.5</v>
      </c>
      <c r="N523">
        <v>51.7</v>
      </c>
      <c r="O523">
        <v>1.08</v>
      </c>
      <c r="P523">
        <v>2.7</v>
      </c>
      <c r="Q523">
        <v>6.18</v>
      </c>
      <c r="S523">
        <v>16.600000000000001</v>
      </c>
      <c r="T523">
        <v>19.899999999999999</v>
      </c>
      <c r="U523">
        <v>0.8</v>
      </c>
      <c r="X523">
        <v>0.14549999999999999</v>
      </c>
      <c r="Y523">
        <v>1223.1500000000001</v>
      </c>
      <c r="Z523">
        <f t="shared" si="8"/>
        <v>1.4549999999999998</v>
      </c>
    </row>
    <row r="524" spans="1:26" x14ac:dyDescent="0.3">
      <c r="A524" t="s">
        <v>599</v>
      </c>
      <c r="B524">
        <v>64</v>
      </c>
      <c r="C524">
        <v>0.74</v>
      </c>
      <c r="D524">
        <v>15</v>
      </c>
      <c r="E524">
        <v>3.49</v>
      </c>
      <c r="G524">
        <v>1.6</v>
      </c>
      <c r="H524">
        <v>3.87</v>
      </c>
      <c r="I524">
        <v>4</v>
      </c>
      <c r="J524">
        <v>2.0699999999999998</v>
      </c>
      <c r="M524">
        <v>3</v>
      </c>
      <c r="N524">
        <v>48.9</v>
      </c>
      <c r="O524">
        <v>1.05</v>
      </c>
      <c r="P524">
        <v>3.9</v>
      </c>
      <c r="Q524">
        <v>12</v>
      </c>
      <c r="S524">
        <v>15.1</v>
      </c>
      <c r="T524">
        <v>17.7</v>
      </c>
      <c r="U524">
        <v>0.4</v>
      </c>
      <c r="V524">
        <v>0.13</v>
      </c>
      <c r="X524">
        <v>7.0999999999999994E-2</v>
      </c>
      <c r="Y524">
        <v>1233.1500000000001</v>
      </c>
      <c r="Z524">
        <f t="shared" si="8"/>
        <v>0.71</v>
      </c>
    </row>
    <row r="525" spans="1:26" x14ac:dyDescent="0.3">
      <c r="A525" t="s">
        <v>600</v>
      </c>
      <c r="B525">
        <v>56.1</v>
      </c>
      <c r="C525">
        <v>0.88</v>
      </c>
      <c r="D525">
        <v>17</v>
      </c>
      <c r="E525">
        <v>5.04</v>
      </c>
      <c r="G525">
        <v>3.1</v>
      </c>
      <c r="H525">
        <v>5.4</v>
      </c>
      <c r="I525">
        <v>5.0999999999999996</v>
      </c>
      <c r="J525">
        <v>1.81</v>
      </c>
      <c r="M525">
        <v>3.5</v>
      </c>
      <c r="N525">
        <v>50.6</v>
      </c>
      <c r="O525">
        <v>0.89</v>
      </c>
      <c r="P525">
        <v>5.1100000000000003</v>
      </c>
      <c r="Q525">
        <v>7.52</v>
      </c>
      <c r="S525">
        <v>15.1</v>
      </c>
      <c r="T525">
        <v>21.42</v>
      </c>
      <c r="U525">
        <v>0.3</v>
      </c>
      <c r="V525">
        <v>0.02</v>
      </c>
      <c r="X525">
        <v>9.8900000000000002E-2</v>
      </c>
      <c r="Y525">
        <v>1323.15</v>
      </c>
      <c r="Z525">
        <f t="shared" si="8"/>
        <v>0.98899999999999999</v>
      </c>
    </row>
    <row r="526" spans="1:26" x14ac:dyDescent="0.3">
      <c r="A526" t="s">
        <v>601</v>
      </c>
      <c r="B526">
        <v>53.2</v>
      </c>
      <c r="C526">
        <v>1</v>
      </c>
      <c r="D526">
        <v>17.600000000000001</v>
      </c>
      <c r="E526">
        <v>4.87</v>
      </c>
      <c r="G526">
        <v>3.3</v>
      </c>
      <c r="H526">
        <v>6.52</v>
      </c>
      <c r="I526">
        <v>3.9</v>
      </c>
      <c r="J526">
        <v>1.24</v>
      </c>
      <c r="M526">
        <v>5.0999999999999996</v>
      </c>
      <c r="N526">
        <v>50.5</v>
      </c>
      <c r="O526">
        <v>0.71</v>
      </c>
      <c r="P526">
        <v>4.2</v>
      </c>
      <c r="Q526">
        <v>6.08</v>
      </c>
      <c r="S526">
        <v>15.4</v>
      </c>
      <c r="T526">
        <v>22</v>
      </c>
      <c r="U526">
        <v>0.3</v>
      </c>
      <c r="X526">
        <v>0.20399999999999999</v>
      </c>
      <c r="Y526">
        <v>1298.1500000000001</v>
      </c>
      <c r="Z526">
        <f t="shared" si="8"/>
        <v>2.04</v>
      </c>
    </row>
    <row r="527" spans="1:26" x14ac:dyDescent="0.3">
      <c r="A527" t="s">
        <v>602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  <c r="Z527">
        <f t="shared" si="8"/>
        <v>7</v>
      </c>
    </row>
    <row r="528" spans="1:26" x14ac:dyDescent="0.3">
      <c r="A528" t="s">
        <v>603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  <c r="Z528">
        <f t="shared" si="8"/>
        <v>7</v>
      </c>
    </row>
    <row r="529" spans="1:26" x14ac:dyDescent="0.3">
      <c r="A529" t="s">
        <v>604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  <c r="Z529">
        <f t="shared" si="8"/>
        <v>7</v>
      </c>
    </row>
    <row r="530" spans="1:26" x14ac:dyDescent="0.3">
      <c r="A530" t="s">
        <v>605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  <c r="Z530">
        <f t="shared" si="8"/>
        <v>7</v>
      </c>
    </row>
    <row r="531" spans="1:26" x14ac:dyDescent="0.3">
      <c r="A531" t="s">
        <v>606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  <c r="Z531">
        <f t="shared" si="8"/>
        <v>7</v>
      </c>
    </row>
    <row r="532" spans="1:26" x14ac:dyDescent="0.3">
      <c r="A532" t="s">
        <v>607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K532">
        <v>0.22</v>
      </c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W532">
        <v>0.75</v>
      </c>
      <c r="X532">
        <v>1E-4</v>
      </c>
      <c r="Y532">
        <v>1523.15</v>
      </c>
      <c r="Z532">
        <f t="shared" si="8"/>
        <v>1E-3</v>
      </c>
    </row>
    <row r="533" spans="1:26" x14ac:dyDescent="0.3">
      <c r="A533" t="s">
        <v>608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K533">
        <v>0.19</v>
      </c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W533">
        <v>0.72</v>
      </c>
      <c r="X533">
        <v>1E-4</v>
      </c>
      <c r="Y533">
        <v>1523.15</v>
      </c>
      <c r="Z533">
        <f t="shared" si="8"/>
        <v>1E-3</v>
      </c>
    </row>
    <row r="534" spans="1:26" x14ac:dyDescent="0.3">
      <c r="A534" t="s">
        <v>609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K534">
        <v>0.08</v>
      </c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W534">
        <v>0.42</v>
      </c>
      <c r="X534">
        <v>0.2</v>
      </c>
      <c r="Y534">
        <v>1299.1500000000001</v>
      </c>
      <c r="Z534">
        <f t="shared" si="8"/>
        <v>2</v>
      </c>
    </row>
    <row r="535" spans="1:26" x14ac:dyDescent="0.3">
      <c r="A535" t="s">
        <v>610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W535">
        <v>0.59</v>
      </c>
      <c r="X535">
        <v>1.5</v>
      </c>
      <c r="Y535">
        <v>1723.15</v>
      </c>
      <c r="Z535">
        <f t="shared" si="8"/>
        <v>15</v>
      </c>
    </row>
    <row r="536" spans="1:26" x14ac:dyDescent="0.3">
      <c r="A536" t="s">
        <v>611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W536">
        <v>0.91</v>
      </c>
      <c r="X536">
        <v>1.5</v>
      </c>
      <c r="Y536">
        <v>1548.15</v>
      </c>
      <c r="Z536">
        <f t="shared" si="8"/>
        <v>15</v>
      </c>
    </row>
    <row r="537" spans="1:26" x14ac:dyDescent="0.3">
      <c r="A537" t="s">
        <v>612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W537">
        <v>0.37</v>
      </c>
      <c r="X537">
        <v>1.5</v>
      </c>
      <c r="Y537">
        <v>1448.15</v>
      </c>
      <c r="Z537">
        <f t="shared" si="8"/>
        <v>15</v>
      </c>
    </row>
    <row r="538" spans="1:26" x14ac:dyDescent="0.3">
      <c r="A538" t="s">
        <v>613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W538">
        <v>0.5</v>
      </c>
      <c r="X538">
        <v>2</v>
      </c>
      <c r="Y538">
        <v>1723.15</v>
      </c>
      <c r="Z538">
        <f t="shared" si="8"/>
        <v>20</v>
      </c>
    </row>
    <row r="539" spans="1:26" x14ac:dyDescent="0.3">
      <c r="A539" t="s">
        <v>614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W539">
        <v>0.24</v>
      </c>
      <c r="X539">
        <v>2</v>
      </c>
      <c r="Y539">
        <v>1698.15</v>
      </c>
      <c r="Z539">
        <f t="shared" si="8"/>
        <v>20</v>
      </c>
    </row>
    <row r="540" spans="1:26" x14ac:dyDescent="0.3">
      <c r="A540" t="s">
        <v>615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X540">
        <v>0.7</v>
      </c>
      <c r="Y540">
        <v>1273.1500000000001</v>
      </c>
      <c r="Z540">
        <f t="shared" si="8"/>
        <v>7</v>
      </c>
    </row>
    <row r="541" spans="1:26" x14ac:dyDescent="0.3">
      <c r="A541" t="s">
        <v>616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X541">
        <v>1.5</v>
      </c>
      <c r="Y541">
        <v>1273.1500000000001</v>
      </c>
      <c r="Z541">
        <f t="shared" si="8"/>
        <v>15</v>
      </c>
    </row>
    <row r="542" spans="1:26" x14ac:dyDescent="0.3">
      <c r="A542" t="s">
        <v>617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X542">
        <v>0.5</v>
      </c>
      <c r="Y542">
        <v>1273.1500000000001</v>
      </c>
      <c r="Z542">
        <f t="shared" si="8"/>
        <v>5</v>
      </c>
    </row>
    <row r="543" spans="1:26" x14ac:dyDescent="0.3">
      <c r="A543" t="s">
        <v>618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X543">
        <v>1.5</v>
      </c>
      <c r="Y543">
        <v>1223.1500000000001</v>
      </c>
      <c r="Z543">
        <f t="shared" si="8"/>
        <v>15</v>
      </c>
    </row>
    <row r="544" spans="1:26" x14ac:dyDescent="0.3">
      <c r="A544" t="s">
        <v>619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M544">
        <v>5.8</v>
      </c>
      <c r="N544">
        <v>55.88</v>
      </c>
      <c r="O544">
        <v>0.23</v>
      </c>
      <c r="P544">
        <v>21.01</v>
      </c>
      <c r="Q544">
        <v>3.58</v>
      </c>
      <c r="S544">
        <v>2.88</v>
      </c>
      <c r="T544">
        <v>7.94</v>
      </c>
      <c r="U544">
        <v>8.4499999999999993</v>
      </c>
      <c r="V544">
        <v>0.19</v>
      </c>
      <c r="X544">
        <v>3.2</v>
      </c>
      <c r="Y544">
        <v>1273.1500000000001</v>
      </c>
      <c r="Z544">
        <f t="shared" si="8"/>
        <v>32</v>
      </c>
    </row>
    <row r="545" spans="1:26" x14ac:dyDescent="0.3">
      <c r="A545" t="s">
        <v>620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X545">
        <v>3.2</v>
      </c>
      <c r="Y545">
        <v>1373.15</v>
      </c>
      <c r="Z545">
        <f t="shared" si="8"/>
        <v>32</v>
      </c>
    </row>
    <row r="546" spans="1:26" x14ac:dyDescent="0.3">
      <c r="A546" t="s">
        <v>621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X546">
        <v>2.7</v>
      </c>
      <c r="Y546">
        <v>1348.15</v>
      </c>
      <c r="Z546">
        <f t="shared" si="8"/>
        <v>27</v>
      </c>
    </row>
    <row r="547" spans="1:26" x14ac:dyDescent="0.3">
      <c r="A547" t="s">
        <v>622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X547">
        <v>2.7</v>
      </c>
      <c r="Y547">
        <v>1298.1500000000001</v>
      </c>
      <c r="Z547">
        <f t="shared" si="8"/>
        <v>27</v>
      </c>
    </row>
    <row r="548" spans="1:26" x14ac:dyDescent="0.3">
      <c r="A548" t="s">
        <v>623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X548">
        <v>2.7</v>
      </c>
      <c r="Y548">
        <v>1423.15</v>
      </c>
      <c r="Z548">
        <f t="shared" si="8"/>
        <v>27</v>
      </c>
    </row>
    <row r="549" spans="1:26" x14ac:dyDescent="0.3">
      <c r="A549" t="s">
        <v>624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X549">
        <v>2.7</v>
      </c>
      <c r="Y549">
        <v>1398.15</v>
      </c>
      <c r="Z549">
        <f t="shared" si="8"/>
        <v>27</v>
      </c>
    </row>
    <row r="550" spans="1:26" x14ac:dyDescent="0.3">
      <c r="A550" t="s">
        <v>625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S550">
        <v>4.13</v>
      </c>
      <c r="T550">
        <v>8.84</v>
      </c>
      <c r="U550">
        <v>8.16</v>
      </c>
      <c r="V550">
        <v>0.05</v>
      </c>
      <c r="X550">
        <v>3.2</v>
      </c>
      <c r="Y550">
        <v>1323.15</v>
      </c>
      <c r="Z550">
        <f t="shared" si="8"/>
        <v>32</v>
      </c>
    </row>
    <row r="551" spans="1:26" x14ac:dyDescent="0.3">
      <c r="A551" t="s">
        <v>626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X551">
        <v>2.7</v>
      </c>
      <c r="Y551">
        <v>1373.15</v>
      </c>
      <c r="Z551">
        <f t="shared" si="8"/>
        <v>27</v>
      </c>
    </row>
    <row r="552" spans="1:26" x14ac:dyDescent="0.3">
      <c r="A552" t="s">
        <v>627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X552">
        <v>2.1</v>
      </c>
      <c r="Y552">
        <v>1298.1500000000001</v>
      </c>
      <c r="Z552">
        <f t="shared" si="8"/>
        <v>21</v>
      </c>
    </row>
    <row r="553" spans="1:26" x14ac:dyDescent="0.3">
      <c r="A553" t="s">
        <v>628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X553">
        <v>3</v>
      </c>
      <c r="Y553">
        <v>1348.15</v>
      </c>
      <c r="Z553">
        <f t="shared" si="8"/>
        <v>30</v>
      </c>
    </row>
    <row r="554" spans="1:26" x14ac:dyDescent="0.3">
      <c r="A554" t="s">
        <v>628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X554">
        <v>3</v>
      </c>
      <c r="Y554">
        <v>1348.15</v>
      </c>
      <c r="Z554">
        <f t="shared" si="8"/>
        <v>30</v>
      </c>
    </row>
    <row r="555" spans="1:26" x14ac:dyDescent="0.3">
      <c r="A555" t="s">
        <v>629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X555">
        <v>2.1</v>
      </c>
      <c r="Y555">
        <v>1248.1500000000001</v>
      </c>
      <c r="Z555">
        <f t="shared" si="8"/>
        <v>21</v>
      </c>
    </row>
    <row r="556" spans="1:26" x14ac:dyDescent="0.3">
      <c r="A556" t="s">
        <v>630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X556">
        <v>3</v>
      </c>
      <c r="Y556">
        <v>1248.1500000000001</v>
      </c>
      <c r="Z556">
        <f t="shared" si="8"/>
        <v>30</v>
      </c>
    </row>
    <row r="557" spans="1:26" x14ac:dyDescent="0.3">
      <c r="A557" t="s">
        <v>630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X557">
        <v>3</v>
      </c>
      <c r="Y557">
        <v>1248.1500000000001</v>
      </c>
      <c r="Z557">
        <f t="shared" si="8"/>
        <v>30</v>
      </c>
    </row>
    <row r="558" spans="1:26" x14ac:dyDescent="0.3">
      <c r="A558" t="s">
        <v>631</v>
      </c>
      <c r="B558">
        <v>73.510000000000005</v>
      </c>
      <c r="C558">
        <v>0.18</v>
      </c>
      <c r="D558">
        <v>15.44</v>
      </c>
      <c r="E558">
        <v>0.69</v>
      </c>
      <c r="G558">
        <v>7.0000000000000007E-2</v>
      </c>
      <c r="H558">
        <v>0.78</v>
      </c>
      <c r="I558">
        <v>3.11</v>
      </c>
      <c r="J558">
        <v>6.22</v>
      </c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X558">
        <v>3</v>
      </c>
      <c r="Y558">
        <v>1283.1500000000001</v>
      </c>
      <c r="Z558">
        <f t="shared" si="8"/>
        <v>30</v>
      </c>
    </row>
    <row r="559" spans="1:26" x14ac:dyDescent="0.3">
      <c r="A559" t="s">
        <v>631</v>
      </c>
      <c r="B559">
        <v>73.510000000000005</v>
      </c>
      <c r="C559">
        <v>0.18</v>
      </c>
      <c r="D559">
        <v>15.44</v>
      </c>
      <c r="E559">
        <v>0.69</v>
      </c>
      <c r="G559">
        <v>7.0000000000000007E-2</v>
      </c>
      <c r="H559">
        <v>0.78</v>
      </c>
      <c r="I559">
        <v>3.11</v>
      </c>
      <c r="J559">
        <v>6.22</v>
      </c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X559">
        <v>3</v>
      </c>
      <c r="Y559">
        <v>1283.1500000000001</v>
      </c>
      <c r="Z559">
        <f t="shared" si="8"/>
        <v>30</v>
      </c>
    </row>
    <row r="560" spans="1:26" x14ac:dyDescent="0.3">
      <c r="A560" t="s">
        <v>632</v>
      </c>
      <c r="B560">
        <v>72.67</v>
      </c>
      <c r="C560">
        <v>0.3</v>
      </c>
      <c r="D560">
        <v>15.6</v>
      </c>
      <c r="E560">
        <v>0.83</v>
      </c>
      <c r="G560">
        <v>0.27</v>
      </c>
      <c r="H560">
        <v>1.17</v>
      </c>
      <c r="I560">
        <v>5.25</v>
      </c>
      <c r="J560">
        <v>3.91</v>
      </c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X560">
        <v>2.1</v>
      </c>
      <c r="Y560">
        <v>1233.1500000000001</v>
      </c>
      <c r="Z560">
        <f t="shared" si="8"/>
        <v>21</v>
      </c>
    </row>
    <row r="561" spans="1:26" x14ac:dyDescent="0.3">
      <c r="A561" t="s">
        <v>633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X561">
        <v>2.1</v>
      </c>
      <c r="Y561">
        <v>1213.1500000000001</v>
      </c>
      <c r="Z561">
        <f t="shared" si="8"/>
        <v>21</v>
      </c>
    </row>
    <row r="562" spans="1:26" x14ac:dyDescent="0.3">
      <c r="A562" t="s">
        <v>634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X562">
        <v>2.1</v>
      </c>
      <c r="Y562">
        <v>1333.15</v>
      </c>
      <c r="Z562">
        <f t="shared" si="8"/>
        <v>21</v>
      </c>
    </row>
    <row r="563" spans="1:26" x14ac:dyDescent="0.3">
      <c r="A563" t="s">
        <v>635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X563">
        <v>0.3</v>
      </c>
      <c r="Y563">
        <v>1148.1500000000001</v>
      </c>
      <c r="Z563">
        <f t="shared" si="8"/>
        <v>3</v>
      </c>
    </row>
    <row r="564" spans="1:26" x14ac:dyDescent="0.3">
      <c r="A564" t="s">
        <v>636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X564">
        <v>0.3</v>
      </c>
      <c r="Y564">
        <v>1173.1500000000001</v>
      </c>
      <c r="Z564">
        <f t="shared" si="8"/>
        <v>3</v>
      </c>
    </row>
    <row r="565" spans="1:26" x14ac:dyDescent="0.3">
      <c r="A565" t="s">
        <v>637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X565">
        <v>0.5</v>
      </c>
      <c r="Y565">
        <v>1198.1500000000001</v>
      </c>
      <c r="Z565">
        <f t="shared" si="8"/>
        <v>5</v>
      </c>
    </row>
    <row r="566" spans="1:26" x14ac:dyDescent="0.3">
      <c r="A566" t="s">
        <v>638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X566">
        <v>0.3</v>
      </c>
      <c r="Y566">
        <v>1198.1500000000001</v>
      </c>
      <c r="Z566">
        <f t="shared" si="8"/>
        <v>3</v>
      </c>
    </row>
    <row r="567" spans="1:26" x14ac:dyDescent="0.3">
      <c r="A567" t="s">
        <v>639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X567">
        <v>0.5</v>
      </c>
      <c r="Y567">
        <v>1173.1500000000001</v>
      </c>
      <c r="Z567">
        <f t="shared" si="8"/>
        <v>5</v>
      </c>
    </row>
    <row r="568" spans="1:26" x14ac:dyDescent="0.3">
      <c r="A568" t="s">
        <v>640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X568">
        <v>1</v>
      </c>
      <c r="Y568">
        <v>1198.1500000000001</v>
      </c>
      <c r="Z568">
        <f t="shared" si="8"/>
        <v>10</v>
      </c>
    </row>
    <row r="569" spans="1:26" x14ac:dyDescent="0.3">
      <c r="A569" t="s">
        <v>641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X569">
        <v>1</v>
      </c>
      <c r="Y569">
        <v>1223.1500000000001</v>
      </c>
      <c r="Z569">
        <f t="shared" si="8"/>
        <v>10</v>
      </c>
    </row>
    <row r="570" spans="1:26" x14ac:dyDescent="0.3">
      <c r="A570" t="s">
        <v>642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X570">
        <v>0.7</v>
      </c>
      <c r="Y570">
        <v>1198.1500000000001</v>
      </c>
      <c r="Z570">
        <f t="shared" si="8"/>
        <v>7</v>
      </c>
    </row>
    <row r="571" spans="1:26" x14ac:dyDescent="0.3">
      <c r="A571" t="s">
        <v>643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X571">
        <v>1.5</v>
      </c>
      <c r="Y571">
        <v>1248.1500000000001</v>
      </c>
      <c r="Z571">
        <f t="shared" si="8"/>
        <v>15</v>
      </c>
    </row>
    <row r="572" spans="1:26" x14ac:dyDescent="0.3">
      <c r="A572" t="s">
        <v>643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X572">
        <v>1.5</v>
      </c>
      <c r="Y572">
        <v>1248.1500000000001</v>
      </c>
      <c r="Z572">
        <f t="shared" si="8"/>
        <v>15</v>
      </c>
    </row>
    <row r="573" spans="1:26" x14ac:dyDescent="0.3">
      <c r="A573" t="s">
        <v>644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X573">
        <v>0.7</v>
      </c>
      <c r="Y573">
        <v>1223.1500000000001</v>
      </c>
      <c r="Z573">
        <f t="shared" si="8"/>
        <v>7</v>
      </c>
    </row>
    <row r="574" spans="1:26" x14ac:dyDescent="0.3">
      <c r="A574" t="s">
        <v>645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X574">
        <v>1</v>
      </c>
      <c r="Y574">
        <v>1273.1500000000001</v>
      </c>
      <c r="Z574">
        <f t="shared" si="8"/>
        <v>10</v>
      </c>
    </row>
    <row r="575" spans="1:26" x14ac:dyDescent="0.3">
      <c r="A575" t="s">
        <v>646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X575">
        <v>1.5</v>
      </c>
      <c r="Y575">
        <v>1223.1500000000001</v>
      </c>
      <c r="Z575">
        <f t="shared" si="8"/>
        <v>15</v>
      </c>
    </row>
    <row r="576" spans="1:26" x14ac:dyDescent="0.3">
      <c r="A576" t="s">
        <v>647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X576">
        <v>1</v>
      </c>
      <c r="Y576">
        <v>1183.1500000000001</v>
      </c>
      <c r="Z576">
        <f t="shared" si="8"/>
        <v>10</v>
      </c>
    </row>
    <row r="577" spans="1:26" x14ac:dyDescent="0.3">
      <c r="A577" t="s">
        <v>648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X577">
        <v>1.5</v>
      </c>
      <c r="Y577">
        <v>1273.1500000000001</v>
      </c>
      <c r="Z577">
        <f t="shared" si="8"/>
        <v>15</v>
      </c>
    </row>
    <row r="578" spans="1:26" x14ac:dyDescent="0.3">
      <c r="A578" t="s">
        <v>648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X578">
        <v>1.5</v>
      </c>
      <c r="Y578">
        <v>1273.1500000000001</v>
      </c>
      <c r="Z578">
        <f t="shared" si="8"/>
        <v>15</v>
      </c>
    </row>
    <row r="579" spans="1:26" x14ac:dyDescent="0.3">
      <c r="A579" t="s">
        <v>649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X579">
        <v>1.5</v>
      </c>
      <c r="Y579">
        <v>1223.1500000000001</v>
      </c>
      <c r="Z579">
        <f t="shared" ref="Z579:Z642" si="9">X579*10</f>
        <v>15</v>
      </c>
    </row>
    <row r="580" spans="1:26" x14ac:dyDescent="0.3">
      <c r="A580" t="s">
        <v>650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X580">
        <v>1.25</v>
      </c>
      <c r="Y580">
        <v>1203.1500000000001</v>
      </c>
      <c r="Z580">
        <f t="shared" si="9"/>
        <v>12.5</v>
      </c>
    </row>
    <row r="581" spans="1:26" x14ac:dyDescent="0.3">
      <c r="A581" t="s">
        <v>651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X581">
        <v>1.25</v>
      </c>
      <c r="Y581">
        <v>1233.1500000000001</v>
      </c>
      <c r="Z581">
        <f t="shared" si="9"/>
        <v>12.5</v>
      </c>
    </row>
    <row r="582" spans="1:26" x14ac:dyDescent="0.3">
      <c r="A582" t="s">
        <v>652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X582">
        <v>1</v>
      </c>
      <c r="Y582">
        <v>1248.1500000000001</v>
      </c>
      <c r="Z582">
        <f t="shared" si="9"/>
        <v>10</v>
      </c>
    </row>
    <row r="583" spans="1:26" x14ac:dyDescent="0.3">
      <c r="A583" t="s">
        <v>653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X583">
        <v>1.5</v>
      </c>
      <c r="Y583">
        <v>1223.1500000000001</v>
      </c>
      <c r="Z583">
        <f t="shared" si="9"/>
        <v>15</v>
      </c>
    </row>
    <row r="584" spans="1:26" x14ac:dyDescent="0.3">
      <c r="A584" t="s">
        <v>654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X584">
        <v>0.40479999999999999</v>
      </c>
      <c r="Y584">
        <v>1268.1500000000001</v>
      </c>
      <c r="Z584">
        <f t="shared" si="9"/>
        <v>4.048</v>
      </c>
    </row>
    <row r="585" spans="1:26" x14ac:dyDescent="0.3">
      <c r="A585" t="s">
        <v>655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X585">
        <v>0.40479999999999999</v>
      </c>
      <c r="Y585">
        <v>1268.1500000000001</v>
      </c>
      <c r="Z585">
        <f t="shared" si="9"/>
        <v>4.048</v>
      </c>
    </row>
    <row r="586" spans="1:26" x14ac:dyDescent="0.3">
      <c r="A586" t="s">
        <v>656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X586">
        <v>0.39489999999999997</v>
      </c>
      <c r="Y586">
        <v>1289.1500000000001</v>
      </c>
      <c r="Z586">
        <f t="shared" si="9"/>
        <v>3.9489999999999998</v>
      </c>
    </row>
    <row r="587" spans="1:26" x14ac:dyDescent="0.3">
      <c r="A587" t="s">
        <v>657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X587">
        <v>0.39489999999999997</v>
      </c>
      <c r="Y587">
        <v>1289.1500000000001</v>
      </c>
      <c r="Z587">
        <f t="shared" si="9"/>
        <v>3.9489999999999998</v>
      </c>
    </row>
    <row r="588" spans="1:26" x14ac:dyDescent="0.3">
      <c r="A588" t="s">
        <v>658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X588">
        <v>0.40600000000000008</v>
      </c>
      <c r="Y588">
        <v>1273.1500000000001</v>
      </c>
      <c r="Z588">
        <f t="shared" si="9"/>
        <v>4.0600000000000005</v>
      </c>
    </row>
    <row r="589" spans="1:26" x14ac:dyDescent="0.3">
      <c r="A589" t="s">
        <v>659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X589">
        <v>0.40600000000000008</v>
      </c>
      <c r="Y589">
        <v>1273.1500000000001</v>
      </c>
      <c r="Z589">
        <f t="shared" si="9"/>
        <v>4.0600000000000005</v>
      </c>
    </row>
    <row r="590" spans="1:26" x14ac:dyDescent="0.3">
      <c r="A590" t="s">
        <v>660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X590">
        <v>0.40579999999999999</v>
      </c>
      <c r="Y590">
        <v>1298.1500000000001</v>
      </c>
      <c r="Z590">
        <f t="shared" si="9"/>
        <v>4.0579999999999998</v>
      </c>
    </row>
    <row r="591" spans="1:26" x14ac:dyDescent="0.3">
      <c r="A591" t="s">
        <v>661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X591">
        <v>0.40579999999999999</v>
      </c>
      <c r="Y591">
        <v>1298.1500000000001</v>
      </c>
      <c r="Z591">
        <f t="shared" si="9"/>
        <v>4.0579999999999998</v>
      </c>
    </row>
    <row r="592" spans="1:26" x14ac:dyDescent="0.3">
      <c r="A592" t="s">
        <v>662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X592">
        <v>0.42699999999999988</v>
      </c>
      <c r="Y592">
        <v>1273.1500000000001</v>
      </c>
      <c r="Z592">
        <f t="shared" si="9"/>
        <v>4.2699999999999987</v>
      </c>
    </row>
    <row r="593" spans="1:26" x14ac:dyDescent="0.3">
      <c r="A593" t="s">
        <v>663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X593">
        <v>0.42699999999999988</v>
      </c>
      <c r="Y593">
        <v>1273.1500000000001</v>
      </c>
      <c r="Z593">
        <f t="shared" si="9"/>
        <v>4.2699999999999987</v>
      </c>
    </row>
    <row r="594" spans="1:26" x14ac:dyDescent="0.3">
      <c r="A594" t="s">
        <v>664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X594">
        <v>0.42699999999999988</v>
      </c>
      <c r="Y594">
        <v>1273.1500000000001</v>
      </c>
      <c r="Z594">
        <f t="shared" si="9"/>
        <v>4.2699999999999987</v>
      </c>
    </row>
    <row r="595" spans="1:26" x14ac:dyDescent="0.3">
      <c r="A595" t="s">
        <v>665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  <c r="Z595">
        <f t="shared" si="9"/>
        <v>15</v>
      </c>
    </row>
    <row r="596" spans="1:26" x14ac:dyDescent="0.3">
      <c r="A596" t="s">
        <v>666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  <c r="Z596">
        <f t="shared" si="9"/>
        <v>17.5</v>
      </c>
    </row>
    <row r="597" spans="1:26" x14ac:dyDescent="0.3">
      <c r="A597" t="s">
        <v>667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W597">
        <v>0.31</v>
      </c>
      <c r="X597">
        <v>1.75</v>
      </c>
      <c r="Y597">
        <v>1473.15</v>
      </c>
      <c r="Z597">
        <f t="shared" si="9"/>
        <v>17.5</v>
      </c>
    </row>
    <row r="598" spans="1:26" x14ac:dyDescent="0.3">
      <c r="A598" t="s">
        <v>668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  <c r="Z598">
        <f t="shared" si="9"/>
        <v>12.5</v>
      </c>
    </row>
    <row r="599" spans="1:26" x14ac:dyDescent="0.3">
      <c r="A599" t="s">
        <v>669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W599">
        <v>0.38</v>
      </c>
      <c r="X599">
        <v>1.3</v>
      </c>
      <c r="Y599">
        <v>1503.15</v>
      </c>
      <c r="Z599">
        <f t="shared" si="9"/>
        <v>13</v>
      </c>
    </row>
    <row r="600" spans="1:26" x14ac:dyDescent="0.3">
      <c r="A600" t="s">
        <v>670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  <c r="Z600">
        <f t="shared" si="9"/>
        <v>15</v>
      </c>
    </row>
    <row r="601" spans="1:26" x14ac:dyDescent="0.3">
      <c r="A601" t="s">
        <v>671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  <c r="Z601">
        <f t="shared" si="9"/>
        <v>15</v>
      </c>
    </row>
    <row r="602" spans="1:26" x14ac:dyDescent="0.3">
      <c r="A602" t="s">
        <v>672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  <c r="Z602">
        <f t="shared" si="9"/>
        <v>17.5</v>
      </c>
    </row>
    <row r="603" spans="1:26" x14ac:dyDescent="0.3">
      <c r="A603" t="s">
        <v>673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  <c r="Z603">
        <f t="shared" si="9"/>
        <v>11</v>
      </c>
    </row>
    <row r="604" spans="1:26" x14ac:dyDescent="0.3">
      <c r="A604" t="s">
        <v>674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  <c r="Z604">
        <f t="shared" si="9"/>
        <v>19</v>
      </c>
    </row>
    <row r="605" spans="1:26" x14ac:dyDescent="0.3">
      <c r="A605" t="s">
        <v>675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  <c r="Z605">
        <f t="shared" si="9"/>
        <v>10.5</v>
      </c>
    </row>
    <row r="606" spans="1:26" x14ac:dyDescent="0.3">
      <c r="A606" t="s">
        <v>676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W606">
        <v>2.08</v>
      </c>
      <c r="X606">
        <v>1</v>
      </c>
      <c r="Y606">
        <v>1603.15</v>
      </c>
      <c r="Z606">
        <f t="shared" si="9"/>
        <v>10</v>
      </c>
    </row>
    <row r="607" spans="1:26" x14ac:dyDescent="0.3">
      <c r="A607" t="s">
        <v>677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W607">
        <v>1.01</v>
      </c>
      <c r="X607">
        <v>1</v>
      </c>
      <c r="Y607">
        <v>1573.15</v>
      </c>
      <c r="Z607">
        <f t="shared" si="9"/>
        <v>10</v>
      </c>
    </row>
    <row r="608" spans="1:26" x14ac:dyDescent="0.3">
      <c r="A608" t="s">
        <v>678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N608">
        <v>53.45</v>
      </c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W608">
        <v>1.73</v>
      </c>
      <c r="X608">
        <v>1</v>
      </c>
      <c r="Y608">
        <v>1603.15</v>
      </c>
      <c r="Z608">
        <f t="shared" si="9"/>
        <v>10</v>
      </c>
    </row>
    <row r="609" spans="1:26" x14ac:dyDescent="0.3">
      <c r="A609" t="s">
        <v>679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W609">
        <v>1.1299999999999999</v>
      </c>
      <c r="X609">
        <v>1</v>
      </c>
      <c r="Y609">
        <v>1543.15</v>
      </c>
      <c r="Z609">
        <f t="shared" si="9"/>
        <v>10</v>
      </c>
    </row>
    <row r="610" spans="1:26" x14ac:dyDescent="0.3">
      <c r="A610" t="s">
        <v>680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X610">
        <v>0.97</v>
      </c>
      <c r="Y610">
        <v>1165.1500000000001</v>
      </c>
      <c r="Z610">
        <f t="shared" si="9"/>
        <v>9.6999999999999993</v>
      </c>
    </row>
    <row r="611" spans="1:26" x14ac:dyDescent="0.3">
      <c r="A611" t="s">
        <v>681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X611">
        <v>0.97</v>
      </c>
      <c r="Y611">
        <v>1165.1500000000001</v>
      </c>
      <c r="Z611">
        <f t="shared" si="9"/>
        <v>9.6999999999999993</v>
      </c>
    </row>
    <row r="612" spans="1:26" x14ac:dyDescent="0.3">
      <c r="A612" t="s">
        <v>682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X612">
        <v>0.82999999999999985</v>
      </c>
      <c r="Y612">
        <v>1165.1500000000001</v>
      </c>
      <c r="Z612">
        <f t="shared" si="9"/>
        <v>8.2999999999999989</v>
      </c>
    </row>
    <row r="613" spans="1:26" x14ac:dyDescent="0.3">
      <c r="A613" t="s">
        <v>683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X613">
        <v>0.82999999999999985</v>
      </c>
      <c r="Y613">
        <v>1165.1500000000001</v>
      </c>
      <c r="Z613">
        <f t="shared" si="9"/>
        <v>8.2999999999999989</v>
      </c>
    </row>
    <row r="614" spans="1:26" x14ac:dyDescent="0.3">
      <c r="A614" t="s">
        <v>684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X614">
        <v>0.96</v>
      </c>
      <c r="Y614">
        <v>1216.1500000000001</v>
      </c>
      <c r="Z614">
        <f t="shared" si="9"/>
        <v>9.6</v>
      </c>
    </row>
    <row r="615" spans="1:26" x14ac:dyDescent="0.3">
      <c r="A615" t="s">
        <v>685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X615">
        <v>0.96</v>
      </c>
      <c r="Y615">
        <v>1216.1500000000001</v>
      </c>
      <c r="Z615">
        <f t="shared" si="9"/>
        <v>9.6</v>
      </c>
    </row>
    <row r="616" spans="1:26" x14ac:dyDescent="0.3">
      <c r="A616" t="s">
        <v>686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X616">
        <v>0.96</v>
      </c>
      <c r="Y616">
        <v>1216.1500000000001</v>
      </c>
      <c r="Z616">
        <f t="shared" si="9"/>
        <v>9.6</v>
      </c>
    </row>
    <row r="617" spans="1:26" x14ac:dyDescent="0.3">
      <c r="A617" t="s">
        <v>687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X617">
        <v>0.98</v>
      </c>
      <c r="Y617">
        <v>1268.1500000000001</v>
      </c>
      <c r="Z617">
        <f t="shared" si="9"/>
        <v>9.8000000000000007</v>
      </c>
    </row>
    <row r="618" spans="1:26" x14ac:dyDescent="0.3">
      <c r="A618" t="s">
        <v>688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X618">
        <v>0.98</v>
      </c>
      <c r="Y618">
        <v>1268.1500000000001</v>
      </c>
      <c r="Z618">
        <f t="shared" si="9"/>
        <v>9.8000000000000007</v>
      </c>
    </row>
    <row r="619" spans="1:26" x14ac:dyDescent="0.3">
      <c r="A619" t="s">
        <v>689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X619">
        <v>0.4</v>
      </c>
      <c r="Y619">
        <v>1223.1500000000001</v>
      </c>
      <c r="Z619">
        <f t="shared" si="9"/>
        <v>4</v>
      </c>
    </row>
    <row r="620" spans="1:26" x14ac:dyDescent="0.3">
      <c r="A620" t="s">
        <v>690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M620">
        <v>4.41</v>
      </c>
      <c r="N620">
        <v>52.53</v>
      </c>
      <c r="O620">
        <v>0.12</v>
      </c>
      <c r="P620">
        <v>3.19</v>
      </c>
      <c r="Q620">
        <v>6.57</v>
      </c>
      <c r="S620">
        <v>16.03</v>
      </c>
      <c r="T620">
        <v>17.440000000000001</v>
      </c>
      <c r="U620">
        <v>0.68</v>
      </c>
      <c r="V620">
        <v>0.16</v>
      </c>
      <c r="X620">
        <v>0.4</v>
      </c>
      <c r="Y620">
        <v>1223.1500000000001</v>
      </c>
      <c r="Z620">
        <f t="shared" si="9"/>
        <v>4</v>
      </c>
    </row>
    <row r="621" spans="1:26" x14ac:dyDescent="0.3">
      <c r="A621" t="s">
        <v>691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  <c r="Z621">
        <f t="shared" si="9"/>
        <v>8</v>
      </c>
    </row>
    <row r="622" spans="1:26" x14ac:dyDescent="0.3">
      <c r="A622" t="s">
        <v>692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  <c r="Z622">
        <f t="shared" si="9"/>
        <v>20</v>
      </c>
    </row>
    <row r="623" spans="1:26" x14ac:dyDescent="0.3">
      <c r="A623" t="s">
        <v>693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  <c r="Z623">
        <f t="shared" si="9"/>
        <v>17</v>
      </c>
    </row>
    <row r="624" spans="1:26" x14ac:dyDescent="0.3">
      <c r="A624" t="s">
        <v>694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  <c r="Z624">
        <f t="shared" si="9"/>
        <v>15</v>
      </c>
    </row>
    <row r="625" spans="1:26" x14ac:dyDescent="0.3">
      <c r="A625" t="s">
        <v>695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  <c r="Z625">
        <f t="shared" si="9"/>
        <v>20</v>
      </c>
    </row>
    <row r="626" spans="1:26" x14ac:dyDescent="0.3">
      <c r="A626" t="s">
        <v>696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W626">
        <v>0.08</v>
      </c>
      <c r="X626">
        <v>1</v>
      </c>
      <c r="Y626">
        <v>1543.15</v>
      </c>
      <c r="Z626">
        <f t="shared" si="9"/>
        <v>10</v>
      </c>
    </row>
    <row r="627" spans="1:26" x14ac:dyDescent="0.3">
      <c r="A627" t="s">
        <v>697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  <c r="Z627">
        <f t="shared" si="9"/>
        <v>8</v>
      </c>
    </row>
    <row r="628" spans="1:26" x14ac:dyDescent="0.3">
      <c r="A628" t="s">
        <v>698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  <c r="Z628">
        <f t="shared" si="9"/>
        <v>8</v>
      </c>
    </row>
    <row r="629" spans="1:26" x14ac:dyDescent="0.3">
      <c r="A629" t="s">
        <v>699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X629">
        <v>1</v>
      </c>
      <c r="Y629">
        <v>1443.15</v>
      </c>
      <c r="Z629">
        <f t="shared" si="9"/>
        <v>10</v>
      </c>
    </row>
    <row r="630" spans="1:26" x14ac:dyDescent="0.3">
      <c r="A630" t="s">
        <v>700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  <c r="Z630">
        <f t="shared" si="9"/>
        <v>15</v>
      </c>
    </row>
    <row r="631" spans="1:26" x14ac:dyDescent="0.3">
      <c r="A631" t="s">
        <v>701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X631">
        <v>2</v>
      </c>
      <c r="Y631">
        <v>1543.15</v>
      </c>
      <c r="Z631">
        <f t="shared" si="9"/>
        <v>20</v>
      </c>
    </row>
    <row r="632" spans="1:26" x14ac:dyDescent="0.3">
      <c r="A632" t="s">
        <v>702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W632">
        <v>0.14000000000000001</v>
      </c>
      <c r="X632">
        <v>1.5</v>
      </c>
      <c r="Y632">
        <v>1513.15</v>
      </c>
      <c r="Z632">
        <f t="shared" si="9"/>
        <v>15</v>
      </c>
    </row>
    <row r="633" spans="1:26" x14ac:dyDescent="0.3">
      <c r="A633" t="s">
        <v>703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W633">
        <v>0.21</v>
      </c>
      <c r="X633">
        <v>0.8</v>
      </c>
      <c r="Y633">
        <v>1473.15</v>
      </c>
      <c r="Z633">
        <f t="shared" si="9"/>
        <v>8</v>
      </c>
    </row>
    <row r="634" spans="1:26" x14ac:dyDescent="0.3">
      <c r="A634" t="s">
        <v>704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  <c r="Z634">
        <f t="shared" si="9"/>
        <v>15</v>
      </c>
    </row>
    <row r="635" spans="1:26" x14ac:dyDescent="0.3">
      <c r="A635" t="s">
        <v>705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X635">
        <v>1</v>
      </c>
      <c r="Y635">
        <v>1373.15</v>
      </c>
      <c r="Z635">
        <f t="shared" si="9"/>
        <v>10</v>
      </c>
    </row>
    <row r="636" spans="1:26" x14ac:dyDescent="0.3">
      <c r="A636" t="s">
        <v>706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  <c r="Z636">
        <f t="shared" si="9"/>
        <v>15</v>
      </c>
    </row>
    <row r="637" spans="1:26" x14ac:dyDescent="0.3">
      <c r="A637" t="s">
        <v>707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  <c r="Z637">
        <f t="shared" si="9"/>
        <v>20</v>
      </c>
    </row>
    <row r="638" spans="1:26" x14ac:dyDescent="0.3">
      <c r="A638" t="s">
        <v>708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W638">
        <v>0.31</v>
      </c>
      <c r="X638">
        <v>2</v>
      </c>
      <c r="Y638">
        <v>1373.15</v>
      </c>
      <c r="Z638">
        <f t="shared" si="9"/>
        <v>20</v>
      </c>
    </row>
    <row r="639" spans="1:26" x14ac:dyDescent="0.3">
      <c r="A639" t="s">
        <v>709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X639">
        <v>2</v>
      </c>
      <c r="Y639">
        <v>1473.15</v>
      </c>
      <c r="Z639">
        <f t="shared" si="9"/>
        <v>20</v>
      </c>
    </row>
    <row r="640" spans="1:26" x14ac:dyDescent="0.3">
      <c r="A640" t="s">
        <v>710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W640">
        <v>0.01</v>
      </c>
      <c r="X640">
        <v>3</v>
      </c>
      <c r="Y640">
        <v>1573.15</v>
      </c>
      <c r="Z640">
        <f t="shared" si="9"/>
        <v>30</v>
      </c>
    </row>
    <row r="641" spans="1:26" x14ac:dyDescent="0.3">
      <c r="A641" t="s">
        <v>710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W641">
        <v>0.01</v>
      </c>
      <c r="X641">
        <v>3</v>
      </c>
      <c r="Y641">
        <v>1573.15</v>
      </c>
      <c r="Z641">
        <f t="shared" si="9"/>
        <v>30</v>
      </c>
    </row>
    <row r="642" spans="1:26" x14ac:dyDescent="0.3">
      <c r="A642" t="s">
        <v>711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W642">
        <v>0.33</v>
      </c>
      <c r="X642">
        <v>1.5</v>
      </c>
      <c r="Y642">
        <v>1373.15</v>
      </c>
      <c r="Z642">
        <f t="shared" si="9"/>
        <v>15</v>
      </c>
    </row>
    <row r="643" spans="1:26" x14ac:dyDescent="0.3">
      <c r="A643" t="s">
        <v>712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X643">
        <v>1</v>
      </c>
      <c r="Y643">
        <v>1373.15</v>
      </c>
      <c r="Z643">
        <f t="shared" ref="Z643:Z706" si="10">X643*10</f>
        <v>10</v>
      </c>
    </row>
    <row r="644" spans="1:26" x14ac:dyDescent="0.3">
      <c r="A644" t="s">
        <v>713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W644">
        <v>0.28999999999999998</v>
      </c>
      <c r="X644">
        <v>2</v>
      </c>
      <c r="Y644">
        <v>1473.15</v>
      </c>
      <c r="Z644">
        <f t="shared" si="10"/>
        <v>20</v>
      </c>
    </row>
    <row r="645" spans="1:26" x14ac:dyDescent="0.3">
      <c r="A645" t="s">
        <v>714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X645">
        <v>3.5</v>
      </c>
      <c r="Y645">
        <v>1573.15</v>
      </c>
      <c r="Z645">
        <f t="shared" si="10"/>
        <v>35</v>
      </c>
    </row>
    <row r="646" spans="1:26" x14ac:dyDescent="0.3">
      <c r="A646" t="s">
        <v>715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W646">
        <v>0.03</v>
      </c>
      <c r="X646">
        <v>1.5</v>
      </c>
      <c r="Y646">
        <v>1173.1500000000001</v>
      </c>
      <c r="Z646">
        <f t="shared" si="10"/>
        <v>15</v>
      </c>
    </row>
    <row r="647" spans="1:26" x14ac:dyDescent="0.3">
      <c r="A647" t="s">
        <v>716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W647">
        <v>0.03</v>
      </c>
      <c r="X647">
        <v>1</v>
      </c>
      <c r="Y647">
        <v>1373.15</v>
      </c>
      <c r="Z647">
        <f t="shared" si="10"/>
        <v>10</v>
      </c>
    </row>
    <row r="648" spans="1:26" x14ac:dyDescent="0.3">
      <c r="A648" t="s">
        <v>717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X648">
        <v>2</v>
      </c>
      <c r="Y648">
        <v>1473.15</v>
      </c>
      <c r="Z648">
        <f t="shared" si="10"/>
        <v>20</v>
      </c>
    </row>
    <row r="649" spans="1:26" x14ac:dyDescent="0.3">
      <c r="A649" t="s">
        <v>718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X649">
        <v>1.5</v>
      </c>
      <c r="Y649">
        <v>1273.1500000000001</v>
      </c>
      <c r="Z649">
        <f t="shared" si="10"/>
        <v>15</v>
      </c>
    </row>
    <row r="650" spans="1:26" x14ac:dyDescent="0.3">
      <c r="A650" t="s">
        <v>719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W650">
        <v>0.34</v>
      </c>
      <c r="X650">
        <v>2</v>
      </c>
      <c r="Y650">
        <v>1523.15</v>
      </c>
      <c r="Z650">
        <f t="shared" si="10"/>
        <v>20</v>
      </c>
    </row>
    <row r="651" spans="1:26" x14ac:dyDescent="0.3">
      <c r="A651" t="s">
        <v>720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X651">
        <v>1</v>
      </c>
      <c r="Y651">
        <v>1423.15</v>
      </c>
      <c r="Z651">
        <f t="shared" si="10"/>
        <v>10</v>
      </c>
    </row>
    <row r="652" spans="1:26" x14ac:dyDescent="0.3">
      <c r="A652" t="s">
        <v>721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X652">
        <v>1</v>
      </c>
      <c r="Y652">
        <v>1323.15</v>
      </c>
      <c r="Z652">
        <f t="shared" si="10"/>
        <v>10</v>
      </c>
    </row>
    <row r="653" spans="1:26" x14ac:dyDescent="0.3">
      <c r="A653" t="s">
        <v>722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W653">
        <v>0.56000000000000005</v>
      </c>
      <c r="X653">
        <v>2</v>
      </c>
      <c r="Y653">
        <v>1373.15</v>
      </c>
      <c r="Z653">
        <f t="shared" si="10"/>
        <v>20</v>
      </c>
    </row>
    <row r="654" spans="1:26" x14ac:dyDescent="0.3">
      <c r="A654" t="s">
        <v>723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W654">
        <v>0.02</v>
      </c>
      <c r="X654">
        <v>2</v>
      </c>
      <c r="Y654">
        <v>1523.15</v>
      </c>
      <c r="Z654">
        <f t="shared" si="10"/>
        <v>20</v>
      </c>
    </row>
    <row r="655" spans="1:26" x14ac:dyDescent="0.3">
      <c r="A655" t="s">
        <v>724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X655">
        <v>2</v>
      </c>
      <c r="Y655">
        <v>1523.15</v>
      </c>
      <c r="Z655">
        <f t="shared" si="10"/>
        <v>20</v>
      </c>
    </row>
    <row r="656" spans="1:26" x14ac:dyDescent="0.3">
      <c r="A656" t="s">
        <v>725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X656">
        <v>2</v>
      </c>
      <c r="Y656">
        <v>1473.15</v>
      </c>
      <c r="Z656">
        <f t="shared" si="10"/>
        <v>20</v>
      </c>
    </row>
    <row r="657" spans="1:26" x14ac:dyDescent="0.3">
      <c r="A657" t="s">
        <v>726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X657">
        <v>1.5</v>
      </c>
      <c r="Y657">
        <v>1373.15</v>
      </c>
      <c r="Z657">
        <f t="shared" si="10"/>
        <v>15</v>
      </c>
    </row>
    <row r="658" spans="1:26" x14ac:dyDescent="0.3">
      <c r="A658" t="s">
        <v>727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X658">
        <v>1</v>
      </c>
      <c r="Y658">
        <v>1273.1500000000001</v>
      </c>
      <c r="Z658">
        <f t="shared" si="10"/>
        <v>10</v>
      </c>
    </row>
    <row r="659" spans="1:26" x14ac:dyDescent="0.3">
      <c r="A659" t="s">
        <v>728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X659">
        <v>1.5</v>
      </c>
      <c r="Y659">
        <v>1473.15</v>
      </c>
      <c r="Z659">
        <f t="shared" si="10"/>
        <v>15</v>
      </c>
    </row>
    <row r="660" spans="1:26" x14ac:dyDescent="0.3">
      <c r="A660" t="s">
        <v>729</v>
      </c>
      <c r="B660">
        <v>51.3</v>
      </c>
      <c r="C660">
        <v>0.98</v>
      </c>
      <c r="D660">
        <v>19.3</v>
      </c>
      <c r="E660">
        <v>5.9</v>
      </c>
      <c r="G660">
        <v>8.1300000000000008</v>
      </c>
      <c r="H660">
        <v>7.85</v>
      </c>
      <c r="I660">
        <v>6.45</v>
      </c>
      <c r="K660">
        <v>0.09</v>
      </c>
      <c r="N660">
        <v>51.2</v>
      </c>
      <c r="O660">
        <v>0.7</v>
      </c>
      <c r="P660">
        <v>8.2200000000000006</v>
      </c>
      <c r="Q660">
        <v>4.34</v>
      </c>
      <c r="S660">
        <v>18.7</v>
      </c>
      <c r="T660">
        <v>14.9</v>
      </c>
      <c r="U660">
        <v>1.1499999999999999</v>
      </c>
      <c r="W660">
        <v>0.78</v>
      </c>
      <c r="X660">
        <v>1.5</v>
      </c>
      <c r="Y660">
        <v>1553.15</v>
      </c>
      <c r="Z660">
        <f t="shared" si="10"/>
        <v>15</v>
      </c>
    </row>
    <row r="661" spans="1:26" x14ac:dyDescent="0.3">
      <c r="A661" t="s">
        <v>730</v>
      </c>
      <c r="B661">
        <v>49.6</v>
      </c>
      <c r="C661">
        <v>1.17</v>
      </c>
      <c r="D661">
        <v>17.899999999999999</v>
      </c>
      <c r="E661">
        <v>5.47</v>
      </c>
      <c r="G661">
        <v>11.4</v>
      </c>
      <c r="H661">
        <v>10.8</v>
      </c>
      <c r="I661">
        <v>3.44</v>
      </c>
      <c r="K661">
        <v>0.31</v>
      </c>
      <c r="N661">
        <v>50.6</v>
      </c>
      <c r="O661">
        <v>0.71</v>
      </c>
      <c r="P661">
        <v>9.5500000000000007</v>
      </c>
      <c r="Q661">
        <v>3.69</v>
      </c>
      <c r="S661">
        <v>18.600000000000001</v>
      </c>
      <c r="T661">
        <v>15</v>
      </c>
      <c r="U661">
        <v>1.02</v>
      </c>
      <c r="W661">
        <v>0.82</v>
      </c>
      <c r="X661">
        <v>1.5</v>
      </c>
      <c r="Y661">
        <v>1564.15</v>
      </c>
      <c r="Z661">
        <f t="shared" si="10"/>
        <v>15</v>
      </c>
    </row>
    <row r="662" spans="1:26" x14ac:dyDescent="0.3">
      <c r="A662" t="s">
        <v>731</v>
      </c>
      <c r="B662">
        <v>49.6</v>
      </c>
      <c r="C662">
        <v>0.94</v>
      </c>
      <c r="D662">
        <v>16.5</v>
      </c>
      <c r="E662">
        <v>5.5</v>
      </c>
      <c r="G662">
        <v>13</v>
      </c>
      <c r="H662">
        <v>11</v>
      </c>
      <c r="I662">
        <v>3.13</v>
      </c>
      <c r="K662">
        <v>0.38</v>
      </c>
      <c r="N662">
        <v>51.8</v>
      </c>
      <c r="O662">
        <v>0.38</v>
      </c>
      <c r="P662">
        <v>7.22</v>
      </c>
      <c r="Q662">
        <v>3.25</v>
      </c>
      <c r="S662">
        <v>20.8</v>
      </c>
      <c r="T662">
        <v>14.5</v>
      </c>
      <c r="U662">
        <v>0.68</v>
      </c>
      <c r="W662">
        <v>1.4</v>
      </c>
      <c r="X662">
        <v>1.5</v>
      </c>
      <c r="Y662">
        <v>1591.15</v>
      </c>
      <c r="Z662">
        <f t="shared" si="10"/>
        <v>15</v>
      </c>
    </row>
    <row r="663" spans="1:26" x14ac:dyDescent="0.3">
      <c r="A663" t="s">
        <v>732</v>
      </c>
      <c r="B663">
        <v>52.9</v>
      </c>
      <c r="C663">
        <v>1.07</v>
      </c>
      <c r="D663">
        <v>21</v>
      </c>
      <c r="E663">
        <v>4.74</v>
      </c>
      <c r="G663">
        <v>6.32</v>
      </c>
      <c r="H663">
        <v>6.46</v>
      </c>
      <c r="I663">
        <v>7.49</v>
      </c>
      <c r="K663">
        <v>0.03</v>
      </c>
      <c r="N663">
        <v>49.4</v>
      </c>
      <c r="O663">
        <v>1.02</v>
      </c>
      <c r="P663">
        <v>12.5</v>
      </c>
      <c r="Q663">
        <v>3.89</v>
      </c>
      <c r="S663">
        <v>16.2</v>
      </c>
      <c r="T663">
        <v>15.4</v>
      </c>
      <c r="U663">
        <v>1.42</v>
      </c>
      <c r="W663">
        <v>0.2</v>
      </c>
      <c r="X663">
        <v>1.5</v>
      </c>
      <c r="Y663">
        <v>1540.15</v>
      </c>
      <c r="Z663">
        <f t="shared" si="10"/>
        <v>15</v>
      </c>
    </row>
    <row r="664" spans="1:26" x14ac:dyDescent="0.3">
      <c r="A664" t="s">
        <v>733</v>
      </c>
      <c r="B664">
        <v>52.7</v>
      </c>
      <c r="C664">
        <v>1.1200000000000001</v>
      </c>
      <c r="D664">
        <v>20.6</v>
      </c>
      <c r="E664">
        <v>4.55</v>
      </c>
      <c r="G664">
        <v>7.03</v>
      </c>
      <c r="H664">
        <v>6.7</v>
      </c>
      <c r="I664">
        <v>7.27</v>
      </c>
      <c r="K664">
        <v>0.02</v>
      </c>
      <c r="N664">
        <v>50.2</v>
      </c>
      <c r="O664">
        <v>0.86</v>
      </c>
      <c r="P664">
        <v>10.5</v>
      </c>
      <c r="Q664">
        <v>4.3600000000000003</v>
      </c>
      <c r="S664">
        <v>18.899999999999999</v>
      </c>
      <c r="T664">
        <v>13.6</v>
      </c>
      <c r="U664">
        <v>1.32</v>
      </c>
      <c r="W664">
        <v>0.2</v>
      </c>
      <c r="X664">
        <v>1.5</v>
      </c>
      <c r="Y664">
        <v>1542.15</v>
      </c>
      <c r="Z664">
        <f t="shared" si="10"/>
        <v>15</v>
      </c>
    </row>
    <row r="665" spans="1:26" x14ac:dyDescent="0.3">
      <c r="A665" t="s">
        <v>734</v>
      </c>
      <c r="B665">
        <v>48.5</v>
      </c>
      <c r="C665">
        <v>0.93</v>
      </c>
      <c r="D665">
        <v>16.2</v>
      </c>
      <c r="E665">
        <v>5.69</v>
      </c>
      <c r="G665">
        <v>14.2</v>
      </c>
      <c r="H665">
        <v>12.2</v>
      </c>
      <c r="I665">
        <v>1.88</v>
      </c>
      <c r="K665">
        <v>0.45</v>
      </c>
      <c r="N665">
        <v>51.3</v>
      </c>
      <c r="O665">
        <v>0.44</v>
      </c>
      <c r="P665">
        <v>8.74</v>
      </c>
      <c r="Q665">
        <v>3.12</v>
      </c>
      <c r="S665">
        <v>20.7</v>
      </c>
      <c r="T665">
        <v>14.4</v>
      </c>
      <c r="U665">
        <v>0.5</v>
      </c>
      <c r="W665">
        <v>0.79</v>
      </c>
      <c r="X665">
        <v>1.5</v>
      </c>
      <c r="Y665">
        <v>1592.15</v>
      </c>
      <c r="Z665">
        <f t="shared" si="10"/>
        <v>15</v>
      </c>
    </row>
    <row r="666" spans="1:26" x14ac:dyDescent="0.3">
      <c r="A666" t="s">
        <v>735</v>
      </c>
      <c r="B666">
        <v>48.9</v>
      </c>
      <c r="C666">
        <v>1.3</v>
      </c>
      <c r="D666">
        <v>18.600000000000001</v>
      </c>
      <c r="E666">
        <v>5.73</v>
      </c>
      <c r="G666">
        <v>11.1</v>
      </c>
      <c r="H666">
        <v>10.7</v>
      </c>
      <c r="I666">
        <v>3.55</v>
      </c>
      <c r="K666">
        <v>0.14000000000000001</v>
      </c>
      <c r="N666">
        <v>51.3</v>
      </c>
      <c r="O666">
        <v>0.62</v>
      </c>
      <c r="P666">
        <v>8.43</v>
      </c>
      <c r="Q666">
        <v>3.13</v>
      </c>
      <c r="S666">
        <v>20</v>
      </c>
      <c r="T666">
        <v>15.1</v>
      </c>
      <c r="U666">
        <v>0.62</v>
      </c>
      <c r="W666">
        <v>0.79</v>
      </c>
      <c r="X666">
        <v>1.5</v>
      </c>
      <c r="Y666">
        <v>1562.15</v>
      </c>
      <c r="Z666">
        <f t="shared" si="10"/>
        <v>15</v>
      </c>
    </row>
    <row r="667" spans="1:26" x14ac:dyDescent="0.3">
      <c r="A667" t="s">
        <v>736</v>
      </c>
      <c r="B667">
        <v>49</v>
      </c>
      <c r="C667">
        <v>1.19</v>
      </c>
      <c r="D667">
        <v>18.399999999999999</v>
      </c>
      <c r="E667">
        <v>6.47</v>
      </c>
      <c r="G667">
        <v>11.1</v>
      </c>
      <c r="H667">
        <v>10.199999999999999</v>
      </c>
      <c r="I667">
        <v>3.66</v>
      </c>
      <c r="K667">
        <v>0.06</v>
      </c>
      <c r="N667">
        <v>50.6</v>
      </c>
      <c r="O667">
        <v>0.47</v>
      </c>
      <c r="P667">
        <v>9.3000000000000007</v>
      </c>
      <c r="Q667">
        <v>3.74</v>
      </c>
      <c r="S667">
        <v>19.8</v>
      </c>
      <c r="T667">
        <v>14.8</v>
      </c>
      <c r="U667">
        <v>0.85</v>
      </c>
      <c r="W667">
        <v>0.41</v>
      </c>
      <c r="X667">
        <v>1.5</v>
      </c>
      <c r="Y667">
        <v>1598.15</v>
      </c>
      <c r="Z667">
        <f t="shared" si="10"/>
        <v>15</v>
      </c>
    </row>
    <row r="668" spans="1:26" x14ac:dyDescent="0.3">
      <c r="A668" t="s">
        <v>737</v>
      </c>
      <c r="B668">
        <v>48.6</v>
      </c>
      <c r="C668">
        <v>1.28</v>
      </c>
      <c r="D668">
        <v>18.5</v>
      </c>
      <c r="E668">
        <v>5.76</v>
      </c>
      <c r="G668">
        <v>11.6</v>
      </c>
      <c r="H668">
        <v>10.7</v>
      </c>
      <c r="I668">
        <v>3.34</v>
      </c>
      <c r="K668">
        <v>0.16</v>
      </c>
      <c r="N668">
        <v>50.8</v>
      </c>
      <c r="O668">
        <v>0.68</v>
      </c>
      <c r="P668">
        <v>9.16</v>
      </c>
      <c r="Q668">
        <v>3.36</v>
      </c>
      <c r="S668">
        <v>19.3</v>
      </c>
      <c r="T668">
        <v>15.7</v>
      </c>
      <c r="U668">
        <v>0.71</v>
      </c>
      <c r="W668">
        <v>0.37</v>
      </c>
      <c r="X668">
        <v>1.5</v>
      </c>
      <c r="Y668">
        <v>1609.15</v>
      </c>
      <c r="Z668">
        <f t="shared" si="10"/>
        <v>15</v>
      </c>
    </row>
    <row r="669" spans="1:26" x14ac:dyDescent="0.3">
      <c r="A669" t="s">
        <v>738</v>
      </c>
      <c r="B669">
        <v>52.5</v>
      </c>
      <c r="C669">
        <v>0.99</v>
      </c>
      <c r="D669">
        <v>20</v>
      </c>
      <c r="E669">
        <v>4.8</v>
      </c>
      <c r="G669">
        <v>8.0399999999999991</v>
      </c>
      <c r="H669">
        <v>8.7100000000000009</v>
      </c>
      <c r="I669">
        <v>4.9000000000000004</v>
      </c>
      <c r="K669">
        <v>0.02</v>
      </c>
      <c r="N669">
        <v>50.9</v>
      </c>
      <c r="O669">
        <v>0.51</v>
      </c>
      <c r="P669">
        <v>9.08</v>
      </c>
      <c r="Q669">
        <v>3.53</v>
      </c>
      <c r="S669">
        <v>18.899999999999999</v>
      </c>
      <c r="T669">
        <v>15.7</v>
      </c>
      <c r="U669">
        <v>1.04</v>
      </c>
      <c r="W669">
        <v>0.28000000000000003</v>
      </c>
      <c r="X669">
        <v>1.5</v>
      </c>
      <c r="Y669">
        <v>1588.15</v>
      </c>
      <c r="Z669">
        <f t="shared" si="10"/>
        <v>15</v>
      </c>
    </row>
    <row r="670" spans="1:26" x14ac:dyDescent="0.3">
      <c r="A670" t="s">
        <v>739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X670">
        <v>1E-4</v>
      </c>
      <c r="Y670">
        <v>1337.15</v>
      </c>
      <c r="Z670">
        <f t="shared" si="10"/>
        <v>1E-3</v>
      </c>
    </row>
    <row r="671" spans="1:26" x14ac:dyDescent="0.3">
      <c r="A671" t="s">
        <v>740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L671">
        <v>1.24</v>
      </c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W671">
        <v>0.1</v>
      </c>
      <c r="X671">
        <v>1E-4</v>
      </c>
      <c r="Y671">
        <v>1449.15</v>
      </c>
      <c r="Z671">
        <f t="shared" si="10"/>
        <v>1E-3</v>
      </c>
    </row>
    <row r="672" spans="1:26" x14ac:dyDescent="0.3">
      <c r="A672" t="s">
        <v>741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W672">
        <v>0.3</v>
      </c>
      <c r="X672">
        <v>1E-4</v>
      </c>
      <c r="Y672">
        <v>1651.15</v>
      </c>
      <c r="Z672">
        <f t="shared" si="10"/>
        <v>1E-3</v>
      </c>
    </row>
    <row r="673" spans="1:26" x14ac:dyDescent="0.3">
      <c r="A673" t="s">
        <v>742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L673">
        <v>1.36</v>
      </c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W673">
        <v>0.33</v>
      </c>
      <c r="X673">
        <v>1E-4</v>
      </c>
      <c r="Y673">
        <v>1406.15</v>
      </c>
      <c r="Z673">
        <f t="shared" si="10"/>
        <v>1E-3</v>
      </c>
    </row>
    <row r="674" spans="1:26" x14ac:dyDescent="0.3">
      <c r="A674" t="s">
        <v>743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L674">
        <v>1.07</v>
      </c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W674">
        <v>0.05</v>
      </c>
      <c r="X674">
        <v>1E-4</v>
      </c>
      <c r="Y674">
        <v>1365.65</v>
      </c>
      <c r="Z674">
        <f t="shared" si="10"/>
        <v>1E-3</v>
      </c>
    </row>
    <row r="675" spans="1:26" x14ac:dyDescent="0.3">
      <c r="A675" t="s">
        <v>744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W675">
        <v>0.28000000000000003</v>
      </c>
      <c r="X675">
        <v>1E-4</v>
      </c>
      <c r="Y675">
        <v>1410.15</v>
      </c>
      <c r="Z675">
        <f t="shared" si="10"/>
        <v>1E-3</v>
      </c>
    </row>
    <row r="676" spans="1:26" x14ac:dyDescent="0.3">
      <c r="A676" t="s">
        <v>745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W676">
        <v>0.46</v>
      </c>
      <c r="X676">
        <v>1E-4</v>
      </c>
      <c r="Y676">
        <v>1394.15</v>
      </c>
      <c r="Z676">
        <f t="shared" si="10"/>
        <v>1E-3</v>
      </c>
    </row>
    <row r="677" spans="1:26" x14ac:dyDescent="0.3">
      <c r="A677" t="s">
        <v>746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L677">
        <v>1.29</v>
      </c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X677">
        <v>1E-4</v>
      </c>
      <c r="Y677">
        <v>1422.15</v>
      </c>
      <c r="Z677">
        <f t="shared" si="10"/>
        <v>1E-3</v>
      </c>
    </row>
    <row r="678" spans="1:26" x14ac:dyDescent="0.3">
      <c r="A678" t="s">
        <v>747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W678">
        <v>0.06</v>
      </c>
      <c r="X678">
        <v>1E-4</v>
      </c>
      <c r="Y678">
        <v>1394.15</v>
      </c>
      <c r="Z678">
        <f t="shared" si="10"/>
        <v>1E-3</v>
      </c>
    </row>
    <row r="679" spans="1:26" x14ac:dyDescent="0.3">
      <c r="A679" t="s">
        <v>748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L679">
        <v>0.77</v>
      </c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X679">
        <v>1E-4</v>
      </c>
      <c r="Y679">
        <v>1365.65</v>
      </c>
      <c r="Z679">
        <f t="shared" si="10"/>
        <v>1E-3</v>
      </c>
    </row>
    <row r="680" spans="1:26" x14ac:dyDescent="0.3">
      <c r="A680" t="s">
        <v>749</v>
      </c>
      <c r="B680">
        <v>76.81</v>
      </c>
      <c r="C680">
        <v>7.0000000000000007E-2</v>
      </c>
      <c r="D680">
        <v>11.83</v>
      </c>
      <c r="E680">
        <v>1.31</v>
      </c>
      <c r="G680">
        <v>0.04</v>
      </c>
      <c r="H680">
        <v>0.31</v>
      </c>
      <c r="I680">
        <v>4.57</v>
      </c>
      <c r="J680">
        <v>4.78</v>
      </c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X680">
        <v>0.152</v>
      </c>
      <c r="Y680">
        <v>1025.1500000000001</v>
      </c>
      <c r="Z680">
        <f t="shared" si="10"/>
        <v>1.52</v>
      </c>
    </row>
    <row r="681" spans="1:26" x14ac:dyDescent="0.3">
      <c r="A681" t="s">
        <v>750</v>
      </c>
      <c r="B681">
        <v>78.180000000000007</v>
      </c>
      <c r="C681">
        <v>0.11</v>
      </c>
      <c r="D681">
        <v>11.42</v>
      </c>
      <c r="E681">
        <v>0.79</v>
      </c>
      <c r="G681">
        <v>0.05</v>
      </c>
      <c r="H681">
        <v>0.22</v>
      </c>
      <c r="I681">
        <v>3.91</v>
      </c>
      <c r="J681">
        <v>4.7</v>
      </c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X681">
        <v>5.1999999999999998E-2</v>
      </c>
      <c r="Y681">
        <v>1063.1500000000001</v>
      </c>
      <c r="Z681">
        <f t="shared" si="10"/>
        <v>0.52</v>
      </c>
    </row>
    <row r="682" spans="1:26" x14ac:dyDescent="0.3">
      <c r="A682" t="s">
        <v>751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X682">
        <v>0.15</v>
      </c>
      <c r="Y682">
        <v>1057.1500000000001</v>
      </c>
      <c r="Z682">
        <f t="shared" si="10"/>
        <v>1.5</v>
      </c>
    </row>
    <row r="683" spans="1:26" x14ac:dyDescent="0.3">
      <c r="A683" t="s">
        <v>752</v>
      </c>
      <c r="B683">
        <v>49.13</v>
      </c>
      <c r="C683">
        <v>0.47</v>
      </c>
      <c r="D683">
        <v>8.82</v>
      </c>
      <c r="E683">
        <v>9.14</v>
      </c>
      <c r="G683">
        <v>17.440000000000001</v>
      </c>
      <c r="H683">
        <v>13.07</v>
      </c>
      <c r="I683">
        <v>0.8</v>
      </c>
      <c r="J683">
        <v>0.27</v>
      </c>
      <c r="K683">
        <v>0.85</v>
      </c>
      <c r="N683">
        <v>55.86</v>
      </c>
      <c r="O683">
        <v>0.04</v>
      </c>
      <c r="P683">
        <v>1.33</v>
      </c>
      <c r="Q683">
        <v>5.14</v>
      </c>
      <c r="S683">
        <v>29.41</v>
      </c>
      <c r="T683">
        <v>6.74</v>
      </c>
      <c r="U683">
        <v>0.14000000000000001</v>
      </c>
      <c r="W683">
        <v>1.6</v>
      </c>
      <c r="X683">
        <v>1.5</v>
      </c>
      <c r="Y683">
        <v>1673.15</v>
      </c>
      <c r="Z683">
        <f t="shared" si="10"/>
        <v>15</v>
      </c>
    </row>
    <row r="684" spans="1:26" x14ac:dyDescent="0.3">
      <c r="A684" t="s">
        <v>753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W684">
        <v>1.1200000000000001</v>
      </c>
      <c r="X684">
        <v>1</v>
      </c>
      <c r="Y684">
        <v>1543.15</v>
      </c>
      <c r="Z684">
        <f t="shared" si="10"/>
        <v>10</v>
      </c>
    </row>
    <row r="685" spans="1:26" x14ac:dyDescent="0.3">
      <c r="A685" t="s">
        <v>754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N685">
        <v>52.94</v>
      </c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W685">
        <v>1.76</v>
      </c>
      <c r="X685">
        <v>1</v>
      </c>
      <c r="Y685">
        <v>1588.15</v>
      </c>
      <c r="Z685">
        <f t="shared" si="10"/>
        <v>10</v>
      </c>
    </row>
    <row r="686" spans="1:26" x14ac:dyDescent="0.3">
      <c r="A686" t="s">
        <v>755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W686">
        <v>1.51</v>
      </c>
      <c r="X686">
        <v>1</v>
      </c>
      <c r="Y686">
        <v>1573.15</v>
      </c>
      <c r="Z686">
        <f t="shared" si="10"/>
        <v>10</v>
      </c>
    </row>
    <row r="687" spans="1:26" x14ac:dyDescent="0.3">
      <c r="A687" t="s">
        <v>756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N687">
        <v>53.59</v>
      </c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W687">
        <v>1.56</v>
      </c>
      <c r="X687">
        <v>1</v>
      </c>
      <c r="Y687">
        <v>1583.15</v>
      </c>
      <c r="Z687">
        <f t="shared" si="10"/>
        <v>10</v>
      </c>
    </row>
    <row r="688" spans="1:26" x14ac:dyDescent="0.3">
      <c r="A688" t="s">
        <v>757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N688">
        <v>53.74</v>
      </c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W688">
        <v>1.93</v>
      </c>
      <c r="X688">
        <v>1</v>
      </c>
      <c r="Y688">
        <v>1618.15</v>
      </c>
      <c r="Z688">
        <f t="shared" si="10"/>
        <v>10</v>
      </c>
    </row>
    <row r="689" spans="1:26" x14ac:dyDescent="0.3">
      <c r="A689" t="s">
        <v>758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N689">
        <v>54.04</v>
      </c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W689">
        <v>2.04</v>
      </c>
      <c r="X689">
        <v>1</v>
      </c>
      <c r="Y689">
        <v>1633.15</v>
      </c>
      <c r="Z689">
        <f t="shared" si="10"/>
        <v>10</v>
      </c>
    </row>
    <row r="690" spans="1:26" x14ac:dyDescent="0.3">
      <c r="A690" t="s">
        <v>759</v>
      </c>
      <c r="B690">
        <v>54.33</v>
      </c>
      <c r="C690">
        <v>0.32</v>
      </c>
      <c r="D690">
        <v>18.38</v>
      </c>
      <c r="E690">
        <v>3.31</v>
      </c>
      <c r="G690">
        <v>7.96</v>
      </c>
      <c r="H690">
        <v>10.6</v>
      </c>
      <c r="I690">
        <v>2.66</v>
      </c>
      <c r="J690">
        <v>0.99</v>
      </c>
      <c r="K690">
        <v>0.16</v>
      </c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W690">
        <v>1.28</v>
      </c>
      <c r="X690">
        <v>1</v>
      </c>
      <c r="Y690">
        <v>1543.15</v>
      </c>
      <c r="Z690">
        <f t="shared" si="10"/>
        <v>10</v>
      </c>
    </row>
    <row r="691" spans="1:26" x14ac:dyDescent="0.3">
      <c r="A691" t="s">
        <v>760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N691">
        <v>53.7</v>
      </c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W691">
        <v>1.91</v>
      </c>
      <c r="X691">
        <v>1</v>
      </c>
      <c r="Y691">
        <v>1663.15</v>
      </c>
      <c r="Z691">
        <f t="shared" si="10"/>
        <v>10</v>
      </c>
    </row>
    <row r="692" spans="1:26" x14ac:dyDescent="0.3">
      <c r="A692" t="s">
        <v>761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W692">
        <v>1.66</v>
      </c>
      <c r="X692">
        <v>1</v>
      </c>
      <c r="Y692">
        <v>1603.15</v>
      </c>
      <c r="Z692">
        <f t="shared" si="10"/>
        <v>10</v>
      </c>
    </row>
    <row r="693" spans="1:26" x14ac:dyDescent="0.3">
      <c r="A693" t="s">
        <v>762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N693">
        <v>53</v>
      </c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W693">
        <v>1.43</v>
      </c>
      <c r="X693">
        <v>1</v>
      </c>
      <c r="Y693">
        <v>1563.15</v>
      </c>
      <c r="Z693">
        <f t="shared" si="10"/>
        <v>10</v>
      </c>
    </row>
    <row r="694" spans="1:26" x14ac:dyDescent="0.3">
      <c r="A694" t="s">
        <v>763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N694">
        <v>54.95</v>
      </c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W694">
        <v>1.94</v>
      </c>
      <c r="X694">
        <v>1</v>
      </c>
      <c r="Y694">
        <v>1653.15</v>
      </c>
      <c r="Z694">
        <f t="shared" si="10"/>
        <v>10</v>
      </c>
    </row>
    <row r="695" spans="1:26" x14ac:dyDescent="0.3">
      <c r="A695" t="s">
        <v>764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W695">
        <v>1.36</v>
      </c>
      <c r="X695">
        <v>1</v>
      </c>
      <c r="Y695">
        <v>1543.15</v>
      </c>
      <c r="Z695">
        <f t="shared" si="10"/>
        <v>10</v>
      </c>
    </row>
    <row r="696" spans="1:26" x14ac:dyDescent="0.3">
      <c r="A696" t="s">
        <v>765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W696">
        <v>1.59</v>
      </c>
      <c r="X696">
        <v>1</v>
      </c>
      <c r="Y696">
        <v>1573.15</v>
      </c>
      <c r="Z696">
        <f t="shared" si="10"/>
        <v>10</v>
      </c>
    </row>
    <row r="697" spans="1:26" x14ac:dyDescent="0.3">
      <c r="A697" t="s">
        <v>766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W697">
        <v>1.72</v>
      </c>
      <c r="X697">
        <v>1</v>
      </c>
      <c r="Y697">
        <v>1603.15</v>
      </c>
      <c r="Z697">
        <f t="shared" si="10"/>
        <v>10</v>
      </c>
    </row>
    <row r="698" spans="1:26" x14ac:dyDescent="0.3">
      <c r="A698" t="s">
        <v>767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N698">
        <v>56.87</v>
      </c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W698">
        <v>1.66</v>
      </c>
      <c r="X698">
        <v>1</v>
      </c>
      <c r="Y698">
        <v>1663.15</v>
      </c>
      <c r="Z698">
        <f t="shared" si="10"/>
        <v>10</v>
      </c>
    </row>
    <row r="699" spans="1:26" x14ac:dyDescent="0.3">
      <c r="A699" t="s">
        <v>768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N699">
        <v>53.63</v>
      </c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W699">
        <v>1.77</v>
      </c>
      <c r="X699">
        <v>1</v>
      </c>
      <c r="Y699">
        <v>1618.15</v>
      </c>
      <c r="Z699">
        <f t="shared" si="10"/>
        <v>10</v>
      </c>
    </row>
    <row r="700" spans="1:26" x14ac:dyDescent="0.3">
      <c r="A700" t="s">
        <v>769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N700">
        <v>54.68</v>
      </c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W700">
        <v>1.76</v>
      </c>
      <c r="X700">
        <v>1</v>
      </c>
      <c r="Y700">
        <v>1633.15</v>
      </c>
      <c r="Z700">
        <f t="shared" si="10"/>
        <v>10</v>
      </c>
    </row>
    <row r="701" spans="1:26" x14ac:dyDescent="0.3">
      <c r="A701" t="s">
        <v>770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L701">
        <v>0.77</v>
      </c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X701">
        <v>0.93</v>
      </c>
      <c r="Y701">
        <v>1483.15</v>
      </c>
      <c r="Z701">
        <f t="shared" si="10"/>
        <v>9.3000000000000007</v>
      </c>
    </row>
    <row r="702" spans="1:26" x14ac:dyDescent="0.3">
      <c r="A702" t="s">
        <v>771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L702">
        <v>0.74</v>
      </c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X702">
        <v>1E-4</v>
      </c>
      <c r="Y702">
        <v>1392.15</v>
      </c>
      <c r="Z702">
        <f t="shared" si="10"/>
        <v>1E-3</v>
      </c>
    </row>
    <row r="703" spans="1:26" x14ac:dyDescent="0.3">
      <c r="A703" t="s">
        <v>772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L703">
        <v>0.76</v>
      </c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X703">
        <v>0.43</v>
      </c>
      <c r="Y703">
        <v>1423.15</v>
      </c>
      <c r="Z703">
        <f t="shared" si="10"/>
        <v>4.3</v>
      </c>
    </row>
    <row r="704" spans="1:26" x14ac:dyDescent="0.3">
      <c r="A704" t="s">
        <v>773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L704">
        <v>0.71</v>
      </c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X704">
        <v>0.43</v>
      </c>
      <c r="Y704">
        <v>1453.15</v>
      </c>
      <c r="Z704">
        <f t="shared" si="10"/>
        <v>4.3</v>
      </c>
    </row>
    <row r="705" spans="1:26" x14ac:dyDescent="0.3">
      <c r="A705" t="s">
        <v>774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L705">
        <v>0.9</v>
      </c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X705">
        <v>0.93</v>
      </c>
      <c r="Y705">
        <v>1433.15</v>
      </c>
      <c r="Z705">
        <f t="shared" si="10"/>
        <v>9.3000000000000007</v>
      </c>
    </row>
    <row r="706" spans="1:26" x14ac:dyDescent="0.3">
      <c r="A706" t="s">
        <v>775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L706">
        <v>0.94</v>
      </c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X706">
        <v>0.43</v>
      </c>
      <c r="Y706">
        <v>1393.15</v>
      </c>
      <c r="Z706">
        <f t="shared" si="10"/>
        <v>4.3</v>
      </c>
    </row>
    <row r="707" spans="1:26" x14ac:dyDescent="0.3">
      <c r="A707" t="s">
        <v>776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L707">
        <v>0.73</v>
      </c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X707">
        <v>1.43</v>
      </c>
      <c r="Y707">
        <v>1523.15</v>
      </c>
      <c r="Z707">
        <f t="shared" ref="Z707:Z770" si="11">X707*10</f>
        <v>14.299999999999999</v>
      </c>
    </row>
    <row r="708" spans="1:26" x14ac:dyDescent="0.3">
      <c r="A708" t="s">
        <v>777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L708">
        <v>0.85</v>
      </c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X708">
        <v>1.43</v>
      </c>
      <c r="Y708">
        <v>1493.15</v>
      </c>
      <c r="Z708">
        <f t="shared" si="11"/>
        <v>14.299999999999999</v>
      </c>
    </row>
    <row r="709" spans="1:26" x14ac:dyDescent="0.3">
      <c r="A709" t="s">
        <v>778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L709">
        <v>0.95</v>
      </c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X709">
        <v>1E-4</v>
      </c>
      <c r="Y709">
        <v>1378.15</v>
      </c>
      <c r="Z709">
        <f t="shared" si="11"/>
        <v>1E-3</v>
      </c>
    </row>
    <row r="710" spans="1:26" x14ac:dyDescent="0.3">
      <c r="A710" t="s">
        <v>779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L710">
        <v>1.21</v>
      </c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X710">
        <v>1.43</v>
      </c>
      <c r="Y710">
        <v>1463.15</v>
      </c>
      <c r="Z710">
        <f t="shared" si="11"/>
        <v>14.299999999999999</v>
      </c>
    </row>
    <row r="711" spans="1:26" x14ac:dyDescent="0.3">
      <c r="A711" t="s">
        <v>780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L711">
        <v>0.68</v>
      </c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X711">
        <v>0.93</v>
      </c>
      <c r="Y711">
        <v>1393.15</v>
      </c>
      <c r="Z711">
        <f t="shared" si="11"/>
        <v>9.3000000000000007</v>
      </c>
    </row>
    <row r="712" spans="1:26" x14ac:dyDescent="0.3">
      <c r="A712" t="s">
        <v>781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L712">
        <v>0.87</v>
      </c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X712">
        <v>0.68</v>
      </c>
      <c r="Y712">
        <v>1293.1500000000001</v>
      </c>
      <c r="Z712">
        <f t="shared" si="11"/>
        <v>6.8000000000000007</v>
      </c>
    </row>
    <row r="713" spans="1:26" x14ac:dyDescent="0.3">
      <c r="A713" t="s">
        <v>782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L713">
        <v>0.83</v>
      </c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X713">
        <v>0.43</v>
      </c>
      <c r="Y713">
        <v>1323.15</v>
      </c>
      <c r="Z713">
        <f t="shared" si="11"/>
        <v>4.3</v>
      </c>
    </row>
    <row r="714" spans="1:26" x14ac:dyDescent="0.3">
      <c r="A714" t="s">
        <v>783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L714">
        <v>1.04</v>
      </c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X714">
        <v>0.93</v>
      </c>
      <c r="Y714">
        <v>1273.1500000000001</v>
      </c>
      <c r="Z714">
        <f t="shared" si="11"/>
        <v>9.3000000000000007</v>
      </c>
    </row>
    <row r="715" spans="1:26" x14ac:dyDescent="0.3">
      <c r="A715" t="s">
        <v>784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L715">
        <v>0.94</v>
      </c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X715">
        <v>0.93</v>
      </c>
      <c r="Y715">
        <v>1453.15</v>
      </c>
      <c r="Z715">
        <f t="shared" si="11"/>
        <v>9.3000000000000007</v>
      </c>
    </row>
    <row r="716" spans="1:26" x14ac:dyDescent="0.3">
      <c r="A716" t="s">
        <v>785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L716">
        <v>1.0900000000000001</v>
      </c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X716">
        <v>1E-4</v>
      </c>
      <c r="Y716">
        <v>1357.15</v>
      </c>
      <c r="Z716">
        <f t="shared" si="11"/>
        <v>1E-3</v>
      </c>
    </row>
    <row r="717" spans="1:26" x14ac:dyDescent="0.3">
      <c r="A717" t="s">
        <v>786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W717">
        <v>0.27</v>
      </c>
      <c r="X717">
        <v>0.2</v>
      </c>
      <c r="Y717">
        <v>1273.1500000000001</v>
      </c>
      <c r="Z717">
        <f t="shared" si="11"/>
        <v>2</v>
      </c>
    </row>
    <row r="718" spans="1:26" x14ac:dyDescent="0.3">
      <c r="A718" t="s">
        <v>787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W718">
        <v>0.23</v>
      </c>
      <c r="X718">
        <v>0.2</v>
      </c>
      <c r="Y718">
        <v>1273.1500000000001</v>
      </c>
      <c r="Z718">
        <f t="shared" si="11"/>
        <v>2</v>
      </c>
    </row>
    <row r="719" spans="1:26" x14ac:dyDescent="0.3">
      <c r="A719" t="s">
        <v>788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W719">
        <v>0.34</v>
      </c>
      <c r="X719">
        <v>0.2</v>
      </c>
      <c r="Y719">
        <v>1285.1500000000001</v>
      </c>
      <c r="Z719">
        <f t="shared" si="11"/>
        <v>2</v>
      </c>
    </row>
    <row r="720" spans="1:26" x14ac:dyDescent="0.3">
      <c r="A720" t="s">
        <v>789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W720">
        <v>0.28000000000000003</v>
      </c>
      <c r="X720">
        <v>0.2</v>
      </c>
      <c r="Y720">
        <v>1273.1500000000001</v>
      </c>
      <c r="Z720">
        <f t="shared" si="11"/>
        <v>2</v>
      </c>
    </row>
    <row r="721" spans="1:26" x14ac:dyDescent="0.3">
      <c r="A721" t="s">
        <v>790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W721">
        <v>0.22</v>
      </c>
      <c r="X721">
        <v>0.2</v>
      </c>
      <c r="Y721">
        <v>1238.1500000000001</v>
      </c>
      <c r="Z721">
        <f t="shared" si="11"/>
        <v>2</v>
      </c>
    </row>
    <row r="722" spans="1:26" x14ac:dyDescent="0.3">
      <c r="A722" t="s">
        <v>791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W722">
        <v>0.09</v>
      </c>
      <c r="X722">
        <v>0.2</v>
      </c>
      <c r="Y722">
        <v>1238.1500000000001</v>
      </c>
      <c r="Z722">
        <f t="shared" si="11"/>
        <v>2</v>
      </c>
    </row>
    <row r="723" spans="1:26" x14ac:dyDescent="0.3">
      <c r="A723" t="s">
        <v>792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W723">
        <v>0.09</v>
      </c>
      <c r="X723">
        <v>0.2</v>
      </c>
      <c r="Y723">
        <v>1238.1500000000001</v>
      </c>
      <c r="Z723">
        <f t="shared" si="11"/>
        <v>2</v>
      </c>
    </row>
    <row r="724" spans="1:26" x14ac:dyDescent="0.3">
      <c r="A724" t="s">
        <v>793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W724">
        <v>0.08</v>
      </c>
      <c r="X724">
        <v>0.2</v>
      </c>
      <c r="Y724">
        <v>1258.1500000000001</v>
      </c>
      <c r="Z724">
        <f t="shared" si="11"/>
        <v>2</v>
      </c>
    </row>
    <row r="725" spans="1:26" x14ac:dyDescent="0.3">
      <c r="A725" t="s">
        <v>794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S725">
        <v>10.119999999999999</v>
      </c>
      <c r="T725">
        <v>15.99</v>
      </c>
      <c r="U725">
        <v>4.34</v>
      </c>
      <c r="X725">
        <v>3.2</v>
      </c>
      <c r="Y725">
        <v>1273.1500000000001</v>
      </c>
      <c r="Z725">
        <f t="shared" si="11"/>
        <v>32</v>
      </c>
    </row>
    <row r="726" spans="1:26" x14ac:dyDescent="0.3">
      <c r="A726" t="s">
        <v>795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M726">
        <v>6.730000000000004</v>
      </c>
      <c r="N726">
        <v>54.78</v>
      </c>
      <c r="O726">
        <v>0.03</v>
      </c>
      <c r="P726">
        <v>8.57</v>
      </c>
      <c r="Q726">
        <v>2.12</v>
      </c>
      <c r="S726">
        <v>11.83</v>
      </c>
      <c r="T726">
        <v>17.45</v>
      </c>
      <c r="U726">
        <v>4.84</v>
      </c>
      <c r="X726">
        <v>3.2</v>
      </c>
      <c r="Y726">
        <v>1373.15</v>
      </c>
      <c r="Z726">
        <f t="shared" si="11"/>
        <v>32</v>
      </c>
    </row>
    <row r="727" spans="1:26" x14ac:dyDescent="0.3">
      <c r="A727" t="s">
        <v>796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M727">
        <v>11.01000000000001</v>
      </c>
      <c r="N727">
        <v>52.63</v>
      </c>
      <c r="O727">
        <v>0.5</v>
      </c>
      <c r="P727">
        <v>13.24</v>
      </c>
      <c r="Q727">
        <v>2.54</v>
      </c>
      <c r="S727">
        <v>9.2899999999999991</v>
      </c>
      <c r="T727">
        <v>16.73</v>
      </c>
      <c r="U727">
        <v>3.84</v>
      </c>
      <c r="X727">
        <v>2.7</v>
      </c>
      <c r="Y727">
        <v>1298.1500000000001</v>
      </c>
      <c r="Z727">
        <f t="shared" si="11"/>
        <v>27</v>
      </c>
    </row>
    <row r="728" spans="1:26" x14ac:dyDescent="0.3">
      <c r="A728" t="s">
        <v>797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S728">
        <v>6.83</v>
      </c>
      <c r="T728">
        <v>18.32</v>
      </c>
      <c r="U728">
        <v>2.85</v>
      </c>
      <c r="X728">
        <v>2.7</v>
      </c>
      <c r="Y728">
        <v>1423.15</v>
      </c>
      <c r="Z728">
        <f t="shared" si="11"/>
        <v>27</v>
      </c>
    </row>
    <row r="729" spans="1:26" x14ac:dyDescent="0.3">
      <c r="A729" t="s">
        <v>798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S729">
        <v>9.51</v>
      </c>
      <c r="T729">
        <v>17.96</v>
      </c>
      <c r="U729">
        <v>2.99</v>
      </c>
      <c r="X729">
        <v>2.7</v>
      </c>
      <c r="Y729">
        <v>1398.15</v>
      </c>
      <c r="Z729">
        <f t="shared" si="11"/>
        <v>27</v>
      </c>
    </row>
    <row r="730" spans="1:26" x14ac:dyDescent="0.3">
      <c r="A730" t="s">
        <v>799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M730">
        <v>11.78</v>
      </c>
      <c r="N730">
        <v>52.43</v>
      </c>
      <c r="O730">
        <v>0.68</v>
      </c>
      <c r="P730">
        <v>13.53</v>
      </c>
      <c r="Q730">
        <v>2.34</v>
      </c>
      <c r="S730">
        <v>9.51</v>
      </c>
      <c r="T730">
        <v>17.23</v>
      </c>
      <c r="U730">
        <v>3.41</v>
      </c>
      <c r="X730">
        <v>2.7</v>
      </c>
      <c r="Y730">
        <v>1373.15</v>
      </c>
      <c r="Z730">
        <f t="shared" si="11"/>
        <v>27</v>
      </c>
    </row>
    <row r="731" spans="1:26" x14ac:dyDescent="0.3">
      <c r="A731" t="s">
        <v>800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S731">
        <v>11.39</v>
      </c>
      <c r="T731">
        <v>19.309999999999999</v>
      </c>
      <c r="U731">
        <v>2.5</v>
      </c>
      <c r="X731">
        <v>2.1</v>
      </c>
      <c r="Y731">
        <v>1323.15</v>
      </c>
      <c r="Z731">
        <f t="shared" si="11"/>
        <v>21</v>
      </c>
    </row>
    <row r="732" spans="1:26" x14ac:dyDescent="0.3">
      <c r="A732" t="s">
        <v>801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S732">
        <v>11.08</v>
      </c>
      <c r="T732">
        <v>20.48</v>
      </c>
      <c r="U732">
        <v>2.5299999999999998</v>
      </c>
      <c r="X732">
        <v>2.1</v>
      </c>
      <c r="Y732">
        <v>1373.15</v>
      </c>
      <c r="Z732">
        <f t="shared" si="11"/>
        <v>21</v>
      </c>
    </row>
    <row r="733" spans="1:26" x14ac:dyDescent="0.3">
      <c r="A733" t="s">
        <v>802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M733">
        <v>5.4200000000000017</v>
      </c>
      <c r="N733">
        <v>52.37</v>
      </c>
      <c r="O733">
        <v>0.43</v>
      </c>
      <c r="P733">
        <v>5.3</v>
      </c>
      <c r="Q733">
        <v>3.38</v>
      </c>
      <c r="S733">
        <v>15.23</v>
      </c>
      <c r="T733">
        <v>21.29</v>
      </c>
      <c r="U733">
        <v>1.43</v>
      </c>
      <c r="X733">
        <v>1.5</v>
      </c>
      <c r="Y733">
        <v>1223.1500000000001</v>
      </c>
      <c r="Z733">
        <f t="shared" si="11"/>
        <v>15</v>
      </c>
    </row>
    <row r="734" spans="1:26" x14ac:dyDescent="0.3">
      <c r="A734" t="s">
        <v>803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M734">
        <v>6.1299999999999946</v>
      </c>
      <c r="N734">
        <v>52.39</v>
      </c>
      <c r="O734">
        <v>0.46</v>
      </c>
      <c r="P734">
        <v>6.42</v>
      </c>
      <c r="Q734">
        <v>3.85</v>
      </c>
      <c r="S734">
        <v>15.12</v>
      </c>
      <c r="T734">
        <v>20.05</v>
      </c>
      <c r="U734">
        <v>1.33</v>
      </c>
      <c r="X734">
        <v>1.5</v>
      </c>
      <c r="Y734">
        <v>1273.1500000000001</v>
      </c>
      <c r="Z734">
        <f t="shared" si="11"/>
        <v>15</v>
      </c>
    </row>
    <row r="735" spans="1:26" x14ac:dyDescent="0.3">
      <c r="A735" t="s">
        <v>804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M735">
        <v>6.3199999999999932</v>
      </c>
      <c r="N735">
        <v>50.62</v>
      </c>
      <c r="O735">
        <v>0.7</v>
      </c>
      <c r="P735">
        <v>11.5</v>
      </c>
      <c r="Q735">
        <v>3.03</v>
      </c>
      <c r="S735">
        <v>10.87</v>
      </c>
      <c r="T735">
        <v>19.04</v>
      </c>
      <c r="U735">
        <v>3.89</v>
      </c>
      <c r="X735">
        <v>2.1</v>
      </c>
      <c r="Y735">
        <v>1248.1500000000001</v>
      </c>
      <c r="Z735">
        <f t="shared" si="11"/>
        <v>21</v>
      </c>
    </row>
    <row r="736" spans="1:26" x14ac:dyDescent="0.3">
      <c r="A736" t="s">
        <v>805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S736">
        <v>14.56</v>
      </c>
      <c r="T736">
        <v>20.37</v>
      </c>
      <c r="U736">
        <v>1.24</v>
      </c>
      <c r="X736">
        <v>1.5</v>
      </c>
      <c r="Y736">
        <v>1323.15</v>
      </c>
      <c r="Z736">
        <f t="shared" si="11"/>
        <v>15</v>
      </c>
    </row>
    <row r="737" spans="1:26" x14ac:dyDescent="0.3">
      <c r="A737" t="s">
        <v>806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M737">
        <v>8.7900000000000063</v>
      </c>
      <c r="N737">
        <v>51.51</v>
      </c>
      <c r="O737">
        <v>0.74</v>
      </c>
      <c r="P737">
        <v>7.45</v>
      </c>
      <c r="Q737">
        <v>2.63</v>
      </c>
      <c r="S737">
        <v>13.99</v>
      </c>
      <c r="T737">
        <v>22.19</v>
      </c>
      <c r="U737">
        <v>1.49</v>
      </c>
      <c r="X737">
        <v>1</v>
      </c>
      <c r="Y737">
        <v>1173.1500000000001</v>
      </c>
      <c r="Z737">
        <f t="shared" si="11"/>
        <v>10</v>
      </c>
    </row>
    <row r="738" spans="1:26" x14ac:dyDescent="0.3">
      <c r="A738" t="s">
        <v>807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M738">
        <v>5.2199999999999989</v>
      </c>
      <c r="N738">
        <v>55.42</v>
      </c>
      <c r="O738">
        <v>0.06</v>
      </c>
      <c r="P738">
        <v>8.84</v>
      </c>
      <c r="Q738">
        <v>2.17</v>
      </c>
      <c r="S738">
        <v>11.94</v>
      </c>
      <c r="T738">
        <v>17.91</v>
      </c>
      <c r="U738">
        <v>4.3</v>
      </c>
      <c r="X738">
        <v>1.8</v>
      </c>
      <c r="Y738">
        <v>1323.15</v>
      </c>
      <c r="Z738">
        <f t="shared" si="11"/>
        <v>18</v>
      </c>
    </row>
    <row r="739" spans="1:26" x14ac:dyDescent="0.3">
      <c r="A739" t="s">
        <v>808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M739">
        <v>4.8499999999999943</v>
      </c>
      <c r="N739">
        <v>52.45</v>
      </c>
      <c r="O739">
        <v>0.91</v>
      </c>
      <c r="P739">
        <v>8.86</v>
      </c>
      <c r="Q739">
        <v>3.6</v>
      </c>
      <c r="S739">
        <v>11.2</v>
      </c>
      <c r="T739">
        <v>19.88</v>
      </c>
      <c r="U739">
        <v>2.96</v>
      </c>
      <c r="X739">
        <v>2.1</v>
      </c>
      <c r="Y739">
        <v>1298.1500000000001</v>
      </c>
      <c r="Z739">
        <f t="shared" si="11"/>
        <v>21</v>
      </c>
    </row>
    <row r="740" spans="1:26" x14ac:dyDescent="0.3">
      <c r="A740" t="s">
        <v>809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  <c r="Z740">
        <f t="shared" si="11"/>
        <v>15</v>
      </c>
    </row>
    <row r="741" spans="1:26" x14ac:dyDescent="0.3">
      <c r="A741" t="s">
        <v>810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  <c r="Z741">
        <f t="shared" si="11"/>
        <v>5</v>
      </c>
    </row>
    <row r="742" spans="1:26" x14ac:dyDescent="0.3">
      <c r="A742" t="s">
        <v>811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  <c r="Z742">
        <f t="shared" si="11"/>
        <v>5</v>
      </c>
    </row>
    <row r="743" spans="1:26" x14ac:dyDescent="0.3">
      <c r="A743" t="s">
        <v>812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  <c r="Z743">
        <f t="shared" si="11"/>
        <v>10</v>
      </c>
    </row>
    <row r="744" spans="1:26" x14ac:dyDescent="0.3">
      <c r="A744" t="s">
        <v>813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  <c r="Z744">
        <f t="shared" si="11"/>
        <v>15</v>
      </c>
    </row>
    <row r="745" spans="1:26" x14ac:dyDescent="0.3">
      <c r="A745" t="s">
        <v>814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X745">
        <v>0.5</v>
      </c>
      <c r="Y745">
        <v>1213.1500000000001</v>
      </c>
      <c r="Z745">
        <f t="shared" si="11"/>
        <v>5</v>
      </c>
    </row>
    <row r="746" spans="1:26" x14ac:dyDescent="0.3">
      <c r="A746" t="s">
        <v>815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  <c r="Z746">
        <f t="shared" si="11"/>
        <v>10</v>
      </c>
    </row>
    <row r="747" spans="1:26" x14ac:dyDescent="0.3">
      <c r="A747" t="s">
        <v>816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  <c r="Z747">
        <f t="shared" si="11"/>
        <v>15</v>
      </c>
    </row>
    <row r="748" spans="1:26" x14ac:dyDescent="0.3">
      <c r="A748" t="s">
        <v>817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K748">
        <v>0.32</v>
      </c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W748">
        <v>0.73</v>
      </c>
      <c r="X748">
        <v>1E-4</v>
      </c>
      <c r="Y748">
        <v>1444.15</v>
      </c>
      <c r="Z748">
        <f t="shared" si="11"/>
        <v>1E-3</v>
      </c>
    </row>
    <row r="749" spans="1:26" x14ac:dyDescent="0.3">
      <c r="A749" t="s">
        <v>818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X749">
        <v>0.2</v>
      </c>
      <c r="Y749">
        <v>1303.1500000000001</v>
      </c>
      <c r="Z749">
        <f t="shared" si="11"/>
        <v>2</v>
      </c>
    </row>
    <row r="750" spans="1:26" x14ac:dyDescent="0.3">
      <c r="A750" t="s">
        <v>819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X750">
        <v>1.25</v>
      </c>
      <c r="Y750">
        <v>1523.15</v>
      </c>
      <c r="Z750">
        <f t="shared" si="11"/>
        <v>12.5</v>
      </c>
    </row>
    <row r="751" spans="1:26" x14ac:dyDescent="0.3">
      <c r="A751" t="s">
        <v>820</v>
      </c>
      <c r="B751">
        <v>55.2</v>
      </c>
      <c r="C751">
        <v>1.4</v>
      </c>
      <c r="D751">
        <v>16.100000000000001</v>
      </c>
      <c r="E751">
        <v>10.3</v>
      </c>
      <c r="G751">
        <v>4.3</v>
      </c>
      <c r="H751">
        <v>8.3000000000000007</v>
      </c>
      <c r="I751">
        <v>3.4</v>
      </c>
      <c r="J751">
        <v>1</v>
      </c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X751">
        <v>1.5</v>
      </c>
      <c r="Y751">
        <v>1523.15</v>
      </c>
      <c r="Z751">
        <f t="shared" si="11"/>
        <v>15</v>
      </c>
    </row>
    <row r="752" spans="1:26" x14ac:dyDescent="0.3">
      <c r="A752" t="s">
        <v>821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X752">
        <v>1.75</v>
      </c>
      <c r="Y752">
        <v>1548.15</v>
      </c>
      <c r="Z752">
        <f t="shared" si="11"/>
        <v>17.5</v>
      </c>
    </row>
    <row r="753" spans="1:26" x14ac:dyDescent="0.3">
      <c r="A753" t="s">
        <v>822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X753">
        <v>2</v>
      </c>
      <c r="Y753">
        <v>1573.15</v>
      </c>
      <c r="Z753">
        <f t="shared" si="11"/>
        <v>20</v>
      </c>
    </row>
    <row r="754" spans="1:26" x14ac:dyDescent="0.3">
      <c r="A754" t="s">
        <v>823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X754">
        <v>2</v>
      </c>
      <c r="Y754">
        <v>1598.15</v>
      </c>
      <c r="Z754">
        <f t="shared" si="11"/>
        <v>20</v>
      </c>
    </row>
    <row r="755" spans="1:26" x14ac:dyDescent="0.3">
      <c r="A755" t="s">
        <v>824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X755">
        <v>2.25</v>
      </c>
      <c r="Y755">
        <v>1573.15</v>
      </c>
      <c r="Z755">
        <f t="shared" si="11"/>
        <v>22.5</v>
      </c>
    </row>
    <row r="756" spans="1:26" x14ac:dyDescent="0.3">
      <c r="A756" t="s">
        <v>825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X756">
        <v>2.25</v>
      </c>
      <c r="Y756">
        <v>1598.15</v>
      </c>
      <c r="Z756">
        <f t="shared" si="11"/>
        <v>22.5</v>
      </c>
    </row>
    <row r="757" spans="1:26" x14ac:dyDescent="0.3">
      <c r="A757" t="s">
        <v>826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X757">
        <v>2.25</v>
      </c>
      <c r="Y757">
        <v>1623.15</v>
      </c>
      <c r="Z757">
        <f t="shared" si="11"/>
        <v>22.5</v>
      </c>
    </row>
    <row r="758" spans="1:26" x14ac:dyDescent="0.3">
      <c r="A758" t="s">
        <v>827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X758">
        <v>3</v>
      </c>
      <c r="Y758">
        <v>1673.15</v>
      </c>
      <c r="Z758">
        <f t="shared" si="11"/>
        <v>30</v>
      </c>
    </row>
    <row r="759" spans="1:26" x14ac:dyDescent="0.3">
      <c r="A759" t="s">
        <v>827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X759">
        <v>3</v>
      </c>
      <c r="Y759">
        <v>1673.15</v>
      </c>
      <c r="Z759">
        <f t="shared" si="11"/>
        <v>30</v>
      </c>
    </row>
    <row r="760" spans="1:26" x14ac:dyDescent="0.3">
      <c r="A760" t="s">
        <v>828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X760">
        <v>3</v>
      </c>
      <c r="Y760">
        <v>1693.15</v>
      </c>
      <c r="Z760">
        <f t="shared" si="11"/>
        <v>30</v>
      </c>
    </row>
    <row r="761" spans="1:26" x14ac:dyDescent="0.3">
      <c r="A761" t="s">
        <v>828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X761">
        <v>3</v>
      </c>
      <c r="Y761">
        <v>1693.15</v>
      </c>
      <c r="Z761">
        <f t="shared" si="11"/>
        <v>30</v>
      </c>
    </row>
    <row r="762" spans="1:26" x14ac:dyDescent="0.3">
      <c r="A762" t="s">
        <v>829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W762">
        <v>0.33</v>
      </c>
      <c r="X762">
        <v>1.4</v>
      </c>
      <c r="Y762">
        <v>1543.15</v>
      </c>
      <c r="Z762">
        <f t="shared" si="11"/>
        <v>14</v>
      </c>
    </row>
    <row r="763" spans="1:26" x14ac:dyDescent="0.3">
      <c r="A763" t="s">
        <v>830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X763">
        <v>1.4</v>
      </c>
      <c r="Y763">
        <v>1548.15</v>
      </c>
      <c r="Z763">
        <f t="shared" si="11"/>
        <v>14</v>
      </c>
    </row>
    <row r="764" spans="1:26" x14ac:dyDescent="0.3">
      <c r="A764" t="s">
        <v>831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L764">
        <v>0.28000000000000003</v>
      </c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W764">
        <v>0.37</v>
      </c>
      <c r="X764">
        <v>1E-4</v>
      </c>
      <c r="Y764">
        <v>1434.15</v>
      </c>
      <c r="Z764">
        <f t="shared" si="11"/>
        <v>1E-3</v>
      </c>
    </row>
    <row r="765" spans="1:26" x14ac:dyDescent="0.3">
      <c r="A765" t="s">
        <v>832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L765">
        <v>0.32</v>
      </c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W765">
        <v>0.32</v>
      </c>
      <c r="X765">
        <v>1E-4</v>
      </c>
      <c r="Y765">
        <v>1399.15</v>
      </c>
      <c r="Z765">
        <f t="shared" si="11"/>
        <v>1E-3</v>
      </c>
    </row>
    <row r="766" spans="1:26" x14ac:dyDescent="0.3">
      <c r="A766" t="s">
        <v>833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L766">
        <v>0.34</v>
      </c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W766">
        <v>0.28999999999999998</v>
      </c>
      <c r="X766">
        <v>1E-4</v>
      </c>
      <c r="Y766">
        <v>1408.15</v>
      </c>
      <c r="Z766">
        <f t="shared" si="11"/>
        <v>1E-3</v>
      </c>
    </row>
    <row r="767" spans="1:26" x14ac:dyDescent="0.3">
      <c r="A767" t="s">
        <v>834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L767">
        <v>0.28999999999999998</v>
      </c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W767">
        <v>0.25</v>
      </c>
      <c r="X767">
        <v>1E-4</v>
      </c>
      <c r="Y767">
        <v>1408.15</v>
      </c>
      <c r="Z767">
        <f t="shared" si="11"/>
        <v>1E-3</v>
      </c>
    </row>
    <row r="768" spans="1:26" x14ac:dyDescent="0.3">
      <c r="A768" t="s">
        <v>835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L768">
        <v>0.27</v>
      </c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W768">
        <v>0.47</v>
      </c>
      <c r="X768">
        <v>1E-4</v>
      </c>
      <c r="Y768">
        <v>1417.15</v>
      </c>
      <c r="Z768">
        <f t="shared" si="11"/>
        <v>1E-3</v>
      </c>
    </row>
    <row r="769" spans="1:26" x14ac:dyDescent="0.3">
      <c r="A769" t="s">
        <v>836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L769">
        <v>0.22</v>
      </c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W769">
        <v>0.36</v>
      </c>
      <c r="X769">
        <v>1E-4</v>
      </c>
      <c r="Y769">
        <v>1427.15</v>
      </c>
      <c r="Z769">
        <f t="shared" si="11"/>
        <v>1E-3</v>
      </c>
    </row>
    <row r="770" spans="1:26" x14ac:dyDescent="0.3">
      <c r="A770" t="s">
        <v>837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L770">
        <v>0.42</v>
      </c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W770">
        <v>0.25</v>
      </c>
      <c r="X770">
        <v>1E-4</v>
      </c>
      <c r="Y770">
        <v>1411.15</v>
      </c>
      <c r="Z770">
        <f t="shared" si="11"/>
        <v>1E-3</v>
      </c>
    </row>
    <row r="771" spans="1:26" x14ac:dyDescent="0.3">
      <c r="A771" t="s">
        <v>838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L771">
        <v>0.56000000000000005</v>
      </c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W771">
        <v>0.28000000000000003</v>
      </c>
      <c r="X771">
        <v>1E-4</v>
      </c>
      <c r="Y771">
        <v>1390.15</v>
      </c>
      <c r="Z771">
        <f t="shared" ref="Z771:Z834" si="12">X771*10</f>
        <v>1E-3</v>
      </c>
    </row>
    <row r="772" spans="1:26" x14ac:dyDescent="0.3">
      <c r="A772" t="s">
        <v>839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W772">
        <v>0.23</v>
      </c>
      <c r="X772">
        <v>1E-4</v>
      </c>
      <c r="Y772">
        <v>1409.15</v>
      </c>
      <c r="Z772">
        <f t="shared" si="12"/>
        <v>1E-3</v>
      </c>
    </row>
    <row r="773" spans="1:26" x14ac:dyDescent="0.3">
      <c r="A773" t="s">
        <v>840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W773">
        <v>0.3</v>
      </c>
      <c r="X773">
        <v>1E-4</v>
      </c>
      <c r="Y773">
        <v>1431.15</v>
      </c>
      <c r="Z773">
        <f t="shared" si="12"/>
        <v>1E-3</v>
      </c>
    </row>
    <row r="774" spans="1:26" x14ac:dyDescent="0.3">
      <c r="A774" t="s">
        <v>841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W774">
        <v>0.68</v>
      </c>
      <c r="X774">
        <v>1E-4</v>
      </c>
      <c r="Y774">
        <v>1436.15</v>
      </c>
      <c r="Z774">
        <f t="shared" si="12"/>
        <v>1E-3</v>
      </c>
    </row>
    <row r="775" spans="1:26" x14ac:dyDescent="0.3">
      <c r="A775" t="s">
        <v>842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W775">
        <v>0.68</v>
      </c>
      <c r="X775">
        <v>1E-4</v>
      </c>
      <c r="Y775">
        <v>1434.15</v>
      </c>
      <c r="Z775">
        <f t="shared" si="12"/>
        <v>1E-3</v>
      </c>
    </row>
    <row r="776" spans="1:26" x14ac:dyDescent="0.3">
      <c r="A776" t="s">
        <v>843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W776">
        <v>0.7</v>
      </c>
      <c r="X776">
        <v>1E-4</v>
      </c>
      <c r="Y776">
        <v>1444.15</v>
      </c>
      <c r="Z776">
        <f t="shared" si="12"/>
        <v>1E-3</v>
      </c>
    </row>
    <row r="777" spans="1:26" x14ac:dyDescent="0.3">
      <c r="A777" t="s">
        <v>844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  <c r="Z777">
        <f t="shared" si="12"/>
        <v>1E-3</v>
      </c>
    </row>
    <row r="778" spans="1:26" x14ac:dyDescent="0.3">
      <c r="A778" t="s">
        <v>845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  <c r="Z778">
        <f t="shared" si="12"/>
        <v>10</v>
      </c>
    </row>
    <row r="779" spans="1:26" x14ac:dyDescent="0.3">
      <c r="A779" t="s">
        <v>846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  <c r="Z779">
        <f t="shared" si="12"/>
        <v>30</v>
      </c>
    </row>
    <row r="780" spans="1:26" x14ac:dyDescent="0.3">
      <c r="A780" t="s">
        <v>846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  <c r="Z780">
        <f t="shared" si="12"/>
        <v>30</v>
      </c>
    </row>
    <row r="781" spans="1:26" x14ac:dyDescent="0.3">
      <c r="A781" t="s">
        <v>847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  <c r="Z781">
        <f t="shared" si="12"/>
        <v>30</v>
      </c>
    </row>
    <row r="782" spans="1:26" x14ac:dyDescent="0.3">
      <c r="A782" t="s">
        <v>847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  <c r="Z782">
        <f t="shared" si="12"/>
        <v>30</v>
      </c>
    </row>
    <row r="783" spans="1:26" x14ac:dyDescent="0.3">
      <c r="A783" t="s">
        <v>848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  <c r="Z783">
        <f t="shared" si="12"/>
        <v>25</v>
      </c>
    </row>
    <row r="784" spans="1:26" x14ac:dyDescent="0.3">
      <c r="A784" t="s">
        <v>849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  <c r="Z784">
        <f t="shared" si="12"/>
        <v>10</v>
      </c>
    </row>
    <row r="785" spans="1:26" x14ac:dyDescent="0.3">
      <c r="A785" t="s">
        <v>850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  <c r="Z785">
        <f t="shared" si="12"/>
        <v>10</v>
      </c>
    </row>
    <row r="786" spans="1:26" x14ac:dyDescent="0.3">
      <c r="A786" t="s">
        <v>851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  <c r="Z786">
        <f t="shared" si="12"/>
        <v>10</v>
      </c>
    </row>
    <row r="787" spans="1:26" x14ac:dyDescent="0.3">
      <c r="A787" t="s">
        <v>852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  <c r="Z787">
        <f t="shared" si="12"/>
        <v>10</v>
      </c>
    </row>
    <row r="788" spans="1:26" x14ac:dyDescent="0.3">
      <c r="A788" t="s">
        <v>853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  <c r="Z788">
        <f t="shared" si="12"/>
        <v>10</v>
      </c>
    </row>
    <row r="789" spans="1:26" x14ac:dyDescent="0.3">
      <c r="A789" t="s">
        <v>854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  <c r="Z789">
        <f t="shared" si="12"/>
        <v>10</v>
      </c>
    </row>
    <row r="790" spans="1:26" x14ac:dyDescent="0.3">
      <c r="A790" t="s">
        <v>855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  <c r="Z790">
        <f t="shared" si="12"/>
        <v>10</v>
      </c>
    </row>
    <row r="791" spans="1:26" x14ac:dyDescent="0.3">
      <c r="A791" t="s">
        <v>856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  <c r="Z791">
        <f t="shared" si="12"/>
        <v>10</v>
      </c>
    </row>
    <row r="792" spans="1:26" x14ac:dyDescent="0.3">
      <c r="A792" t="s">
        <v>857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  <c r="Z792">
        <f t="shared" si="12"/>
        <v>10</v>
      </c>
    </row>
    <row r="793" spans="1:26" x14ac:dyDescent="0.3">
      <c r="A793" t="s">
        <v>858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  <c r="Z793">
        <f t="shared" si="12"/>
        <v>10</v>
      </c>
    </row>
    <row r="794" spans="1:26" x14ac:dyDescent="0.3">
      <c r="A794" t="s">
        <v>859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  <c r="Z794">
        <f t="shared" si="12"/>
        <v>10</v>
      </c>
    </row>
    <row r="795" spans="1:26" x14ac:dyDescent="0.3">
      <c r="A795" t="s">
        <v>860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W795">
        <v>1.25</v>
      </c>
      <c r="X795">
        <v>0.7</v>
      </c>
      <c r="Y795">
        <v>1513.15</v>
      </c>
      <c r="Z795">
        <f t="shared" si="12"/>
        <v>7</v>
      </c>
    </row>
    <row r="796" spans="1:26" x14ac:dyDescent="0.3">
      <c r="A796" t="s">
        <v>861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  <c r="Z796">
        <f t="shared" si="12"/>
        <v>7</v>
      </c>
    </row>
    <row r="797" spans="1:26" x14ac:dyDescent="0.3">
      <c r="A797" t="s">
        <v>862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>
        <f t="shared" si="12"/>
        <v>7</v>
      </c>
    </row>
    <row r="798" spans="1:26" x14ac:dyDescent="0.3">
      <c r="A798" t="s">
        <v>863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  <c r="Z798">
        <f t="shared" si="12"/>
        <v>7</v>
      </c>
    </row>
    <row r="799" spans="1:26" x14ac:dyDescent="0.3">
      <c r="A799" t="s">
        <v>864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  <c r="Z799">
        <f t="shared" si="12"/>
        <v>7</v>
      </c>
    </row>
    <row r="800" spans="1:26" x14ac:dyDescent="0.3">
      <c r="A800" t="s">
        <v>865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  <c r="Z800">
        <f t="shared" si="12"/>
        <v>7</v>
      </c>
    </row>
    <row r="801" spans="1:26" x14ac:dyDescent="0.3">
      <c r="A801" t="s">
        <v>866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W801">
        <v>1.02</v>
      </c>
      <c r="X801">
        <v>0.7</v>
      </c>
      <c r="Y801">
        <v>1483.15</v>
      </c>
      <c r="Z801">
        <f t="shared" si="12"/>
        <v>7</v>
      </c>
    </row>
    <row r="802" spans="1:26" x14ac:dyDescent="0.3">
      <c r="A802" t="s">
        <v>867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  <c r="Z802">
        <f t="shared" si="12"/>
        <v>7</v>
      </c>
    </row>
    <row r="803" spans="1:26" x14ac:dyDescent="0.3">
      <c r="A803" t="s">
        <v>868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W803">
        <v>0.01</v>
      </c>
      <c r="X803">
        <v>2.0299999999999998</v>
      </c>
      <c r="Y803">
        <v>1663.15</v>
      </c>
      <c r="Z803">
        <f t="shared" si="12"/>
        <v>20.299999999999997</v>
      </c>
    </row>
    <row r="804" spans="1:26" x14ac:dyDescent="0.3">
      <c r="A804" t="s">
        <v>869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W804">
        <v>0.08</v>
      </c>
      <c r="X804">
        <v>1.78</v>
      </c>
      <c r="Y804">
        <v>1633.15</v>
      </c>
      <c r="Z804">
        <f t="shared" si="12"/>
        <v>17.8</v>
      </c>
    </row>
    <row r="805" spans="1:26" x14ac:dyDescent="0.3">
      <c r="A805" t="s">
        <v>870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L805">
        <v>0.48</v>
      </c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W805">
        <v>0.05</v>
      </c>
      <c r="X805">
        <v>1.95</v>
      </c>
      <c r="Y805">
        <v>1633.15</v>
      </c>
      <c r="Z805">
        <f t="shared" si="12"/>
        <v>19.5</v>
      </c>
    </row>
    <row r="806" spans="1:26" x14ac:dyDescent="0.3">
      <c r="A806" t="s">
        <v>871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W806">
        <v>0.91</v>
      </c>
      <c r="X806">
        <v>3</v>
      </c>
      <c r="Y806">
        <v>1803.15</v>
      </c>
      <c r="Z806">
        <f t="shared" si="12"/>
        <v>30</v>
      </c>
    </row>
    <row r="807" spans="1:26" x14ac:dyDescent="0.3">
      <c r="A807" t="s">
        <v>871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W807">
        <v>0.91</v>
      </c>
      <c r="X807">
        <v>3</v>
      </c>
      <c r="Y807">
        <v>1803.15</v>
      </c>
      <c r="Z807">
        <f t="shared" si="12"/>
        <v>30</v>
      </c>
    </row>
    <row r="808" spans="1:26" x14ac:dyDescent="0.3">
      <c r="A808" t="s">
        <v>872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W808">
        <v>0.81</v>
      </c>
      <c r="X808">
        <v>3</v>
      </c>
      <c r="Y808">
        <v>1788.15</v>
      </c>
      <c r="Z808">
        <f t="shared" si="12"/>
        <v>30</v>
      </c>
    </row>
    <row r="809" spans="1:26" x14ac:dyDescent="0.3">
      <c r="A809" t="s">
        <v>872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W809">
        <v>0.81</v>
      </c>
      <c r="X809">
        <v>3</v>
      </c>
      <c r="Y809">
        <v>1788.15</v>
      </c>
      <c r="Z809">
        <f t="shared" si="12"/>
        <v>30</v>
      </c>
    </row>
    <row r="810" spans="1:26" x14ac:dyDescent="0.3">
      <c r="A810" t="s">
        <v>873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W810">
        <v>0.47</v>
      </c>
      <c r="X810">
        <v>4</v>
      </c>
      <c r="Y810">
        <v>1863.15</v>
      </c>
      <c r="Z810">
        <f t="shared" si="12"/>
        <v>40</v>
      </c>
    </row>
    <row r="811" spans="1:26" x14ac:dyDescent="0.3">
      <c r="A811" t="s">
        <v>874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W811">
        <v>0.61</v>
      </c>
      <c r="X811">
        <v>4</v>
      </c>
      <c r="Y811">
        <v>1883.15</v>
      </c>
      <c r="Z811">
        <f t="shared" si="12"/>
        <v>40</v>
      </c>
    </row>
    <row r="812" spans="1:26" x14ac:dyDescent="0.3">
      <c r="A812" t="s">
        <v>875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W812">
        <v>1.1499999999999999</v>
      </c>
      <c r="X812">
        <v>1</v>
      </c>
      <c r="Y812">
        <v>1563.15</v>
      </c>
      <c r="Z812">
        <f t="shared" si="12"/>
        <v>10</v>
      </c>
    </row>
    <row r="813" spans="1:26" x14ac:dyDescent="0.3">
      <c r="A813" t="s">
        <v>876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W813">
        <v>1.02</v>
      </c>
      <c r="X813">
        <v>1</v>
      </c>
      <c r="Y813">
        <v>1573.15</v>
      </c>
      <c r="Z813">
        <f t="shared" si="12"/>
        <v>10</v>
      </c>
    </row>
    <row r="814" spans="1:26" x14ac:dyDescent="0.3">
      <c r="A814" t="s">
        <v>877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W814">
        <v>1</v>
      </c>
      <c r="X814">
        <v>1</v>
      </c>
      <c r="Y814">
        <v>1573.15</v>
      </c>
      <c r="Z814">
        <f t="shared" si="12"/>
        <v>10</v>
      </c>
    </row>
    <row r="815" spans="1:26" x14ac:dyDescent="0.3">
      <c r="A815" t="s">
        <v>878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W815">
        <v>1.34</v>
      </c>
      <c r="X815">
        <v>1</v>
      </c>
      <c r="Y815">
        <v>1598.15</v>
      </c>
      <c r="Z815">
        <f t="shared" si="12"/>
        <v>10</v>
      </c>
    </row>
    <row r="816" spans="1:26" x14ac:dyDescent="0.3">
      <c r="A816" t="s">
        <v>879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W816">
        <v>0.97</v>
      </c>
      <c r="X816">
        <v>1</v>
      </c>
      <c r="Y816">
        <v>1548.15</v>
      </c>
      <c r="Z816">
        <f t="shared" si="12"/>
        <v>10</v>
      </c>
    </row>
    <row r="817" spans="1:26" x14ac:dyDescent="0.3">
      <c r="A817" t="s">
        <v>880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W817">
        <v>1.21</v>
      </c>
      <c r="X817">
        <v>1</v>
      </c>
      <c r="Y817">
        <v>1543.15</v>
      </c>
      <c r="Z817">
        <f t="shared" si="12"/>
        <v>10</v>
      </c>
    </row>
    <row r="818" spans="1:26" x14ac:dyDescent="0.3">
      <c r="A818" t="s">
        <v>881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X818">
        <v>0.43</v>
      </c>
      <c r="Y818">
        <v>1393.15</v>
      </c>
      <c r="Z818">
        <f t="shared" si="12"/>
        <v>4.3</v>
      </c>
    </row>
    <row r="819" spans="1:26" x14ac:dyDescent="0.3">
      <c r="A819" t="s">
        <v>882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X819">
        <v>1E-4</v>
      </c>
      <c r="Y819">
        <v>1403.15</v>
      </c>
      <c r="Z819">
        <f t="shared" si="12"/>
        <v>1E-3</v>
      </c>
    </row>
    <row r="820" spans="1:26" x14ac:dyDescent="0.3">
      <c r="A820" t="s">
        <v>883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X820">
        <v>1E-4</v>
      </c>
      <c r="Y820">
        <v>1353.15</v>
      </c>
      <c r="Z820">
        <f t="shared" si="12"/>
        <v>1E-3</v>
      </c>
    </row>
    <row r="821" spans="1:26" x14ac:dyDescent="0.3">
      <c r="A821" t="s">
        <v>884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X821">
        <v>0.93</v>
      </c>
      <c r="Y821">
        <v>1433.15</v>
      </c>
      <c r="Z821">
        <f t="shared" si="12"/>
        <v>9.3000000000000007</v>
      </c>
    </row>
    <row r="822" spans="1:26" x14ac:dyDescent="0.3">
      <c r="A822" t="s">
        <v>885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X822">
        <v>0.68</v>
      </c>
      <c r="Y822">
        <v>1433.15</v>
      </c>
      <c r="Z822">
        <f t="shared" si="12"/>
        <v>6.8000000000000007</v>
      </c>
    </row>
    <row r="823" spans="1:26" x14ac:dyDescent="0.3">
      <c r="A823" t="s">
        <v>886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X823">
        <v>0.68</v>
      </c>
      <c r="Y823">
        <v>1473.15</v>
      </c>
      <c r="Z823">
        <f t="shared" si="12"/>
        <v>6.8000000000000007</v>
      </c>
    </row>
    <row r="824" spans="1:26" x14ac:dyDescent="0.3">
      <c r="A824" t="s">
        <v>887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X824">
        <v>0.68</v>
      </c>
      <c r="Y824">
        <v>1453.15</v>
      </c>
      <c r="Z824">
        <f t="shared" si="12"/>
        <v>6.8000000000000007</v>
      </c>
    </row>
    <row r="825" spans="1:26" x14ac:dyDescent="0.3">
      <c r="A825" t="s">
        <v>888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X825">
        <v>0.28000000000000003</v>
      </c>
      <c r="Y825">
        <v>1413.15</v>
      </c>
      <c r="Z825">
        <f t="shared" si="12"/>
        <v>2.8000000000000003</v>
      </c>
    </row>
    <row r="826" spans="1:26" x14ac:dyDescent="0.3">
      <c r="A826" t="s">
        <v>889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X826">
        <v>0.28000000000000003</v>
      </c>
      <c r="Y826">
        <v>1433.15</v>
      </c>
      <c r="Z826">
        <f t="shared" si="12"/>
        <v>2.8000000000000003</v>
      </c>
    </row>
    <row r="827" spans="1:26" x14ac:dyDescent="0.3">
      <c r="A827" t="s">
        <v>890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X827">
        <v>0.68</v>
      </c>
      <c r="Y827">
        <v>1413.15</v>
      </c>
      <c r="Z827">
        <f t="shared" si="12"/>
        <v>6.8000000000000007</v>
      </c>
    </row>
    <row r="828" spans="1:26" x14ac:dyDescent="0.3">
      <c r="A828" t="s">
        <v>891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X828">
        <v>0.28000000000000003</v>
      </c>
      <c r="Y828">
        <v>1393.15</v>
      </c>
      <c r="Z828">
        <f t="shared" si="12"/>
        <v>2.8000000000000003</v>
      </c>
    </row>
    <row r="829" spans="1:26" x14ac:dyDescent="0.3">
      <c r="A829" t="s">
        <v>892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X829">
        <v>0.93</v>
      </c>
      <c r="Y829">
        <v>1493.15</v>
      </c>
      <c r="Z829">
        <f t="shared" si="12"/>
        <v>9.3000000000000007</v>
      </c>
    </row>
    <row r="830" spans="1:26" x14ac:dyDescent="0.3">
      <c r="A830" t="s">
        <v>893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X830">
        <v>0.93</v>
      </c>
      <c r="Y830">
        <v>1453.15</v>
      </c>
      <c r="Z830">
        <f t="shared" si="12"/>
        <v>9.3000000000000007</v>
      </c>
    </row>
    <row r="831" spans="1:26" x14ac:dyDescent="0.3">
      <c r="A831" t="s">
        <v>894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X831">
        <v>0.93</v>
      </c>
      <c r="Y831">
        <v>1473.15</v>
      </c>
      <c r="Z831">
        <f t="shared" si="12"/>
        <v>9.3000000000000007</v>
      </c>
    </row>
    <row r="832" spans="1:26" x14ac:dyDescent="0.3">
      <c r="A832" t="s">
        <v>895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X832">
        <v>0.93</v>
      </c>
      <c r="Y832">
        <v>1513.15</v>
      </c>
      <c r="Z832">
        <f t="shared" si="12"/>
        <v>9.3000000000000007</v>
      </c>
    </row>
    <row r="833" spans="1:26" x14ac:dyDescent="0.3">
      <c r="A833" t="s">
        <v>896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X833">
        <v>0.93</v>
      </c>
      <c r="Y833">
        <v>1533.15</v>
      </c>
      <c r="Z833">
        <f t="shared" si="12"/>
        <v>9.3000000000000007</v>
      </c>
    </row>
    <row r="834" spans="1:26" x14ac:dyDescent="0.3">
      <c r="A834" t="s">
        <v>897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X834">
        <v>0.43</v>
      </c>
      <c r="Y834">
        <v>1433.15</v>
      </c>
      <c r="Z834">
        <f t="shared" si="12"/>
        <v>4.3</v>
      </c>
    </row>
    <row r="835" spans="1:26" x14ac:dyDescent="0.3">
      <c r="A835" t="s">
        <v>898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X835">
        <v>0.43</v>
      </c>
      <c r="Y835">
        <v>1413.15</v>
      </c>
      <c r="Z835">
        <f t="shared" ref="Z835:Z851" si="13">X835*10</f>
        <v>4.3</v>
      </c>
    </row>
    <row r="836" spans="1:26" x14ac:dyDescent="0.3">
      <c r="A836" t="s">
        <v>899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X836">
        <v>0.43</v>
      </c>
      <c r="Y836">
        <v>1453.15</v>
      </c>
      <c r="Z836">
        <f t="shared" si="13"/>
        <v>4.3</v>
      </c>
    </row>
    <row r="837" spans="1:26" x14ac:dyDescent="0.3">
      <c r="A837" t="s">
        <v>900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X837">
        <v>0.43</v>
      </c>
      <c r="Y837">
        <v>1413.15</v>
      </c>
      <c r="Z837">
        <f t="shared" si="13"/>
        <v>4.3</v>
      </c>
    </row>
    <row r="838" spans="1:26" x14ac:dyDescent="0.3">
      <c r="A838" t="s">
        <v>901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X838">
        <v>0.43</v>
      </c>
      <c r="Y838">
        <v>1373.15</v>
      </c>
      <c r="Z838">
        <f t="shared" si="13"/>
        <v>4.3</v>
      </c>
    </row>
    <row r="839" spans="1:26" x14ac:dyDescent="0.3">
      <c r="A839" t="s">
        <v>902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X839">
        <v>0.43</v>
      </c>
      <c r="Y839">
        <v>1393.15</v>
      </c>
      <c r="Z839">
        <f t="shared" si="13"/>
        <v>4.3</v>
      </c>
    </row>
    <row r="840" spans="1:26" x14ac:dyDescent="0.3">
      <c r="A840" t="s">
        <v>903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X840">
        <v>0.43</v>
      </c>
      <c r="Y840">
        <v>1433.15</v>
      </c>
      <c r="Z840">
        <f t="shared" si="13"/>
        <v>4.3</v>
      </c>
    </row>
    <row r="841" spans="1:26" x14ac:dyDescent="0.3">
      <c r="A841" t="s">
        <v>904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X841">
        <v>0.43</v>
      </c>
      <c r="Y841">
        <v>1453.15</v>
      </c>
      <c r="Z841">
        <f t="shared" si="13"/>
        <v>4.3</v>
      </c>
    </row>
    <row r="842" spans="1:26" x14ac:dyDescent="0.3">
      <c r="A842" t="s">
        <v>905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L842">
        <v>0.82</v>
      </c>
      <c r="N842">
        <v>43.72</v>
      </c>
      <c r="O842">
        <v>2.2200000000000002</v>
      </c>
      <c r="P842">
        <v>7.51</v>
      </c>
      <c r="Q842">
        <v>10.19</v>
      </c>
      <c r="S842">
        <v>12.28</v>
      </c>
      <c r="T842">
        <v>22.35</v>
      </c>
      <c r="U842">
        <v>0.64</v>
      </c>
      <c r="V842">
        <v>0.01</v>
      </c>
      <c r="X842">
        <v>1E-4</v>
      </c>
      <c r="Y842">
        <v>1413.15</v>
      </c>
      <c r="Z842">
        <f t="shared" si="13"/>
        <v>1E-3</v>
      </c>
    </row>
    <row r="843" spans="1:26" x14ac:dyDescent="0.3">
      <c r="A843" t="s">
        <v>906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S843">
        <v>10.98</v>
      </c>
      <c r="T843">
        <v>23.22</v>
      </c>
      <c r="U843">
        <v>0.28000000000000003</v>
      </c>
      <c r="V843">
        <v>0.02</v>
      </c>
      <c r="X843">
        <v>0.2</v>
      </c>
      <c r="Y843">
        <v>1343.15</v>
      </c>
      <c r="Z843">
        <f t="shared" si="13"/>
        <v>2</v>
      </c>
    </row>
    <row r="844" spans="1:26" x14ac:dyDescent="0.3">
      <c r="A844" t="s">
        <v>907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S844">
        <v>8.64</v>
      </c>
      <c r="T844">
        <v>22.92</v>
      </c>
      <c r="U844">
        <v>0.41</v>
      </c>
      <c r="V844">
        <v>0.03</v>
      </c>
      <c r="X844">
        <v>0.2</v>
      </c>
      <c r="Y844">
        <v>1315.15</v>
      </c>
      <c r="Z844">
        <f t="shared" si="13"/>
        <v>2</v>
      </c>
    </row>
    <row r="845" spans="1:26" x14ac:dyDescent="0.3">
      <c r="A845" t="s">
        <v>908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L845">
        <v>0.54</v>
      </c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X845">
        <v>1E-4</v>
      </c>
      <c r="Y845">
        <v>1407.15</v>
      </c>
      <c r="Z845">
        <f t="shared" si="13"/>
        <v>1E-3</v>
      </c>
    </row>
    <row r="846" spans="1:26" x14ac:dyDescent="0.3">
      <c r="A846" t="s">
        <v>909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L846">
        <v>0.26</v>
      </c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X846">
        <v>1E-4</v>
      </c>
      <c r="Y846">
        <v>1413.15</v>
      </c>
      <c r="Z846">
        <f t="shared" si="13"/>
        <v>1E-3</v>
      </c>
    </row>
    <row r="847" spans="1:26" x14ac:dyDescent="0.3">
      <c r="A847" t="s">
        <v>910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L847">
        <v>0.36</v>
      </c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X847">
        <v>1E-4</v>
      </c>
      <c r="Y847">
        <v>1401.15</v>
      </c>
      <c r="Z847">
        <f t="shared" si="13"/>
        <v>1E-3</v>
      </c>
    </row>
    <row r="848" spans="1:26" x14ac:dyDescent="0.3">
      <c r="A848" t="s">
        <v>911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L848">
        <v>0.49</v>
      </c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X848">
        <v>1E-4</v>
      </c>
      <c r="Y848">
        <v>1383.15</v>
      </c>
      <c r="Z848">
        <f t="shared" si="13"/>
        <v>1E-3</v>
      </c>
    </row>
    <row r="849" spans="1:26" x14ac:dyDescent="0.3">
      <c r="A849" t="s">
        <v>912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L849">
        <v>0.26</v>
      </c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X849">
        <v>1E-4</v>
      </c>
      <c r="Y849">
        <v>1444.15</v>
      </c>
      <c r="Z849">
        <f t="shared" si="13"/>
        <v>1E-3</v>
      </c>
    </row>
    <row r="850" spans="1:26" x14ac:dyDescent="0.3">
      <c r="A850" t="s">
        <v>913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L850">
        <v>0.19</v>
      </c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X850">
        <v>1E-4</v>
      </c>
      <c r="Y850">
        <v>1425.15</v>
      </c>
      <c r="Z850">
        <f t="shared" si="13"/>
        <v>1E-3</v>
      </c>
    </row>
    <row r="851" spans="1:26" x14ac:dyDescent="0.3">
      <c r="A851" t="s">
        <v>914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L851">
        <v>0.37</v>
      </c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X851">
        <v>1E-4</v>
      </c>
      <c r="Y851">
        <v>1401.15</v>
      </c>
      <c r="Z851">
        <f t="shared" si="13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5398-7A2D-494F-8896-B537AA0CC16F}">
  <dimension ref="A1:AG850"/>
  <sheetViews>
    <sheetView topLeftCell="S1" workbookViewId="0">
      <selection activeCell="Z2" sqref="Z2:Z120"/>
    </sheetView>
  </sheetViews>
  <sheetFormatPr defaultColWidth="12.44140625" defaultRowHeight="14.4" x14ac:dyDescent="0.3"/>
  <cols>
    <col min="1" max="1" width="54.77734375" customWidth="1"/>
    <col min="27" max="27" width="33.109375" customWidth="1"/>
  </cols>
  <sheetData>
    <row r="1" spans="1:31" s="21" customFormat="1" ht="19.05" customHeight="1" x14ac:dyDescent="0.3">
      <c r="A1" s="17" t="s">
        <v>84</v>
      </c>
      <c r="B1" s="18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8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20" t="s">
        <v>107</v>
      </c>
      <c r="Y1" s="20" t="s">
        <v>108</v>
      </c>
      <c r="Z1" s="21" t="s">
        <v>1325</v>
      </c>
      <c r="AA1" s="22"/>
      <c r="AB1" s="22"/>
    </row>
    <row r="2" spans="1:31" s="27" customFormat="1" ht="15.6" x14ac:dyDescent="0.3">
      <c r="A2" t="s">
        <v>915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23">
        <f>X2*10</f>
        <v>2</v>
      </c>
      <c r="AA2" s="24"/>
      <c r="AB2" s="25"/>
      <c r="AC2" s="23"/>
      <c r="AD2" s="23"/>
      <c r="AE2" s="26"/>
    </row>
    <row r="3" spans="1:31" s="27" customFormat="1" ht="15.6" x14ac:dyDescent="0.3">
      <c r="A3" t="s">
        <v>916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23">
        <f t="shared" ref="Z3:Z66" si="0">X3*10</f>
        <v>2</v>
      </c>
    </row>
    <row r="4" spans="1:31" s="27" customFormat="1" ht="15.6" x14ac:dyDescent="0.3">
      <c r="A4" t="s">
        <v>917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23">
        <f t="shared" si="0"/>
        <v>2</v>
      </c>
      <c r="AA4" s="24"/>
      <c r="AB4" s="25"/>
      <c r="AC4" s="23"/>
      <c r="AD4" s="23"/>
      <c r="AE4" s="26"/>
    </row>
    <row r="5" spans="1:31" s="27" customFormat="1" ht="15" x14ac:dyDescent="0.25">
      <c r="A5" s="28" t="s">
        <v>918</v>
      </c>
      <c r="B5" s="29">
        <v>50.6</v>
      </c>
      <c r="C5" s="29">
        <v>1.34</v>
      </c>
      <c r="D5" s="29">
        <v>19.5</v>
      </c>
      <c r="E5" s="29">
        <v>8.7992000000000008</v>
      </c>
      <c r="F5" s="29">
        <v>0.12</v>
      </c>
      <c r="G5" s="29">
        <v>5.89</v>
      </c>
      <c r="H5" s="29">
        <v>8.59</v>
      </c>
      <c r="I5" s="29">
        <v>3.85</v>
      </c>
      <c r="J5" s="29">
        <v>0.67</v>
      </c>
      <c r="K5" s="29">
        <v>0</v>
      </c>
      <c r="L5" s="29">
        <v>0.24</v>
      </c>
      <c r="M5" s="29">
        <v>3</v>
      </c>
      <c r="N5" s="29">
        <v>48.6</v>
      </c>
      <c r="O5" s="29">
        <v>0.89</v>
      </c>
      <c r="P5" s="29">
        <v>9.06</v>
      </c>
      <c r="Q5" s="29">
        <v>7.61</v>
      </c>
      <c r="R5" s="29">
        <v>0.2</v>
      </c>
      <c r="S5" s="29">
        <v>14.8</v>
      </c>
      <c r="T5" s="29">
        <v>18.3</v>
      </c>
      <c r="U5" s="29">
        <v>0.59</v>
      </c>
      <c r="V5" s="29">
        <v>0</v>
      </c>
      <c r="W5" s="29">
        <v>0.11</v>
      </c>
      <c r="X5" s="23">
        <v>0.9</v>
      </c>
      <c r="Y5" s="23">
        <v>1387.15</v>
      </c>
      <c r="Z5" s="23">
        <f t="shared" si="0"/>
        <v>9</v>
      </c>
      <c r="AA5" s="24"/>
      <c r="AB5" s="25"/>
      <c r="AC5" s="23"/>
      <c r="AD5" s="23"/>
      <c r="AE5" s="26"/>
    </row>
    <row r="6" spans="1:31" s="27" customFormat="1" ht="15" x14ac:dyDescent="0.25">
      <c r="A6" s="28" t="s">
        <v>919</v>
      </c>
      <c r="B6" s="29">
        <v>51.5</v>
      </c>
      <c r="C6" s="29">
        <v>1.41</v>
      </c>
      <c r="D6" s="29">
        <v>20</v>
      </c>
      <c r="E6" s="29">
        <v>8.7311440000000005</v>
      </c>
      <c r="F6" s="29">
        <v>0.15</v>
      </c>
      <c r="G6" s="29">
        <v>4.72</v>
      </c>
      <c r="H6" s="29">
        <v>7.81</v>
      </c>
      <c r="I6" s="29">
        <v>4.16</v>
      </c>
      <c r="J6" s="29">
        <v>0.77</v>
      </c>
      <c r="K6" s="29">
        <v>0</v>
      </c>
      <c r="L6" s="29">
        <v>0.28999999999999998</v>
      </c>
      <c r="M6" s="29">
        <v>2.8</v>
      </c>
      <c r="N6" s="29">
        <v>48.1</v>
      </c>
      <c r="O6" s="29">
        <v>1.03</v>
      </c>
      <c r="P6" s="29">
        <v>9.2799999999999994</v>
      </c>
      <c r="Q6" s="29">
        <v>8.23</v>
      </c>
      <c r="R6" s="29">
        <v>0.2</v>
      </c>
      <c r="S6" s="29">
        <v>14.4</v>
      </c>
      <c r="T6" s="29">
        <v>18.100000000000001</v>
      </c>
      <c r="U6" s="29">
        <v>0.65</v>
      </c>
      <c r="V6" s="29">
        <v>0</v>
      </c>
      <c r="W6" s="29">
        <v>0.12</v>
      </c>
      <c r="X6" s="23">
        <v>0.9</v>
      </c>
      <c r="Y6" s="23">
        <v>1347.15</v>
      </c>
      <c r="Z6" s="23">
        <f t="shared" si="0"/>
        <v>9</v>
      </c>
      <c r="AA6" s="24"/>
      <c r="AB6" s="25"/>
      <c r="AC6" s="23"/>
      <c r="AD6" s="23"/>
      <c r="AE6" s="26"/>
    </row>
    <row r="7" spans="1:31" s="27" customFormat="1" ht="15" x14ac:dyDescent="0.25">
      <c r="A7" s="28" t="s">
        <v>920</v>
      </c>
      <c r="B7" s="29">
        <v>53</v>
      </c>
      <c r="C7" s="29">
        <v>1.57</v>
      </c>
      <c r="D7" s="29">
        <v>19.7</v>
      </c>
      <c r="E7" s="29">
        <v>8.3951519999999995</v>
      </c>
      <c r="F7" s="29">
        <v>0.14000000000000001</v>
      </c>
      <c r="G7" s="29">
        <v>4.0599999999999996</v>
      </c>
      <c r="H7" s="29">
        <v>7.1</v>
      </c>
      <c r="I7" s="29">
        <v>4.34</v>
      </c>
      <c r="J7" s="29">
        <v>0.92</v>
      </c>
      <c r="K7" s="29">
        <v>0</v>
      </c>
      <c r="L7" s="29">
        <v>0.35</v>
      </c>
      <c r="M7" s="29">
        <v>2.9</v>
      </c>
      <c r="N7" s="29">
        <v>47.1</v>
      </c>
      <c r="O7" s="29">
        <v>1.21</v>
      </c>
      <c r="P7" s="29">
        <v>9.48</v>
      </c>
      <c r="Q7" s="29">
        <v>8.9</v>
      </c>
      <c r="R7" s="29">
        <v>0.2</v>
      </c>
      <c r="S7" s="29">
        <v>13.3</v>
      </c>
      <c r="T7" s="29">
        <v>18.7</v>
      </c>
      <c r="U7" s="29">
        <v>0.75</v>
      </c>
      <c r="V7" s="29">
        <v>0.01</v>
      </c>
      <c r="W7" s="29">
        <v>0.09</v>
      </c>
      <c r="X7" s="23">
        <v>0.9</v>
      </c>
      <c r="Y7" s="23">
        <v>1327.15</v>
      </c>
      <c r="Z7" s="23">
        <f t="shared" si="0"/>
        <v>9</v>
      </c>
      <c r="AA7" s="24"/>
      <c r="AB7" s="25"/>
      <c r="AC7" s="23"/>
      <c r="AD7" s="23"/>
      <c r="AE7" s="26"/>
    </row>
    <row r="8" spans="1:31" s="27" customFormat="1" ht="15" x14ac:dyDescent="0.25">
      <c r="A8" s="28" t="s">
        <v>921</v>
      </c>
      <c r="B8" s="29">
        <v>58.4</v>
      </c>
      <c r="C8" s="29">
        <v>0.86</v>
      </c>
      <c r="D8" s="29">
        <v>18.8</v>
      </c>
      <c r="E8" s="29">
        <v>6.3151520000000003</v>
      </c>
      <c r="F8" s="29">
        <v>0.13</v>
      </c>
      <c r="G8" s="29">
        <v>2.59</v>
      </c>
      <c r="H8" s="29">
        <v>6.48</v>
      </c>
      <c r="I8" s="29">
        <v>4.0599999999999996</v>
      </c>
      <c r="J8" s="29">
        <v>1.36</v>
      </c>
      <c r="K8" s="29">
        <v>0</v>
      </c>
      <c r="L8" s="29">
        <v>0.59</v>
      </c>
      <c r="M8" s="29">
        <v>5.5</v>
      </c>
      <c r="N8" s="29">
        <v>48.2</v>
      </c>
      <c r="O8" s="29">
        <v>0.67</v>
      </c>
      <c r="P8" s="29">
        <v>6.5</v>
      </c>
      <c r="Q8" s="29">
        <v>10.5</v>
      </c>
      <c r="R8" s="29">
        <v>0.26</v>
      </c>
      <c r="S8" s="29">
        <v>13.3</v>
      </c>
      <c r="T8" s="29">
        <v>19</v>
      </c>
      <c r="U8" s="29">
        <v>0.63</v>
      </c>
      <c r="V8" s="29">
        <v>0.01</v>
      </c>
      <c r="W8" s="29">
        <v>0.11</v>
      </c>
      <c r="X8" s="23">
        <v>0.9</v>
      </c>
      <c r="Y8" s="23">
        <v>1267.1500000000001</v>
      </c>
      <c r="Z8" s="23">
        <f t="shared" si="0"/>
        <v>9</v>
      </c>
      <c r="AA8" s="24"/>
      <c r="AB8" s="25"/>
      <c r="AC8" s="23"/>
      <c r="AD8" s="23"/>
      <c r="AE8" s="26"/>
    </row>
    <row r="9" spans="1:31" s="27" customFormat="1" ht="15" x14ac:dyDescent="0.25">
      <c r="A9" s="28" t="s">
        <v>922</v>
      </c>
      <c r="B9" s="29">
        <v>54.3</v>
      </c>
      <c r="C9" s="29">
        <v>1.1599999999999999</v>
      </c>
      <c r="D9" s="29">
        <v>19.600000000000001</v>
      </c>
      <c r="E9" s="29">
        <v>7.8320660000000002</v>
      </c>
      <c r="F9" s="29">
        <v>0.16</v>
      </c>
      <c r="G9" s="29">
        <v>3.78</v>
      </c>
      <c r="H9" s="29">
        <v>7.07</v>
      </c>
      <c r="I9" s="29">
        <v>4.17</v>
      </c>
      <c r="J9" s="29">
        <v>0.98</v>
      </c>
      <c r="K9" s="29">
        <v>0</v>
      </c>
      <c r="L9" s="29">
        <v>0.52</v>
      </c>
      <c r="M9" s="29">
        <v>3.6</v>
      </c>
      <c r="N9" s="29">
        <v>48.2</v>
      </c>
      <c r="O9" s="29">
        <v>0.8</v>
      </c>
      <c r="P9" s="29">
        <v>7.32</v>
      </c>
      <c r="Q9" s="29">
        <v>10.199999999999999</v>
      </c>
      <c r="R9" s="29">
        <v>0.24</v>
      </c>
      <c r="S9" s="29">
        <v>13.7</v>
      </c>
      <c r="T9" s="29">
        <v>18.8</v>
      </c>
      <c r="U9" s="29">
        <v>0.68</v>
      </c>
      <c r="V9" s="29">
        <v>0.01</v>
      </c>
      <c r="W9" s="29">
        <v>0.08</v>
      </c>
      <c r="X9" s="23">
        <v>0.9</v>
      </c>
      <c r="Y9" s="23">
        <v>1307.1500000000001</v>
      </c>
      <c r="Z9" s="23">
        <f t="shared" si="0"/>
        <v>9</v>
      </c>
      <c r="AA9" s="24"/>
      <c r="AB9" s="25"/>
      <c r="AC9" s="23"/>
      <c r="AD9" s="23"/>
      <c r="AE9" s="26"/>
    </row>
    <row r="10" spans="1:31" s="27" customFormat="1" ht="15" x14ac:dyDescent="0.25">
      <c r="A10" s="28" t="s">
        <v>923</v>
      </c>
      <c r="B10" s="29">
        <v>57.1</v>
      </c>
      <c r="C10" s="29">
        <v>0.95</v>
      </c>
      <c r="D10" s="29">
        <v>19.2</v>
      </c>
      <c r="E10" s="29">
        <v>6.8361140000000002</v>
      </c>
      <c r="F10" s="29">
        <v>0.16</v>
      </c>
      <c r="G10" s="29">
        <v>2.87</v>
      </c>
      <c r="H10" s="29">
        <v>6.4</v>
      </c>
      <c r="I10" s="29">
        <v>4.25</v>
      </c>
      <c r="J10" s="29">
        <v>1.24</v>
      </c>
      <c r="K10" s="29">
        <v>0</v>
      </c>
      <c r="L10" s="29">
        <v>0.56000000000000005</v>
      </c>
      <c r="M10" s="29">
        <v>5.0999999999999996</v>
      </c>
      <c r="N10" s="29">
        <v>47.7</v>
      </c>
      <c r="O10" s="29">
        <v>0.75</v>
      </c>
      <c r="P10" s="29">
        <v>7.25</v>
      </c>
      <c r="Q10" s="29">
        <v>10.199999999999999</v>
      </c>
      <c r="R10" s="29">
        <v>0.26</v>
      </c>
      <c r="S10" s="29">
        <v>13.7</v>
      </c>
      <c r="T10" s="29">
        <v>18.899999999999999</v>
      </c>
      <c r="U10" s="29">
        <v>0.67</v>
      </c>
      <c r="V10" s="29">
        <v>0</v>
      </c>
      <c r="W10" s="29">
        <v>7.0000000000000007E-2</v>
      </c>
      <c r="X10" s="23">
        <v>0.9</v>
      </c>
      <c r="Y10" s="23">
        <v>1287.1500000000001</v>
      </c>
      <c r="Z10" s="23">
        <f t="shared" si="0"/>
        <v>9</v>
      </c>
      <c r="AA10" s="24"/>
      <c r="AB10" s="25"/>
      <c r="AC10" s="23"/>
      <c r="AD10" s="23"/>
      <c r="AE10" s="26"/>
    </row>
    <row r="11" spans="1:31" s="27" customFormat="1" ht="15" x14ac:dyDescent="0.25">
      <c r="A11" s="28" t="s">
        <v>924</v>
      </c>
      <c r="B11" s="29">
        <v>50.4</v>
      </c>
      <c r="C11" s="29">
        <v>1.23</v>
      </c>
      <c r="D11" s="29">
        <v>17.899999999999999</v>
      </c>
      <c r="E11" s="29">
        <v>9.2332079999999994</v>
      </c>
      <c r="F11" s="29">
        <v>0.13</v>
      </c>
      <c r="G11" s="29">
        <v>7.4</v>
      </c>
      <c r="H11" s="29">
        <v>9.44</v>
      </c>
      <c r="I11" s="29">
        <v>3.09</v>
      </c>
      <c r="J11" s="29">
        <v>0.52</v>
      </c>
      <c r="K11" s="29">
        <v>0</v>
      </c>
      <c r="L11" s="29">
        <v>0.21</v>
      </c>
      <c r="M11" s="29">
        <v>1.8</v>
      </c>
      <c r="N11" s="29">
        <v>48.9</v>
      </c>
      <c r="O11" s="29">
        <v>0.65</v>
      </c>
      <c r="P11" s="29">
        <v>8.1</v>
      </c>
      <c r="Q11" s="29">
        <v>7.33</v>
      </c>
      <c r="R11" s="29">
        <v>0.17</v>
      </c>
      <c r="S11" s="29">
        <v>16.7</v>
      </c>
      <c r="T11" s="29">
        <v>17</v>
      </c>
      <c r="U11" s="29">
        <v>0.61</v>
      </c>
      <c r="V11" s="29">
        <v>0.01</v>
      </c>
      <c r="W11" s="29">
        <v>0.35</v>
      </c>
      <c r="X11" s="23">
        <v>0.9</v>
      </c>
      <c r="Y11" s="23">
        <v>1427.15</v>
      </c>
      <c r="Z11" s="23">
        <f t="shared" si="0"/>
        <v>9</v>
      </c>
      <c r="AA11" s="24"/>
      <c r="AB11" s="25"/>
      <c r="AC11" s="23"/>
      <c r="AD11" s="23"/>
      <c r="AE11" s="26"/>
    </row>
    <row r="12" spans="1:31" s="27" customFormat="1" ht="15" x14ac:dyDescent="0.25">
      <c r="A12" s="28" t="s">
        <v>925</v>
      </c>
      <c r="B12" s="29">
        <v>50.6</v>
      </c>
      <c r="C12" s="29">
        <v>1.34</v>
      </c>
      <c r="D12" s="29">
        <v>19.7</v>
      </c>
      <c r="E12" s="29">
        <v>9.0341500000000003</v>
      </c>
      <c r="F12" s="29">
        <v>0.16</v>
      </c>
      <c r="G12" s="29">
        <v>5.41</v>
      </c>
      <c r="H12" s="29">
        <v>8.25</v>
      </c>
      <c r="I12" s="29">
        <v>3.99</v>
      </c>
      <c r="J12" s="29">
        <v>0.69</v>
      </c>
      <c r="K12" s="29">
        <v>0</v>
      </c>
      <c r="L12" s="29">
        <v>0.37</v>
      </c>
      <c r="M12" s="29">
        <v>2.2999999999999998</v>
      </c>
      <c r="N12" s="29">
        <v>48</v>
      </c>
      <c r="O12" s="29">
        <v>0.94</v>
      </c>
      <c r="P12" s="29">
        <v>9.07</v>
      </c>
      <c r="Q12" s="29">
        <v>8.18</v>
      </c>
      <c r="R12" s="29">
        <v>0.2</v>
      </c>
      <c r="S12" s="29">
        <v>14.5</v>
      </c>
      <c r="T12" s="29">
        <v>18.100000000000001</v>
      </c>
      <c r="U12" s="29">
        <v>0.61</v>
      </c>
      <c r="V12" s="29">
        <v>0.01</v>
      </c>
      <c r="W12" s="29">
        <v>0.19</v>
      </c>
      <c r="X12" s="23">
        <v>0.9</v>
      </c>
      <c r="Y12" s="23">
        <v>1367.15</v>
      </c>
      <c r="Z12" s="23">
        <f t="shared" si="0"/>
        <v>9</v>
      </c>
      <c r="AA12" s="24"/>
      <c r="AB12" s="25"/>
      <c r="AC12" s="23"/>
      <c r="AD12" s="23"/>
      <c r="AE12" s="26"/>
    </row>
    <row r="13" spans="1:31" s="27" customFormat="1" ht="15" x14ac:dyDescent="0.25">
      <c r="A13" s="28" t="s">
        <v>926</v>
      </c>
      <c r="B13" s="29">
        <v>60.7</v>
      </c>
      <c r="C13" s="29">
        <v>0.71</v>
      </c>
      <c r="D13" s="29">
        <v>18.7</v>
      </c>
      <c r="E13" s="29">
        <v>5.7952320000000004</v>
      </c>
      <c r="F13" s="29">
        <v>0.12</v>
      </c>
      <c r="G13" s="29">
        <v>2.0099999999999998</v>
      </c>
      <c r="H13" s="29">
        <v>5.77</v>
      </c>
      <c r="I13" s="29">
        <v>3.64</v>
      </c>
      <c r="J13" s="29">
        <v>1.43</v>
      </c>
      <c r="K13" s="29">
        <v>0</v>
      </c>
      <c r="L13" s="29">
        <v>0.73</v>
      </c>
      <c r="M13" s="29">
        <v>6.1</v>
      </c>
      <c r="N13" s="29">
        <v>49</v>
      </c>
      <c r="O13" s="29">
        <v>0.7</v>
      </c>
      <c r="P13" s="29">
        <v>6.4</v>
      </c>
      <c r="Q13" s="29">
        <v>11.1</v>
      </c>
      <c r="R13" s="29">
        <v>0.28999999999999998</v>
      </c>
      <c r="S13" s="29">
        <v>13.9</v>
      </c>
      <c r="T13" s="29">
        <v>17.8</v>
      </c>
      <c r="U13" s="29">
        <v>0.67</v>
      </c>
      <c r="V13" s="29">
        <v>0.04</v>
      </c>
      <c r="W13" s="29">
        <v>7.0000000000000007E-2</v>
      </c>
      <c r="X13" s="23">
        <v>0.9</v>
      </c>
      <c r="Y13" s="23">
        <v>1247.1500000000001</v>
      </c>
      <c r="Z13" s="23">
        <f t="shared" si="0"/>
        <v>9</v>
      </c>
      <c r="AA13" s="24"/>
      <c r="AB13" s="25"/>
      <c r="AC13" s="23"/>
      <c r="AD13" s="23"/>
      <c r="AE13" s="26"/>
    </row>
    <row r="14" spans="1:31" s="27" customFormat="1" ht="15" x14ac:dyDescent="0.25">
      <c r="A14" s="28" t="s">
        <v>927</v>
      </c>
      <c r="B14" s="29">
        <v>65.2</v>
      </c>
      <c r="C14" s="29">
        <v>0.73</v>
      </c>
      <c r="D14" s="29">
        <v>17.399999999999999</v>
      </c>
      <c r="E14" s="29">
        <v>3.5435279999999998</v>
      </c>
      <c r="F14" s="29">
        <v>0.11</v>
      </c>
      <c r="G14" s="29">
        <v>1.92</v>
      </c>
      <c r="H14" s="29">
        <v>4.7</v>
      </c>
      <c r="I14" s="29">
        <v>3.63</v>
      </c>
      <c r="J14" s="29">
        <v>1.96</v>
      </c>
      <c r="K14" s="29">
        <v>0</v>
      </c>
      <c r="L14" s="29">
        <v>0.55000000000000004</v>
      </c>
      <c r="M14" s="29">
        <v>5.7</v>
      </c>
      <c r="N14" s="29">
        <v>49.7</v>
      </c>
      <c r="O14" s="29">
        <v>0.71</v>
      </c>
      <c r="P14" s="29">
        <v>5.12</v>
      </c>
      <c r="Q14" s="29">
        <v>8.91</v>
      </c>
      <c r="R14" s="29">
        <v>0.28999999999999998</v>
      </c>
      <c r="S14" s="29">
        <v>15.1</v>
      </c>
      <c r="T14" s="29">
        <v>19.399999999999999</v>
      </c>
      <c r="U14" s="29">
        <v>0.53</v>
      </c>
      <c r="V14" s="29">
        <v>0.02</v>
      </c>
      <c r="W14" s="29">
        <v>0.04</v>
      </c>
      <c r="X14" s="23">
        <v>0.7</v>
      </c>
      <c r="Y14" s="23">
        <v>1222.1500000000001</v>
      </c>
      <c r="Z14" s="23">
        <f t="shared" si="0"/>
        <v>7</v>
      </c>
      <c r="AA14" s="24"/>
      <c r="AB14" s="25"/>
      <c r="AC14" s="23"/>
      <c r="AD14" s="23"/>
      <c r="AE14" s="26"/>
    </row>
    <row r="15" spans="1:31" s="27" customFormat="1" ht="15" x14ac:dyDescent="0.25">
      <c r="A15" s="28" t="s">
        <v>928</v>
      </c>
      <c r="B15" s="29">
        <v>52.2</v>
      </c>
      <c r="C15" s="29">
        <v>1.53</v>
      </c>
      <c r="D15" s="29">
        <v>19.7</v>
      </c>
      <c r="E15" s="29">
        <v>8.303128000000001</v>
      </c>
      <c r="F15" s="29">
        <v>0.14000000000000001</v>
      </c>
      <c r="G15" s="29">
        <v>4.57</v>
      </c>
      <c r="H15" s="29">
        <v>7.34</v>
      </c>
      <c r="I15" s="29">
        <v>4.47</v>
      </c>
      <c r="J15" s="29">
        <v>0.9</v>
      </c>
      <c r="K15" s="29">
        <v>0</v>
      </c>
      <c r="L15" s="29">
        <v>0.4</v>
      </c>
      <c r="M15" s="29">
        <v>3</v>
      </c>
      <c r="N15" s="29">
        <v>47.8</v>
      </c>
      <c r="O15" s="29">
        <v>1.25</v>
      </c>
      <c r="P15" s="29">
        <v>7.62</v>
      </c>
      <c r="Q15" s="29">
        <v>8.83</v>
      </c>
      <c r="R15" s="29">
        <v>0.2</v>
      </c>
      <c r="S15" s="29">
        <v>14.3</v>
      </c>
      <c r="T15" s="29">
        <v>19.2</v>
      </c>
      <c r="U15" s="29">
        <v>0.57999999999999996</v>
      </c>
      <c r="V15" s="29">
        <v>0</v>
      </c>
      <c r="W15" s="29">
        <v>0.1</v>
      </c>
      <c r="X15" s="23">
        <v>0.7</v>
      </c>
      <c r="Y15" s="23">
        <v>1372.15</v>
      </c>
      <c r="Z15" s="23">
        <f t="shared" si="0"/>
        <v>7</v>
      </c>
      <c r="AA15" s="24"/>
      <c r="AB15" s="25"/>
      <c r="AC15" s="23"/>
      <c r="AD15" s="23"/>
      <c r="AE15" s="26"/>
    </row>
    <row r="16" spans="1:31" s="27" customFormat="1" ht="15" x14ac:dyDescent="0.25">
      <c r="A16" s="28" t="s">
        <v>929</v>
      </c>
      <c r="B16" s="29">
        <v>61.8</v>
      </c>
      <c r="C16" s="29">
        <v>0.74</v>
      </c>
      <c r="D16" s="29">
        <v>18.7</v>
      </c>
      <c r="E16" s="29">
        <v>4.8223859999999998</v>
      </c>
      <c r="F16" s="29">
        <v>0.13</v>
      </c>
      <c r="G16" s="29">
        <v>2.1</v>
      </c>
      <c r="H16" s="29">
        <v>5.41</v>
      </c>
      <c r="I16" s="29">
        <v>3.91</v>
      </c>
      <c r="J16" s="29">
        <v>1.43</v>
      </c>
      <c r="K16" s="29">
        <v>0</v>
      </c>
      <c r="L16" s="29">
        <v>0.67</v>
      </c>
      <c r="M16" s="29">
        <v>5.4</v>
      </c>
      <c r="N16" s="29">
        <v>49.9</v>
      </c>
      <c r="O16" s="29">
        <v>0.54</v>
      </c>
      <c r="P16" s="29">
        <v>4.76</v>
      </c>
      <c r="Q16" s="29">
        <v>9.6300000000000008</v>
      </c>
      <c r="R16" s="29">
        <v>0.32</v>
      </c>
      <c r="S16" s="29">
        <v>14.8</v>
      </c>
      <c r="T16" s="29">
        <v>19.100000000000001</v>
      </c>
      <c r="U16" s="29">
        <v>0.51</v>
      </c>
      <c r="V16" s="29">
        <v>0.05</v>
      </c>
      <c r="W16" s="29">
        <v>0.01</v>
      </c>
      <c r="X16" s="23">
        <v>0.7</v>
      </c>
      <c r="Y16" s="23">
        <v>1247.1500000000001</v>
      </c>
      <c r="Z16" s="23">
        <f t="shared" si="0"/>
        <v>7</v>
      </c>
      <c r="AA16" s="30"/>
      <c r="AB16" s="30"/>
      <c r="AC16" s="23"/>
      <c r="AD16" s="23"/>
      <c r="AE16" s="26"/>
    </row>
    <row r="17" spans="1:31" s="27" customFormat="1" ht="15" x14ac:dyDescent="0.25">
      <c r="A17" s="28" t="s">
        <v>930</v>
      </c>
      <c r="B17" s="29">
        <v>50.6</v>
      </c>
      <c r="C17" s="29">
        <v>1.37</v>
      </c>
      <c r="D17" s="29">
        <v>19.399999999999999</v>
      </c>
      <c r="E17" s="29">
        <v>9.3612040000000007</v>
      </c>
      <c r="F17" s="29">
        <v>0.17</v>
      </c>
      <c r="G17" s="29">
        <v>5.5</v>
      </c>
      <c r="H17" s="29">
        <v>8.6300000000000008</v>
      </c>
      <c r="I17" s="29">
        <v>3.66</v>
      </c>
      <c r="J17" s="29">
        <v>0.64</v>
      </c>
      <c r="K17" s="29">
        <v>0</v>
      </c>
      <c r="L17" s="29">
        <v>0.3</v>
      </c>
      <c r="M17" s="29">
        <v>1.6</v>
      </c>
      <c r="N17" s="29">
        <v>47.7</v>
      </c>
      <c r="O17" s="29">
        <v>0.98</v>
      </c>
      <c r="P17" s="29">
        <v>8.4499999999999993</v>
      </c>
      <c r="Q17" s="29">
        <v>7.56</v>
      </c>
      <c r="R17" s="29">
        <v>0.18</v>
      </c>
      <c r="S17" s="29">
        <v>14.7</v>
      </c>
      <c r="T17" s="29">
        <v>19.399999999999999</v>
      </c>
      <c r="U17" s="29">
        <v>0.5</v>
      </c>
      <c r="V17" s="29">
        <v>0</v>
      </c>
      <c r="W17" s="29">
        <v>0</v>
      </c>
      <c r="X17" s="23">
        <v>0.7</v>
      </c>
      <c r="Y17" s="23">
        <v>1247.1500000000001</v>
      </c>
      <c r="Z17" s="23">
        <f t="shared" si="0"/>
        <v>7</v>
      </c>
      <c r="AA17" s="24"/>
      <c r="AB17" s="25"/>
      <c r="AC17" s="23"/>
      <c r="AD17" s="23"/>
      <c r="AE17" s="26"/>
    </row>
    <row r="18" spans="1:31" s="27" customFormat="1" ht="15" x14ac:dyDescent="0.25">
      <c r="A18" s="28" t="s">
        <v>931</v>
      </c>
      <c r="B18" s="29">
        <v>54.3</v>
      </c>
      <c r="C18" s="29">
        <v>1.48</v>
      </c>
      <c r="D18" s="29">
        <v>18.5</v>
      </c>
      <c r="E18" s="29">
        <v>8.1421460000000003</v>
      </c>
      <c r="F18" s="29">
        <v>0.18</v>
      </c>
      <c r="G18" s="29">
        <v>4.2300000000000004</v>
      </c>
      <c r="H18" s="29">
        <v>7.26</v>
      </c>
      <c r="I18" s="29">
        <v>4.2699999999999996</v>
      </c>
      <c r="J18" s="29">
        <v>0.89</v>
      </c>
      <c r="K18" s="29">
        <v>0</v>
      </c>
      <c r="L18" s="29">
        <v>0.41</v>
      </c>
      <c r="M18" s="29">
        <v>3.3</v>
      </c>
      <c r="N18" s="29">
        <v>48.2</v>
      </c>
      <c r="O18" s="29">
        <v>1.27</v>
      </c>
      <c r="P18" s="29">
        <v>6.13</v>
      </c>
      <c r="Q18" s="29">
        <v>8.6199999999999992</v>
      </c>
      <c r="R18" s="29">
        <v>0.22</v>
      </c>
      <c r="S18" s="29">
        <v>14.5</v>
      </c>
      <c r="T18" s="29">
        <v>20.100000000000001</v>
      </c>
      <c r="U18" s="29">
        <v>0.48</v>
      </c>
      <c r="V18" s="29">
        <v>0.01</v>
      </c>
      <c r="W18" s="29">
        <v>0.11</v>
      </c>
      <c r="X18" s="23">
        <v>0.4</v>
      </c>
      <c r="Y18" s="23">
        <v>1322.15</v>
      </c>
      <c r="Z18" s="23">
        <f t="shared" si="0"/>
        <v>4</v>
      </c>
      <c r="AA18" s="24"/>
      <c r="AB18" s="25"/>
      <c r="AC18" s="23"/>
      <c r="AD18" s="23"/>
      <c r="AE18" s="26"/>
    </row>
    <row r="19" spans="1:31" s="27" customFormat="1" ht="15" x14ac:dyDescent="0.25">
      <c r="A19" s="28" t="s">
        <v>932</v>
      </c>
      <c r="B19" s="29">
        <v>61.4</v>
      </c>
      <c r="C19" s="29">
        <v>0.97</v>
      </c>
      <c r="D19" s="29">
        <v>18.100000000000001</v>
      </c>
      <c r="E19" s="29">
        <v>4.5494599999999998</v>
      </c>
      <c r="F19" s="29">
        <v>0.13</v>
      </c>
      <c r="G19" s="29">
        <v>2.5099999999999998</v>
      </c>
      <c r="H19" s="29">
        <v>5.39</v>
      </c>
      <c r="I19" s="29">
        <v>4.41</v>
      </c>
      <c r="J19" s="29">
        <v>1.48</v>
      </c>
      <c r="K19" s="29">
        <v>0</v>
      </c>
      <c r="L19" s="29">
        <v>0.71</v>
      </c>
      <c r="M19" s="29">
        <v>4</v>
      </c>
      <c r="N19" s="29">
        <v>50.6</v>
      </c>
      <c r="O19" s="29">
        <v>0.56000000000000005</v>
      </c>
      <c r="P19" s="29">
        <v>3.89</v>
      </c>
      <c r="Q19" s="29">
        <v>8.1300000000000008</v>
      </c>
      <c r="R19" s="29">
        <v>0.3</v>
      </c>
      <c r="S19" s="29">
        <v>15.7</v>
      </c>
      <c r="T19" s="29">
        <v>19.600000000000001</v>
      </c>
      <c r="U19" s="29">
        <v>0.42</v>
      </c>
      <c r="V19" s="29">
        <v>0.01</v>
      </c>
      <c r="W19" s="29">
        <v>0.03</v>
      </c>
      <c r="X19" s="23">
        <v>0.4</v>
      </c>
      <c r="Y19" s="23">
        <v>1272.1500000000001</v>
      </c>
      <c r="Z19" s="23">
        <f t="shared" si="0"/>
        <v>4</v>
      </c>
      <c r="AA19" s="24"/>
      <c r="AB19" s="25"/>
      <c r="AC19" s="23"/>
      <c r="AD19" s="23"/>
      <c r="AE19" s="26"/>
    </row>
    <row r="20" spans="1:31" s="27" customFormat="1" ht="15" x14ac:dyDescent="0.25">
      <c r="A20" s="28" t="s">
        <v>933</v>
      </c>
      <c r="B20" s="29">
        <v>58.8</v>
      </c>
      <c r="C20" s="29">
        <v>0.82</v>
      </c>
      <c r="D20" s="29">
        <v>18.7</v>
      </c>
      <c r="E20" s="29">
        <v>5.7872560000000002</v>
      </c>
      <c r="F20" s="29">
        <v>0.17</v>
      </c>
      <c r="G20" s="29">
        <v>2.67</v>
      </c>
      <c r="H20" s="29">
        <v>5.8</v>
      </c>
      <c r="I20" s="29">
        <v>4.79</v>
      </c>
      <c r="J20" s="29">
        <v>1.42</v>
      </c>
      <c r="K20" s="29">
        <v>0</v>
      </c>
      <c r="L20" s="29">
        <v>0.68</v>
      </c>
      <c r="M20" s="29">
        <v>4.4000000000000004</v>
      </c>
      <c r="N20" s="29">
        <v>49</v>
      </c>
      <c r="O20" s="29">
        <v>0.78</v>
      </c>
      <c r="P20" s="29">
        <v>5.56</v>
      </c>
      <c r="Q20" s="29">
        <v>8.9600000000000009</v>
      </c>
      <c r="R20" s="29">
        <v>0.27</v>
      </c>
      <c r="S20" s="29">
        <v>14.9</v>
      </c>
      <c r="T20" s="29">
        <v>19.3</v>
      </c>
      <c r="U20" s="29">
        <v>0.55000000000000004</v>
      </c>
      <c r="V20" s="29">
        <v>0.01</v>
      </c>
      <c r="W20" s="29">
        <v>0.04</v>
      </c>
      <c r="X20" s="23">
        <v>0.7</v>
      </c>
      <c r="Y20" s="23">
        <v>1272.1500000000001</v>
      </c>
      <c r="Z20" s="23">
        <f t="shared" si="0"/>
        <v>7</v>
      </c>
      <c r="AA20" s="24"/>
      <c r="AB20" s="25"/>
      <c r="AC20" s="23"/>
      <c r="AD20" s="23"/>
      <c r="AE20" s="26"/>
    </row>
    <row r="21" spans="1:31" s="27" customFormat="1" ht="15" x14ac:dyDescent="0.25">
      <c r="A21" s="28" t="s">
        <v>934</v>
      </c>
      <c r="B21" s="29">
        <v>55.7</v>
      </c>
      <c r="C21" s="29">
        <v>1.1299999999999999</v>
      </c>
      <c r="D21" s="29">
        <v>19.3</v>
      </c>
      <c r="E21" s="29">
        <v>7.0241899999999999</v>
      </c>
      <c r="F21" s="29">
        <v>0.15</v>
      </c>
      <c r="G21" s="29">
        <v>3.67</v>
      </c>
      <c r="H21" s="29">
        <v>6.67</v>
      </c>
      <c r="I21" s="29">
        <v>4.4800000000000004</v>
      </c>
      <c r="J21" s="29">
        <v>1.03</v>
      </c>
      <c r="K21" s="29">
        <v>0</v>
      </c>
      <c r="L21" s="29">
        <v>0.43</v>
      </c>
      <c r="M21" s="29">
        <v>3.3</v>
      </c>
      <c r="N21" s="29">
        <v>48.2</v>
      </c>
      <c r="O21" s="29">
        <v>1.1599999999999999</v>
      </c>
      <c r="P21" s="29">
        <v>7</v>
      </c>
      <c r="Q21" s="29">
        <v>8.86</v>
      </c>
      <c r="R21" s="29">
        <v>0.22</v>
      </c>
      <c r="S21" s="29">
        <v>14.4</v>
      </c>
      <c r="T21" s="29">
        <v>19.3</v>
      </c>
      <c r="U21" s="29">
        <v>0.6</v>
      </c>
      <c r="V21" s="29">
        <v>0.01</v>
      </c>
      <c r="W21" s="29">
        <v>0.08</v>
      </c>
      <c r="X21" s="23">
        <v>0.7</v>
      </c>
      <c r="Y21" s="23">
        <v>1297.1500000000001</v>
      </c>
      <c r="Z21" s="23">
        <f t="shared" si="0"/>
        <v>7</v>
      </c>
      <c r="AA21" s="24"/>
      <c r="AB21" s="25"/>
      <c r="AC21" s="23"/>
      <c r="AD21" s="23"/>
      <c r="AE21" s="26"/>
    </row>
    <row r="22" spans="1:31" s="27" customFormat="1" ht="15" x14ac:dyDescent="0.25">
      <c r="A22" s="28" t="s">
        <v>935</v>
      </c>
      <c r="B22" s="29">
        <v>50.4</v>
      </c>
      <c r="C22" s="29">
        <v>1.46</v>
      </c>
      <c r="D22" s="29">
        <v>18</v>
      </c>
      <c r="E22" s="29">
        <v>9.8381180000000015</v>
      </c>
      <c r="F22" s="29">
        <v>0.17</v>
      </c>
      <c r="G22" s="29">
        <v>5.45</v>
      </c>
      <c r="H22" s="29">
        <v>9.65</v>
      </c>
      <c r="I22" s="29">
        <v>3.52</v>
      </c>
      <c r="J22" s="29">
        <v>0.62</v>
      </c>
      <c r="K22" s="29">
        <v>0</v>
      </c>
      <c r="L22" s="29">
        <v>0.31</v>
      </c>
      <c r="M22" s="29">
        <v>2.2000000000000002</v>
      </c>
      <c r="N22" s="29">
        <v>47.8</v>
      </c>
      <c r="O22" s="29">
        <v>1.1399999999999999</v>
      </c>
      <c r="P22" s="29">
        <v>7.17</v>
      </c>
      <c r="Q22" s="29">
        <v>7.68</v>
      </c>
      <c r="R22" s="29">
        <v>0.16</v>
      </c>
      <c r="S22" s="29">
        <v>14</v>
      </c>
      <c r="T22" s="29">
        <v>20.7</v>
      </c>
      <c r="U22" s="29">
        <v>0.42</v>
      </c>
      <c r="V22" s="29">
        <v>0</v>
      </c>
      <c r="W22" s="29">
        <v>0.31</v>
      </c>
      <c r="X22" s="23">
        <v>0.4</v>
      </c>
      <c r="Y22" s="23">
        <v>1347.15</v>
      </c>
      <c r="Z22" s="23">
        <f t="shared" si="0"/>
        <v>4</v>
      </c>
      <c r="AA22" s="24"/>
      <c r="AB22" s="25"/>
      <c r="AC22" s="23"/>
      <c r="AD22" s="23"/>
      <c r="AE22" s="26"/>
    </row>
    <row r="23" spans="1:31" s="27" customFormat="1" ht="15" x14ac:dyDescent="0.25">
      <c r="A23" s="28" t="s">
        <v>936</v>
      </c>
      <c r="B23" s="29">
        <v>58.5</v>
      </c>
      <c r="C23" s="29">
        <v>1.1000000000000001</v>
      </c>
      <c r="D23" s="29">
        <v>18.5</v>
      </c>
      <c r="E23" s="29">
        <v>5.6393399999999998</v>
      </c>
      <c r="F23" s="29">
        <v>0.16</v>
      </c>
      <c r="G23" s="29">
        <v>3.08</v>
      </c>
      <c r="H23" s="29">
        <v>6.09</v>
      </c>
      <c r="I23" s="29">
        <v>4.67</v>
      </c>
      <c r="J23" s="29">
        <v>1.33</v>
      </c>
      <c r="K23" s="29">
        <v>0</v>
      </c>
      <c r="L23" s="29">
        <v>0.59</v>
      </c>
      <c r="M23" s="29">
        <v>4</v>
      </c>
      <c r="N23" s="29">
        <v>50.1</v>
      </c>
      <c r="O23" s="29">
        <v>0.77</v>
      </c>
      <c r="P23" s="29">
        <v>4.3099999999999996</v>
      </c>
      <c r="Q23" s="29">
        <v>7.79</v>
      </c>
      <c r="R23" s="29">
        <v>0.3</v>
      </c>
      <c r="S23" s="29">
        <v>15.8</v>
      </c>
      <c r="T23" s="29">
        <v>19.7</v>
      </c>
      <c r="U23" s="29">
        <v>0.47</v>
      </c>
      <c r="V23" s="29">
        <v>0.02</v>
      </c>
      <c r="W23" s="29">
        <v>0</v>
      </c>
      <c r="X23" s="23">
        <v>0.4</v>
      </c>
      <c r="Y23" s="23">
        <v>1292.1500000000001</v>
      </c>
      <c r="Z23" s="23">
        <f t="shared" si="0"/>
        <v>4</v>
      </c>
      <c r="AA23" s="24"/>
      <c r="AB23" s="25"/>
      <c r="AC23" s="23"/>
      <c r="AD23" s="23"/>
      <c r="AE23" s="26"/>
    </row>
    <row r="24" spans="1:31" s="27" customFormat="1" ht="15" x14ac:dyDescent="0.25">
      <c r="A24" s="28" t="s">
        <v>937</v>
      </c>
      <c r="B24" s="29">
        <v>53.7</v>
      </c>
      <c r="C24" s="29">
        <v>1.71</v>
      </c>
      <c r="D24" s="29">
        <v>18</v>
      </c>
      <c r="E24" s="29">
        <v>8.5180980000000002</v>
      </c>
      <c r="F24" s="29">
        <v>0.18</v>
      </c>
      <c r="G24" s="29">
        <v>4.33</v>
      </c>
      <c r="H24" s="29">
        <v>7.87</v>
      </c>
      <c r="I24" s="29">
        <v>4.13</v>
      </c>
      <c r="J24" s="29">
        <v>0.86</v>
      </c>
      <c r="K24" s="29">
        <v>0</v>
      </c>
      <c r="L24" s="29">
        <v>0.31</v>
      </c>
      <c r="M24" s="29">
        <v>2.9</v>
      </c>
      <c r="N24" s="29">
        <v>48.4</v>
      </c>
      <c r="O24" s="29">
        <v>1.1100000000000001</v>
      </c>
      <c r="P24" s="29">
        <v>5.93</v>
      </c>
      <c r="Q24" s="29">
        <v>8.2100000000000009</v>
      </c>
      <c r="R24" s="29">
        <v>0.21</v>
      </c>
      <c r="S24" s="29">
        <v>14.6</v>
      </c>
      <c r="T24" s="29">
        <v>20</v>
      </c>
      <c r="U24" s="29">
        <v>0.49</v>
      </c>
      <c r="V24" s="29">
        <v>0.02</v>
      </c>
      <c r="W24" s="29">
        <v>0.08</v>
      </c>
      <c r="X24" s="23">
        <v>0.4</v>
      </c>
      <c r="Y24" s="23">
        <v>1347.15</v>
      </c>
      <c r="Z24" s="23">
        <f t="shared" si="0"/>
        <v>4</v>
      </c>
      <c r="AA24" s="24"/>
      <c r="AB24" s="25"/>
      <c r="AC24" s="23"/>
      <c r="AD24" s="23"/>
      <c r="AE24" s="26"/>
    </row>
    <row r="25" spans="1:31" s="27" customFormat="1" ht="15.6" x14ac:dyDescent="0.3">
      <c r="A25" s="31" t="s">
        <v>938</v>
      </c>
      <c r="B25" s="32">
        <v>63.75</v>
      </c>
      <c r="C25" s="32">
        <v>0.16</v>
      </c>
      <c r="D25" s="32">
        <v>20.010000000000002</v>
      </c>
      <c r="E25" s="32">
        <v>1.96</v>
      </c>
      <c r="F25" s="32">
        <v>0.18</v>
      </c>
      <c r="G25" s="32">
        <v>7.0000000000000007E-2</v>
      </c>
      <c r="H25" s="32">
        <v>1.1499999999999999</v>
      </c>
      <c r="I25" s="32">
        <v>6.89</v>
      </c>
      <c r="J25" s="32">
        <v>5.82</v>
      </c>
      <c r="K25" s="32">
        <v>0</v>
      </c>
      <c r="L25" s="32">
        <v>0</v>
      </c>
      <c r="M25" s="32">
        <v>9.15</v>
      </c>
      <c r="N25" s="32">
        <v>45.2</v>
      </c>
      <c r="O25" s="32">
        <v>1.71</v>
      </c>
      <c r="P25" s="32">
        <v>4.74</v>
      </c>
      <c r="Q25" s="32">
        <v>19.989999999999998</v>
      </c>
      <c r="R25" s="32">
        <v>1.86</v>
      </c>
      <c r="S25" s="32">
        <v>3.54</v>
      </c>
      <c r="T25" s="32">
        <v>21.02</v>
      </c>
      <c r="U25" s="32">
        <v>0.88</v>
      </c>
      <c r="V25" s="32">
        <v>0.11</v>
      </c>
      <c r="W25" s="32">
        <v>0</v>
      </c>
      <c r="X25" s="31">
        <v>0.15</v>
      </c>
      <c r="Y25" s="31">
        <v>1048.1500000000001</v>
      </c>
      <c r="Z25" s="23">
        <f t="shared" si="0"/>
        <v>1.5</v>
      </c>
    </row>
    <row r="26" spans="1:31" s="27" customFormat="1" ht="15.6" x14ac:dyDescent="0.3">
      <c r="A26" s="31" t="s">
        <v>939</v>
      </c>
      <c r="B26" s="32">
        <v>62.27</v>
      </c>
      <c r="C26" s="32">
        <v>0.22</v>
      </c>
      <c r="D26" s="32">
        <v>19.059999999999999</v>
      </c>
      <c r="E26" s="32">
        <v>1.94</v>
      </c>
      <c r="F26" s="32">
        <v>0.23</v>
      </c>
      <c r="G26" s="32">
        <v>0.11</v>
      </c>
      <c r="H26" s="32">
        <v>1.48</v>
      </c>
      <c r="I26" s="32">
        <v>7.96</v>
      </c>
      <c r="J26" s="32">
        <v>6.72</v>
      </c>
      <c r="K26" s="32">
        <v>0</v>
      </c>
      <c r="L26" s="32">
        <v>0</v>
      </c>
      <c r="M26" s="32">
        <v>5.45</v>
      </c>
      <c r="N26" s="32">
        <v>46.53</v>
      </c>
      <c r="O26" s="32">
        <v>1.22</v>
      </c>
      <c r="P26" s="32">
        <v>4.5199999999999996</v>
      </c>
      <c r="Q26" s="32">
        <v>15.86</v>
      </c>
      <c r="R26" s="32">
        <v>1.62</v>
      </c>
      <c r="S26" s="32">
        <v>6.15</v>
      </c>
      <c r="T26" s="32">
        <v>20.73</v>
      </c>
      <c r="U26" s="32">
        <v>0.97</v>
      </c>
      <c r="V26" s="32">
        <v>0.3</v>
      </c>
      <c r="W26" s="32">
        <v>0</v>
      </c>
      <c r="X26" s="31">
        <v>0.15</v>
      </c>
      <c r="Y26" s="31">
        <v>1073.1500000000001</v>
      </c>
      <c r="Z26" s="23">
        <f t="shared" si="0"/>
        <v>1.5</v>
      </c>
    </row>
    <row r="27" spans="1:31" s="27" customFormat="1" ht="15.6" x14ac:dyDescent="0.3">
      <c r="A27" s="31" t="s">
        <v>940</v>
      </c>
      <c r="B27" s="32">
        <v>64.3</v>
      </c>
      <c r="C27" s="32">
        <v>0.2</v>
      </c>
      <c r="D27" s="32">
        <v>20.54</v>
      </c>
      <c r="E27" s="32">
        <v>2.44</v>
      </c>
      <c r="F27" s="32">
        <v>0.34</v>
      </c>
      <c r="G27" s="32">
        <v>0.1</v>
      </c>
      <c r="H27" s="32">
        <v>1.2</v>
      </c>
      <c r="I27" s="32">
        <v>5.28</v>
      </c>
      <c r="J27" s="32">
        <v>5.59</v>
      </c>
      <c r="K27" s="32">
        <v>0</v>
      </c>
      <c r="L27" s="32">
        <v>0</v>
      </c>
      <c r="M27" s="32">
        <v>7.01</v>
      </c>
      <c r="N27" s="32">
        <v>46.48</v>
      </c>
      <c r="O27" s="32">
        <v>0.9</v>
      </c>
      <c r="P27" s="32">
        <v>3.26</v>
      </c>
      <c r="Q27" s="32">
        <v>16.73</v>
      </c>
      <c r="R27" s="32">
        <v>1.98</v>
      </c>
      <c r="S27" s="32">
        <v>5.85</v>
      </c>
      <c r="T27" s="32">
        <v>20.72</v>
      </c>
      <c r="U27" s="32">
        <v>1.04</v>
      </c>
      <c r="V27" s="32">
        <v>0.18</v>
      </c>
      <c r="W27" s="32">
        <v>0</v>
      </c>
      <c r="X27" s="31">
        <v>0.1</v>
      </c>
      <c r="Y27" s="31">
        <v>1063.1500000000001</v>
      </c>
      <c r="Z27" s="23">
        <f t="shared" si="0"/>
        <v>1</v>
      </c>
    </row>
    <row r="28" spans="1:31" s="27" customFormat="1" ht="15.6" x14ac:dyDescent="0.3">
      <c r="A28" s="31" t="s">
        <v>941</v>
      </c>
      <c r="B28" s="32">
        <v>62.08</v>
      </c>
      <c r="C28" s="32">
        <v>0.36</v>
      </c>
      <c r="D28" s="32">
        <v>18.79</v>
      </c>
      <c r="E28" s="32">
        <v>2.02</v>
      </c>
      <c r="F28" s="32">
        <v>0.3</v>
      </c>
      <c r="G28" s="32">
        <v>0.15</v>
      </c>
      <c r="H28" s="32">
        <v>1.77</v>
      </c>
      <c r="I28" s="32">
        <v>7.83</v>
      </c>
      <c r="J28" s="32">
        <v>6.7</v>
      </c>
      <c r="K28" s="32">
        <v>0</v>
      </c>
      <c r="L28" s="32">
        <v>0</v>
      </c>
      <c r="M28" s="32">
        <v>5.7</v>
      </c>
      <c r="N28" s="32">
        <v>50.34</v>
      </c>
      <c r="O28" s="32">
        <v>0.35</v>
      </c>
      <c r="P28" s="32">
        <v>2.67</v>
      </c>
      <c r="Q28" s="32">
        <v>8.1999999999999993</v>
      </c>
      <c r="R28" s="32">
        <v>0.42</v>
      </c>
      <c r="S28" s="32">
        <v>12.93</v>
      </c>
      <c r="T28" s="32">
        <v>22.84</v>
      </c>
      <c r="U28" s="32">
        <v>0.49</v>
      </c>
      <c r="V28" s="32">
        <v>0.02</v>
      </c>
      <c r="W28" s="32">
        <v>0</v>
      </c>
      <c r="X28" s="31">
        <v>0.15</v>
      </c>
      <c r="Y28" s="31">
        <v>1098.1500000000001</v>
      </c>
      <c r="Z28" s="23">
        <f t="shared" si="0"/>
        <v>1.5</v>
      </c>
    </row>
    <row r="29" spans="1:31" s="27" customFormat="1" ht="15.6" x14ac:dyDescent="0.3">
      <c r="A29" s="31" t="s">
        <v>942</v>
      </c>
      <c r="B29" s="32">
        <v>59.66</v>
      </c>
      <c r="C29" s="32">
        <v>0.3</v>
      </c>
      <c r="D29" s="32">
        <v>17.93</v>
      </c>
      <c r="E29" s="32">
        <v>1.75</v>
      </c>
      <c r="F29" s="32">
        <v>0.05</v>
      </c>
      <c r="G29" s="32">
        <v>0.31</v>
      </c>
      <c r="H29" s="32">
        <v>2.63</v>
      </c>
      <c r="I29" s="32">
        <v>9.17</v>
      </c>
      <c r="J29" s="32">
        <v>8.1999999999999993</v>
      </c>
      <c r="K29" s="32">
        <v>0</v>
      </c>
      <c r="L29" s="32">
        <v>0</v>
      </c>
      <c r="M29" s="32">
        <v>3.3</v>
      </c>
      <c r="N29" s="32">
        <v>46.91</v>
      </c>
      <c r="O29" s="32">
        <v>0.8</v>
      </c>
      <c r="P29" s="32">
        <v>5.54</v>
      </c>
      <c r="Q29" s="32">
        <v>10.28</v>
      </c>
      <c r="R29" s="32">
        <v>0.36</v>
      </c>
      <c r="S29" s="32">
        <v>11.66</v>
      </c>
      <c r="T29" s="32">
        <v>23.3</v>
      </c>
      <c r="U29" s="32">
        <v>0.49</v>
      </c>
      <c r="V29" s="32">
        <v>0.03</v>
      </c>
      <c r="W29" s="32">
        <v>0</v>
      </c>
      <c r="X29" s="31">
        <v>0.2</v>
      </c>
      <c r="Y29" s="31">
        <v>1153.1500000000001</v>
      </c>
      <c r="Z29" s="23">
        <f t="shared" si="0"/>
        <v>2</v>
      </c>
    </row>
    <row r="30" spans="1:31" s="27" customFormat="1" ht="15.6" x14ac:dyDescent="0.3">
      <c r="A30" s="31" t="s">
        <v>943</v>
      </c>
      <c r="B30" s="32">
        <v>64.86</v>
      </c>
      <c r="C30" s="32">
        <v>0.24</v>
      </c>
      <c r="D30" s="32">
        <v>18.93</v>
      </c>
      <c r="E30" s="32">
        <v>1.67</v>
      </c>
      <c r="F30" s="32">
        <v>0.15</v>
      </c>
      <c r="G30" s="32">
        <v>0.18</v>
      </c>
      <c r="H30" s="32">
        <v>1.75</v>
      </c>
      <c r="I30" s="32">
        <v>5.48</v>
      </c>
      <c r="J30" s="32">
        <v>6.74</v>
      </c>
      <c r="K30" s="32">
        <v>0</v>
      </c>
      <c r="L30" s="32">
        <v>0</v>
      </c>
      <c r="M30" s="32">
        <v>6.59</v>
      </c>
      <c r="N30" s="32">
        <v>44.79</v>
      </c>
      <c r="O30" s="32">
        <v>0.98</v>
      </c>
      <c r="P30" s="32">
        <v>6.48</v>
      </c>
      <c r="Q30" s="32">
        <v>16.149999999999999</v>
      </c>
      <c r="R30" s="32">
        <v>0.6</v>
      </c>
      <c r="S30" s="32">
        <v>6.46</v>
      </c>
      <c r="T30" s="32">
        <v>22.56</v>
      </c>
      <c r="U30" s="32">
        <v>0.4</v>
      </c>
      <c r="V30" s="32">
        <v>0.05</v>
      </c>
      <c r="W30" s="32">
        <v>0</v>
      </c>
      <c r="X30" s="31">
        <v>0.15</v>
      </c>
      <c r="Y30" s="31">
        <v>1098.1500000000001</v>
      </c>
      <c r="Z30" s="23">
        <f t="shared" si="0"/>
        <v>1.5</v>
      </c>
    </row>
    <row r="31" spans="1:31" s="27" customFormat="1" ht="15.6" x14ac:dyDescent="0.3">
      <c r="A31" s="31" t="s">
        <v>944</v>
      </c>
      <c r="B31" s="32">
        <v>67.05</v>
      </c>
      <c r="C31" s="32">
        <v>0.09</v>
      </c>
      <c r="D31" s="32">
        <v>17.68</v>
      </c>
      <c r="E31" s="32">
        <v>1.1499999999999999</v>
      </c>
      <c r="F31" s="32">
        <v>0.13</v>
      </c>
      <c r="G31" s="32">
        <v>0.08</v>
      </c>
      <c r="H31" s="32">
        <v>1.46</v>
      </c>
      <c r="I31" s="32">
        <v>6.62</v>
      </c>
      <c r="J31" s="32">
        <v>5.74</v>
      </c>
      <c r="K31" s="32">
        <v>0</v>
      </c>
      <c r="L31" s="32">
        <v>0</v>
      </c>
      <c r="M31" s="32">
        <v>7.67</v>
      </c>
      <c r="N31" s="32">
        <v>45.33</v>
      </c>
      <c r="O31" s="32">
        <v>1.31</v>
      </c>
      <c r="P31" s="32">
        <v>6.94</v>
      </c>
      <c r="Q31" s="32">
        <v>11.93</v>
      </c>
      <c r="R31" s="32">
        <v>0.53</v>
      </c>
      <c r="S31" s="32">
        <v>9.81</v>
      </c>
      <c r="T31" s="32">
        <v>22.72</v>
      </c>
      <c r="U31" s="32">
        <v>0.61</v>
      </c>
      <c r="V31" s="32">
        <v>0.02</v>
      </c>
      <c r="W31" s="32">
        <v>0</v>
      </c>
      <c r="X31" s="31">
        <v>0.2</v>
      </c>
      <c r="Y31" s="31">
        <v>1048.1500000000001</v>
      </c>
      <c r="Z31" s="23">
        <f t="shared" si="0"/>
        <v>2</v>
      </c>
    </row>
    <row r="32" spans="1:31" s="27" customFormat="1" ht="15.6" x14ac:dyDescent="0.3">
      <c r="A32" s="31" t="s">
        <v>945</v>
      </c>
      <c r="B32" s="32">
        <v>65.62</v>
      </c>
      <c r="C32" s="32">
        <v>0.18</v>
      </c>
      <c r="D32" s="32">
        <v>18.36</v>
      </c>
      <c r="E32" s="32">
        <v>1.47</v>
      </c>
      <c r="F32" s="32">
        <v>0.17</v>
      </c>
      <c r="G32" s="32">
        <v>0.12</v>
      </c>
      <c r="H32" s="32">
        <v>1.39</v>
      </c>
      <c r="I32" s="32">
        <v>6.14</v>
      </c>
      <c r="J32" s="32">
        <v>6.55</v>
      </c>
      <c r="K32" s="32">
        <v>0</v>
      </c>
      <c r="L32" s="32">
        <v>0</v>
      </c>
      <c r="M32" s="32">
        <v>6.74</v>
      </c>
      <c r="N32" s="32">
        <v>49.26</v>
      </c>
      <c r="O32" s="32">
        <v>0.62</v>
      </c>
      <c r="P32" s="32">
        <v>3.89</v>
      </c>
      <c r="Q32" s="32">
        <v>10.58</v>
      </c>
      <c r="R32" s="32">
        <v>0.57999999999999996</v>
      </c>
      <c r="S32" s="32">
        <v>11.48</v>
      </c>
      <c r="T32" s="32">
        <v>22.61</v>
      </c>
      <c r="U32" s="32">
        <v>0.41</v>
      </c>
      <c r="V32" s="32">
        <v>0.02</v>
      </c>
      <c r="W32" s="32">
        <v>0</v>
      </c>
      <c r="X32" s="31">
        <v>0.15</v>
      </c>
      <c r="Y32" s="31">
        <v>1073.1500000000001</v>
      </c>
      <c r="Z32" s="23">
        <f t="shared" si="0"/>
        <v>1.5</v>
      </c>
    </row>
    <row r="33" spans="1:26" s="27" customFormat="1" ht="15.6" x14ac:dyDescent="0.3">
      <c r="A33" s="31" t="s">
        <v>946</v>
      </c>
      <c r="B33" s="32">
        <v>64.3</v>
      </c>
      <c r="C33" s="32">
        <v>0.17</v>
      </c>
      <c r="D33" s="32">
        <v>19.13</v>
      </c>
      <c r="E33" s="32">
        <v>1.47</v>
      </c>
      <c r="F33" s="32">
        <v>0.17</v>
      </c>
      <c r="G33" s="32">
        <v>0.12</v>
      </c>
      <c r="H33" s="32">
        <v>1.72</v>
      </c>
      <c r="I33" s="32">
        <v>6.39</v>
      </c>
      <c r="J33" s="32">
        <v>6.53</v>
      </c>
      <c r="K33" s="32">
        <v>0</v>
      </c>
      <c r="L33" s="32">
        <v>0</v>
      </c>
      <c r="M33" s="32">
        <v>6.17</v>
      </c>
      <c r="N33" s="32">
        <v>46.39</v>
      </c>
      <c r="O33" s="32">
        <v>0.87</v>
      </c>
      <c r="P33" s="32">
        <v>5.15</v>
      </c>
      <c r="Q33" s="32">
        <v>15.48</v>
      </c>
      <c r="R33" s="32">
        <v>0.86</v>
      </c>
      <c r="S33" s="32">
        <v>7.15</v>
      </c>
      <c r="T33" s="32">
        <v>22.41</v>
      </c>
      <c r="U33" s="32">
        <v>0.56000000000000005</v>
      </c>
      <c r="V33" s="32">
        <v>0.03</v>
      </c>
      <c r="W33" s="32">
        <v>0</v>
      </c>
      <c r="X33" s="31">
        <v>0.2</v>
      </c>
      <c r="Y33" s="31">
        <v>1073.1500000000001</v>
      </c>
      <c r="Z33" s="23">
        <f t="shared" si="0"/>
        <v>2</v>
      </c>
    </row>
    <row r="34" spans="1:26" s="27" customFormat="1" ht="15.6" x14ac:dyDescent="0.3">
      <c r="A34" t="s">
        <v>947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23">
        <f t="shared" si="0"/>
        <v>25</v>
      </c>
    </row>
    <row r="35" spans="1:26" s="27" customFormat="1" ht="15.6" x14ac:dyDescent="0.3">
      <c r="A35" t="s">
        <v>948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23">
        <f t="shared" si="0"/>
        <v>25</v>
      </c>
    </row>
    <row r="36" spans="1:26" s="27" customFormat="1" ht="15.6" x14ac:dyDescent="0.3">
      <c r="A36" t="s">
        <v>949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23">
        <f t="shared" si="0"/>
        <v>25</v>
      </c>
    </row>
    <row r="37" spans="1:26" s="27" customFormat="1" ht="15.6" x14ac:dyDescent="0.3">
      <c r="A37" t="s">
        <v>950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23">
        <f t="shared" si="0"/>
        <v>20</v>
      </c>
    </row>
    <row r="38" spans="1:26" s="27" customFormat="1" ht="15.6" x14ac:dyDescent="0.3">
      <c r="A38" t="s">
        <v>951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23">
        <f t="shared" si="0"/>
        <v>20</v>
      </c>
    </row>
    <row r="39" spans="1:26" s="27" customFormat="1" ht="15.6" x14ac:dyDescent="0.3">
      <c r="A39" t="s">
        <v>952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23">
        <f t="shared" si="0"/>
        <v>10</v>
      </c>
    </row>
    <row r="40" spans="1:26" s="27" customFormat="1" ht="15.6" x14ac:dyDescent="0.3">
      <c r="A40" t="s">
        <v>953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23">
        <f t="shared" si="0"/>
        <v>10</v>
      </c>
    </row>
    <row r="41" spans="1:26" s="27" customFormat="1" ht="15.6" x14ac:dyDescent="0.3">
      <c r="A41" t="s">
        <v>954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23">
        <f t="shared" si="0"/>
        <v>10</v>
      </c>
    </row>
    <row r="42" spans="1:26" s="27" customFormat="1" ht="15.6" x14ac:dyDescent="0.3">
      <c r="A42" t="s">
        <v>955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23">
        <f t="shared" si="0"/>
        <v>10</v>
      </c>
    </row>
    <row r="43" spans="1:26" s="27" customFormat="1" ht="15.6" x14ac:dyDescent="0.3">
      <c r="A43" t="s">
        <v>956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23">
        <f t="shared" si="0"/>
        <v>10</v>
      </c>
    </row>
    <row r="44" spans="1:26" s="27" customFormat="1" ht="15.6" x14ac:dyDescent="0.3">
      <c r="A44" t="s">
        <v>957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23">
        <f t="shared" si="0"/>
        <v>10</v>
      </c>
    </row>
    <row r="45" spans="1:26" s="27" customFormat="1" ht="15.6" x14ac:dyDescent="0.3">
      <c r="A45" t="s">
        <v>958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23">
        <f t="shared" si="0"/>
        <v>10</v>
      </c>
    </row>
    <row r="46" spans="1:26" s="27" customFormat="1" ht="15.6" x14ac:dyDescent="0.3">
      <c r="A46" t="s">
        <v>959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23">
        <f t="shared" si="0"/>
        <v>10</v>
      </c>
    </row>
    <row r="47" spans="1:26" s="27" customFormat="1" ht="15.6" x14ac:dyDescent="0.3">
      <c r="A47" t="s">
        <v>960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23">
        <f t="shared" si="0"/>
        <v>10</v>
      </c>
    </row>
    <row r="48" spans="1:26" s="27" customFormat="1" ht="15.6" x14ac:dyDescent="0.3">
      <c r="A48" t="s">
        <v>961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23">
        <f t="shared" si="0"/>
        <v>10</v>
      </c>
    </row>
    <row r="49" spans="1:26" s="27" customFormat="1" ht="15.6" x14ac:dyDescent="0.3">
      <c r="A49" t="s">
        <v>962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23">
        <f t="shared" si="0"/>
        <v>10</v>
      </c>
    </row>
    <row r="50" spans="1:26" s="27" customFormat="1" ht="15.6" x14ac:dyDescent="0.3">
      <c r="A50" t="s">
        <v>963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23">
        <f t="shared" si="0"/>
        <v>15</v>
      </c>
    </row>
    <row r="51" spans="1:26" s="27" customFormat="1" ht="15.6" x14ac:dyDescent="0.3">
      <c r="A51" t="s">
        <v>964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23">
        <f t="shared" si="0"/>
        <v>30</v>
      </c>
    </row>
    <row r="52" spans="1:26" s="27" customFormat="1" ht="15.6" x14ac:dyDescent="0.3">
      <c r="A52" t="s">
        <v>964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23">
        <f t="shared" si="0"/>
        <v>30</v>
      </c>
    </row>
    <row r="53" spans="1:26" s="27" customFormat="1" ht="15.6" x14ac:dyDescent="0.3">
      <c r="A53" t="s">
        <v>965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23">
        <f t="shared" si="0"/>
        <v>30</v>
      </c>
    </row>
    <row r="54" spans="1:26" s="27" customFormat="1" ht="15.6" x14ac:dyDescent="0.3">
      <c r="A54" t="s">
        <v>965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23">
        <f t="shared" si="0"/>
        <v>30</v>
      </c>
    </row>
    <row r="55" spans="1:26" s="27" customFormat="1" ht="15.6" x14ac:dyDescent="0.3">
      <c r="A55" t="s">
        <v>966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23">
        <f t="shared" si="0"/>
        <v>20</v>
      </c>
    </row>
    <row r="56" spans="1:26" s="27" customFormat="1" ht="15.6" x14ac:dyDescent="0.3">
      <c r="A56" t="s">
        <v>967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23">
        <f t="shared" si="0"/>
        <v>15</v>
      </c>
    </row>
    <row r="57" spans="1:26" s="27" customFormat="1" ht="15.6" x14ac:dyDescent="0.3">
      <c r="A57" t="s">
        <v>968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23">
        <f t="shared" si="0"/>
        <v>15</v>
      </c>
    </row>
    <row r="58" spans="1:26" s="27" customFormat="1" ht="15.6" x14ac:dyDescent="0.3">
      <c r="A58" t="s">
        <v>969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23">
        <f t="shared" si="0"/>
        <v>30</v>
      </c>
    </row>
    <row r="59" spans="1:26" s="27" customFormat="1" ht="15.6" x14ac:dyDescent="0.3">
      <c r="A59" t="s">
        <v>969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23">
        <f t="shared" si="0"/>
        <v>30</v>
      </c>
    </row>
    <row r="60" spans="1:26" s="27" customFormat="1" ht="15.6" x14ac:dyDescent="0.3">
      <c r="A60" t="s">
        <v>970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23">
        <f t="shared" si="0"/>
        <v>30</v>
      </c>
    </row>
    <row r="61" spans="1:26" s="27" customFormat="1" ht="15.6" x14ac:dyDescent="0.3">
      <c r="A61" t="s">
        <v>970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23">
        <f t="shared" si="0"/>
        <v>30</v>
      </c>
    </row>
    <row r="62" spans="1:26" s="27" customFormat="1" ht="15.6" x14ac:dyDescent="0.3">
      <c r="A62" t="s">
        <v>971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23">
        <f t="shared" si="0"/>
        <v>20</v>
      </c>
    </row>
    <row r="63" spans="1:26" s="27" customFormat="1" ht="15.6" x14ac:dyDescent="0.3">
      <c r="A63" t="s">
        <v>971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23">
        <f t="shared" si="0"/>
        <v>20</v>
      </c>
    </row>
    <row r="64" spans="1:26" s="27" customFormat="1" ht="15.6" x14ac:dyDescent="0.3">
      <c r="A64" t="s">
        <v>972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23">
        <f t="shared" si="0"/>
        <v>20</v>
      </c>
    </row>
    <row r="65" spans="1:26" s="27" customFormat="1" ht="15.6" x14ac:dyDescent="0.3">
      <c r="A65" t="s">
        <v>973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23">
        <f t="shared" si="0"/>
        <v>15</v>
      </c>
    </row>
    <row r="66" spans="1:26" s="27" customFormat="1" ht="15.6" x14ac:dyDescent="0.3">
      <c r="A66" t="s">
        <v>974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23">
        <f t="shared" si="0"/>
        <v>4.9000000000000004</v>
      </c>
    </row>
    <row r="67" spans="1:26" s="27" customFormat="1" ht="15.6" x14ac:dyDescent="0.3">
      <c r="A67" t="s">
        <v>975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23">
        <f t="shared" ref="Z67:Z120" si="1">X67*10</f>
        <v>4.8</v>
      </c>
    </row>
    <row r="68" spans="1:26" s="27" customFormat="1" ht="15.6" x14ac:dyDescent="0.3">
      <c r="A68" t="s">
        <v>976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23">
        <f t="shared" si="1"/>
        <v>4.9000000000000004</v>
      </c>
    </row>
    <row r="69" spans="1:26" s="27" customFormat="1" ht="15.6" x14ac:dyDescent="0.3">
      <c r="A69" t="s">
        <v>977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23">
        <f t="shared" si="1"/>
        <v>5</v>
      </c>
    </row>
    <row r="70" spans="1:26" s="27" customFormat="1" ht="15.6" x14ac:dyDescent="0.3">
      <c r="A70" t="s">
        <v>977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23">
        <f t="shared" si="1"/>
        <v>5</v>
      </c>
    </row>
    <row r="71" spans="1:26" s="27" customFormat="1" ht="15.6" x14ac:dyDescent="0.3">
      <c r="A71" t="s">
        <v>977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23">
        <f t="shared" si="1"/>
        <v>5</v>
      </c>
    </row>
    <row r="72" spans="1:26" s="27" customFormat="1" ht="15.6" x14ac:dyDescent="0.3">
      <c r="A72" t="s">
        <v>977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23">
        <f t="shared" si="1"/>
        <v>5</v>
      </c>
    </row>
    <row r="73" spans="1:26" s="27" customFormat="1" ht="15.6" x14ac:dyDescent="0.3">
      <c r="A73" t="s">
        <v>977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23">
        <f t="shared" si="1"/>
        <v>5</v>
      </c>
    </row>
    <row r="74" spans="1:26" s="27" customFormat="1" ht="15.6" x14ac:dyDescent="0.3">
      <c r="A74" t="s">
        <v>977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23">
        <f t="shared" si="1"/>
        <v>5</v>
      </c>
    </row>
    <row r="75" spans="1:26" s="27" customFormat="1" ht="15.6" x14ac:dyDescent="0.3">
      <c r="A75" t="s">
        <v>977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23">
        <f t="shared" si="1"/>
        <v>5</v>
      </c>
    </row>
    <row r="76" spans="1:26" s="27" customFormat="1" ht="15.6" x14ac:dyDescent="0.3">
      <c r="A76" t="s">
        <v>978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23">
        <f t="shared" si="1"/>
        <v>30</v>
      </c>
    </row>
    <row r="77" spans="1:26" s="27" customFormat="1" ht="15.6" x14ac:dyDescent="0.3">
      <c r="A77" t="s">
        <v>978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23">
        <f t="shared" si="1"/>
        <v>30</v>
      </c>
    </row>
    <row r="78" spans="1:26" s="27" customFormat="1" ht="15.6" x14ac:dyDescent="0.3">
      <c r="A78" t="s">
        <v>979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23">
        <f t="shared" si="1"/>
        <v>30</v>
      </c>
    </row>
    <row r="79" spans="1:26" s="27" customFormat="1" ht="15.6" x14ac:dyDescent="0.3">
      <c r="A79" t="s">
        <v>979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23">
        <f t="shared" si="1"/>
        <v>30</v>
      </c>
    </row>
    <row r="80" spans="1:26" s="27" customFormat="1" ht="15.6" x14ac:dyDescent="0.3">
      <c r="A80" t="s">
        <v>980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23">
        <f t="shared" si="1"/>
        <v>30</v>
      </c>
    </row>
    <row r="81" spans="1:26" s="27" customFormat="1" ht="15.6" x14ac:dyDescent="0.3">
      <c r="A81" t="s">
        <v>980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23">
        <f t="shared" si="1"/>
        <v>30</v>
      </c>
    </row>
    <row r="82" spans="1:26" s="27" customFormat="1" ht="15.6" x14ac:dyDescent="0.3">
      <c r="A82" t="s">
        <v>981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23">
        <f t="shared" si="1"/>
        <v>30</v>
      </c>
    </row>
    <row r="83" spans="1:26" s="27" customFormat="1" ht="15.6" x14ac:dyDescent="0.3">
      <c r="A83" t="s">
        <v>981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23">
        <f t="shared" si="1"/>
        <v>30</v>
      </c>
    </row>
    <row r="84" spans="1:26" s="27" customFormat="1" ht="15.6" x14ac:dyDescent="0.3">
      <c r="A84" t="s">
        <v>982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23">
        <f t="shared" si="1"/>
        <v>30</v>
      </c>
    </row>
    <row r="85" spans="1:26" s="27" customFormat="1" ht="15.6" x14ac:dyDescent="0.3">
      <c r="A85" t="s">
        <v>982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23">
        <f t="shared" si="1"/>
        <v>30</v>
      </c>
    </row>
    <row r="86" spans="1:26" s="27" customFormat="1" ht="15.6" x14ac:dyDescent="0.3">
      <c r="A86" t="s">
        <v>983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23">
        <f t="shared" si="1"/>
        <v>30</v>
      </c>
    </row>
    <row r="87" spans="1:26" s="27" customFormat="1" ht="15.6" x14ac:dyDescent="0.3">
      <c r="A87" t="s">
        <v>983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23">
        <f t="shared" si="1"/>
        <v>30</v>
      </c>
    </row>
    <row r="88" spans="1:26" s="27" customFormat="1" ht="15.6" x14ac:dyDescent="0.3">
      <c r="A88" t="s">
        <v>984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23">
        <f t="shared" si="1"/>
        <v>30</v>
      </c>
    </row>
    <row r="89" spans="1:26" s="27" customFormat="1" ht="15.6" x14ac:dyDescent="0.3">
      <c r="A89" t="s">
        <v>984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23">
        <f t="shared" si="1"/>
        <v>30</v>
      </c>
    </row>
    <row r="90" spans="1:26" s="27" customFormat="1" ht="15.6" x14ac:dyDescent="0.3">
      <c r="A90" t="s">
        <v>985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23">
        <f t="shared" si="1"/>
        <v>30</v>
      </c>
    </row>
    <row r="91" spans="1:26" s="27" customFormat="1" ht="15.6" x14ac:dyDescent="0.3">
      <c r="A91" t="s">
        <v>985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23">
        <f t="shared" si="1"/>
        <v>30</v>
      </c>
    </row>
    <row r="92" spans="1:26" s="27" customFormat="1" ht="15.6" x14ac:dyDescent="0.3">
      <c r="A92" t="s">
        <v>986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23">
        <f t="shared" si="1"/>
        <v>30</v>
      </c>
    </row>
    <row r="93" spans="1:26" s="27" customFormat="1" ht="15.6" x14ac:dyDescent="0.3">
      <c r="A93" t="s">
        <v>986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23">
        <f t="shared" si="1"/>
        <v>30</v>
      </c>
    </row>
    <row r="94" spans="1:26" s="27" customFormat="1" ht="15.6" x14ac:dyDescent="0.3">
      <c r="A94" t="s">
        <v>987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23">
        <f t="shared" si="1"/>
        <v>20</v>
      </c>
    </row>
    <row r="95" spans="1:26" s="27" customFormat="1" ht="15.6" x14ac:dyDescent="0.3">
      <c r="A95" t="s">
        <v>988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23">
        <f t="shared" si="1"/>
        <v>30</v>
      </c>
    </row>
    <row r="96" spans="1:26" s="27" customFormat="1" ht="15.6" x14ac:dyDescent="0.3">
      <c r="A96" t="s">
        <v>988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23">
        <f t="shared" si="1"/>
        <v>30</v>
      </c>
    </row>
    <row r="97" spans="1:26" s="27" customFormat="1" ht="15.6" x14ac:dyDescent="0.3">
      <c r="A97" t="s">
        <v>989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23">
        <f t="shared" si="1"/>
        <v>30</v>
      </c>
    </row>
    <row r="98" spans="1:26" s="27" customFormat="1" ht="15.6" x14ac:dyDescent="0.3">
      <c r="A98" t="s">
        <v>989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23">
        <f t="shared" si="1"/>
        <v>30</v>
      </c>
    </row>
    <row r="99" spans="1:26" s="27" customFormat="1" ht="15.6" x14ac:dyDescent="0.3">
      <c r="A99" t="s">
        <v>990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23">
        <f t="shared" si="1"/>
        <v>30</v>
      </c>
    </row>
    <row r="100" spans="1:26" s="27" customFormat="1" ht="15.6" x14ac:dyDescent="0.3">
      <c r="A100" t="s">
        <v>990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23">
        <f t="shared" si="1"/>
        <v>30</v>
      </c>
    </row>
    <row r="101" spans="1:26" s="27" customFormat="1" ht="15.6" x14ac:dyDescent="0.3">
      <c r="A101" t="s">
        <v>991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23">
        <f t="shared" si="1"/>
        <v>30</v>
      </c>
    </row>
    <row r="102" spans="1:26" s="27" customFormat="1" ht="15.6" x14ac:dyDescent="0.3">
      <c r="A102" t="s">
        <v>991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23">
        <f t="shared" si="1"/>
        <v>30</v>
      </c>
    </row>
    <row r="103" spans="1:26" s="27" customFormat="1" ht="15.6" x14ac:dyDescent="0.3">
      <c r="A103" t="s">
        <v>992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23">
        <f t="shared" si="1"/>
        <v>30</v>
      </c>
    </row>
    <row r="104" spans="1:26" s="27" customFormat="1" ht="15.6" x14ac:dyDescent="0.3">
      <c r="A104" t="s">
        <v>992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23">
        <f t="shared" si="1"/>
        <v>30</v>
      </c>
    </row>
    <row r="105" spans="1:26" s="27" customFormat="1" ht="15.6" x14ac:dyDescent="0.3">
      <c r="A105" t="s">
        <v>993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23">
        <f t="shared" si="1"/>
        <v>30</v>
      </c>
    </row>
    <row r="106" spans="1:26" s="27" customFormat="1" ht="15.6" x14ac:dyDescent="0.3">
      <c r="A106" t="s">
        <v>993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23">
        <f t="shared" si="1"/>
        <v>30</v>
      </c>
    </row>
    <row r="107" spans="1:26" s="27" customFormat="1" ht="15.6" x14ac:dyDescent="0.3">
      <c r="A107" t="s">
        <v>994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23">
        <f t="shared" si="1"/>
        <v>30</v>
      </c>
    </row>
    <row r="108" spans="1:26" s="27" customFormat="1" ht="15.6" x14ac:dyDescent="0.3">
      <c r="A108" t="s">
        <v>994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23">
        <f t="shared" si="1"/>
        <v>30</v>
      </c>
    </row>
    <row r="109" spans="1:26" s="27" customFormat="1" ht="15.6" x14ac:dyDescent="0.3">
      <c r="A109" t="s">
        <v>995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23">
        <f t="shared" si="1"/>
        <v>25</v>
      </c>
    </row>
    <row r="110" spans="1:26" s="27" customFormat="1" ht="15.6" x14ac:dyDescent="0.3">
      <c r="A110" t="s">
        <v>996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23">
        <f t="shared" si="1"/>
        <v>20</v>
      </c>
    </row>
    <row r="111" spans="1:26" s="27" customFormat="1" ht="15.6" x14ac:dyDescent="0.3">
      <c r="A111" t="s">
        <v>997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23">
        <f t="shared" si="1"/>
        <v>20</v>
      </c>
    </row>
    <row r="112" spans="1:26" s="27" customFormat="1" ht="15.6" x14ac:dyDescent="0.3">
      <c r="A112" t="s">
        <v>998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23">
        <f t="shared" si="1"/>
        <v>20</v>
      </c>
    </row>
    <row r="113" spans="1:33" s="27" customFormat="1" ht="15.6" x14ac:dyDescent="0.3">
      <c r="A113" t="s">
        <v>999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23">
        <f t="shared" si="1"/>
        <v>5</v>
      </c>
    </row>
    <row r="114" spans="1:33" s="27" customFormat="1" ht="15.6" x14ac:dyDescent="0.3">
      <c r="A114" t="s">
        <v>1000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23">
        <f t="shared" si="1"/>
        <v>5</v>
      </c>
    </row>
    <row r="115" spans="1:33" s="27" customFormat="1" ht="15.6" x14ac:dyDescent="0.3">
      <c r="A115" t="s">
        <v>1001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23">
        <f t="shared" si="1"/>
        <v>5</v>
      </c>
    </row>
    <row r="116" spans="1:33" s="27" customFormat="1" ht="15.6" x14ac:dyDescent="0.3">
      <c r="A116" t="s">
        <v>1002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23">
        <f t="shared" si="1"/>
        <v>5</v>
      </c>
    </row>
    <row r="117" spans="1:33" s="27" customFormat="1" ht="15.6" x14ac:dyDescent="0.3">
      <c r="A117" t="s">
        <v>1003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23">
        <f t="shared" si="1"/>
        <v>5</v>
      </c>
    </row>
    <row r="118" spans="1:33" s="27" customFormat="1" ht="15.6" x14ac:dyDescent="0.3">
      <c r="A118" t="s">
        <v>1004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23">
        <f t="shared" si="1"/>
        <v>5</v>
      </c>
    </row>
    <row r="119" spans="1:33" s="27" customFormat="1" ht="15.6" x14ac:dyDescent="0.3">
      <c r="A119" t="s">
        <v>1005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23">
        <f t="shared" si="1"/>
        <v>30</v>
      </c>
    </row>
    <row r="120" spans="1:33" s="27" customFormat="1" ht="15.6" x14ac:dyDescent="0.3">
      <c r="A120" t="s">
        <v>1005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23">
        <f t="shared" si="1"/>
        <v>30</v>
      </c>
    </row>
    <row r="121" spans="1:33" s="27" customFormat="1" ht="15.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27" customFormat="1" ht="15.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27" customFormat="1" ht="15.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27" customFormat="1" ht="15.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27" customFormat="1" ht="15.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27" customFormat="1" ht="15.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3"/>
      <c r="AC126" s="24"/>
      <c r="AD126" s="25"/>
      <c r="AE126" s="23"/>
      <c r="AF126" s="23"/>
      <c r="AG126" s="26"/>
    </row>
    <row r="127" spans="1:33" s="27" customFormat="1" ht="15.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27" customFormat="1" ht="15.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27" customFormat="1" ht="15.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27" customFormat="1" ht="15.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27" customFormat="1" ht="15.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27" customFormat="1" ht="15.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27" customFormat="1" ht="15.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27" customFormat="1" ht="15.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27" customFormat="1" ht="15.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27" customFormat="1" ht="15.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27" customFormat="1" ht="15.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27" customFormat="1" ht="15.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27" customFormat="1" ht="15.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27" customFormat="1" ht="15.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27" customFormat="1" ht="15.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27" customFormat="1" ht="15.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27" customFormat="1" ht="15.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27" customFormat="1" ht="15.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27" customFormat="1" ht="15.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27" customFormat="1" ht="15.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27" customFormat="1" ht="15.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27" customFormat="1" ht="15.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27" customFormat="1" ht="15.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27" customFormat="1" ht="15.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27" customFormat="1" ht="15.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27" customFormat="1" ht="15.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27" customFormat="1" ht="15.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27" customFormat="1" ht="15.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27" customFormat="1" ht="15.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27" customFormat="1" ht="15.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27" customFormat="1" ht="15.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27" customFormat="1" ht="15.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27" customFormat="1" ht="15.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27" customFormat="1" ht="15.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27" customFormat="1" ht="15.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27" customFormat="1" ht="15.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27" customFormat="1" ht="15.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27" customFormat="1" ht="15.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27" customFormat="1" ht="15.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27" customFormat="1" ht="15.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27" customFormat="1" ht="15.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27" customFormat="1" ht="15.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27" customFormat="1" ht="15.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27" customFormat="1" ht="15.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27" customFormat="1" ht="15.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27" customFormat="1" ht="15.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27" customFormat="1" ht="15.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27" customFormat="1" ht="15.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27" customFormat="1" ht="15.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27" customFormat="1" ht="15.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27" customFormat="1" ht="15.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27" customFormat="1" ht="15.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23"/>
      <c r="AC178" s="24"/>
      <c r="AD178" s="25"/>
      <c r="AE178" s="23"/>
      <c r="AF178" s="23"/>
      <c r="AG178" s="26"/>
    </row>
    <row r="179" spans="1:33" s="27" customFormat="1" ht="15.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3"/>
      <c r="AC179" s="24"/>
      <c r="AD179" s="25"/>
      <c r="AE179" s="23"/>
      <c r="AF179" s="23"/>
      <c r="AG179" s="26"/>
    </row>
    <row r="180" spans="1:33" s="27" customFormat="1" ht="15.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27" customFormat="1" ht="15.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27" customFormat="1" ht="15.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27" customFormat="1" ht="15.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27" customFormat="1" ht="15.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27" customFormat="1" ht="15.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27" customFormat="1" ht="15.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27" customFormat="1" ht="15.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27" customFormat="1" ht="15.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27" customFormat="1" ht="15.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27" customFormat="1" ht="15.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27" customFormat="1" ht="15.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27" customFormat="1" ht="15.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27" customFormat="1" ht="15.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27" customFormat="1" ht="15.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27" customFormat="1" ht="15.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27" customFormat="1" ht="15.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27" customFormat="1" ht="15.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27" customFormat="1" ht="15.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27" customFormat="1" ht="15.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27" customFormat="1" ht="15.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27" customFormat="1" ht="15.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27" customFormat="1" ht="15.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27" customFormat="1" ht="15.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27" customFormat="1" ht="15.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27" customFormat="1" ht="15.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23"/>
      <c r="AC205" s="24"/>
      <c r="AD205" s="25"/>
      <c r="AE205" s="23"/>
      <c r="AF205" s="23"/>
      <c r="AG205" s="26"/>
    </row>
    <row r="206" spans="1:33" s="27" customFormat="1" ht="15.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27" customFormat="1" ht="15.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27" customFormat="1" ht="15.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27" customFormat="1" ht="15.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27" customFormat="1" ht="15.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27" customFormat="1" ht="15.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27" customFormat="1" ht="15.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27" customFormat="1" ht="15.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27" customFormat="1" ht="15.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27" customFormat="1" ht="15.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27" customFormat="1" ht="15.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27" customFormat="1" ht="15.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27" customFormat="1" ht="15.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27" customFormat="1" ht="15.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27" customFormat="1" ht="15.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27" customFormat="1" ht="15.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27" customFormat="1" ht="15.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27" customFormat="1" ht="15.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27" customFormat="1" ht="15.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27" customFormat="1" ht="15.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27" customFormat="1" ht="15.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27" customFormat="1" ht="15.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27" customFormat="1" ht="15.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27" customFormat="1" ht="15.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27" customFormat="1" ht="15.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27" customFormat="1" ht="15.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27" customFormat="1" ht="15.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27" customFormat="1" ht="15.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27" customFormat="1" ht="15.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27" customFormat="1" ht="15.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27" customFormat="1" ht="15.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27" customFormat="1" ht="15.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27" customFormat="1" ht="15.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27" customFormat="1" ht="15.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27" customFormat="1" ht="15.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27" customFormat="1" ht="15.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27" customFormat="1" ht="15.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27" customFormat="1" ht="15.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27" customFormat="1" ht="15.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27" customFormat="1" ht="15.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27" customFormat="1" ht="15.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27" customFormat="1" ht="15.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27" customFormat="1" ht="15.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27" customFormat="1" ht="15.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27" customFormat="1" ht="15.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27" customFormat="1" ht="15.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27" customFormat="1" ht="15.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27" customFormat="1" ht="15.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27" customFormat="1" ht="15.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27" customFormat="1" ht="15.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27" customFormat="1" ht="15.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27" customFormat="1" ht="15.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27" customFormat="1" ht="15.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27" customFormat="1" ht="15.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23"/>
      <c r="AC259" s="24"/>
      <c r="AD259" s="25"/>
      <c r="AE259" s="23"/>
      <c r="AF259" s="23"/>
      <c r="AG259" s="26"/>
    </row>
    <row r="260" spans="1:33" s="27" customFormat="1" ht="15.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27" customFormat="1" ht="15.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27" customFormat="1" ht="15.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27" customFormat="1" ht="15.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27" customFormat="1" ht="15.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27" customFormat="1" ht="15.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27" customFormat="1" ht="15.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27" customFormat="1" ht="15.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27" customFormat="1" ht="15.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27" customFormat="1" ht="15.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27" customFormat="1" ht="15.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27" customFormat="1" ht="15.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27" customFormat="1" ht="15.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27" customFormat="1" ht="15.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27" customFormat="1" ht="15.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27" customFormat="1" ht="15.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27" customFormat="1" ht="15.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27" customFormat="1" ht="15.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27" customFormat="1" ht="15.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27" customFormat="1" ht="15.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27" customFormat="1" ht="15.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27" customFormat="1" ht="15.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27" customFormat="1" ht="15.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27" customFormat="1" ht="15.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27" customFormat="1" ht="15.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27" customFormat="1" ht="15.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27" customFormat="1" ht="15.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27" customFormat="1" ht="15.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27" customFormat="1" ht="15.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27" customFormat="1" ht="15.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27" customFormat="1" ht="15.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27" customFormat="1" ht="15.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27" customFormat="1" ht="15.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27" customFormat="1" ht="15.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27" customFormat="1" ht="15.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27" customFormat="1" ht="15.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27" customFormat="1" ht="15.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27" customFormat="1" ht="15.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27" customFormat="1" ht="15.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27" customFormat="1" ht="15.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27" customFormat="1" ht="15.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27" customFormat="1" ht="15.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27" customFormat="1" ht="15.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27" customFormat="1" ht="15.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27" customFormat="1" ht="15.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27" customFormat="1" ht="15.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27" customFormat="1" ht="15.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27" customFormat="1" ht="15.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27" customFormat="1" ht="15.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27" customFormat="1" ht="15.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27" customFormat="1" ht="15.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27" customFormat="1" ht="15.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27" customFormat="1" ht="15.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27" customFormat="1" ht="15.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27" customFormat="1" ht="15.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27" customFormat="1" ht="15.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27" customFormat="1" ht="15.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27" customFormat="1" ht="15.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27" customFormat="1" ht="15.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27" customFormat="1" ht="15.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27" customFormat="1" ht="15.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27" customFormat="1" ht="15.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27" customFormat="1" ht="15.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27" customFormat="1" ht="15.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27" customFormat="1" ht="15.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27" customFormat="1" ht="15.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27" customFormat="1" ht="15.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27" customFormat="1" ht="15.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23"/>
      <c r="AC327" s="24"/>
      <c r="AD327" s="25"/>
      <c r="AE327" s="23"/>
      <c r="AF327" s="23"/>
      <c r="AG327" s="26"/>
    </row>
    <row r="328" spans="1:33" s="27" customFormat="1" ht="15.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27" customFormat="1" ht="15.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27" customFormat="1" ht="15.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27" customFormat="1" ht="15.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27" customFormat="1" ht="15.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27" customFormat="1" ht="15.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27" customFormat="1" ht="15.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27" customFormat="1" ht="15.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27" customFormat="1" ht="15.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27" customFormat="1" ht="15.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27" customFormat="1" ht="15.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27" customFormat="1" ht="15.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27" customFormat="1" ht="15.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27" customFormat="1" ht="15.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27" customFormat="1" ht="15.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27" customFormat="1" ht="15.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27" customFormat="1" ht="15.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27" customFormat="1" ht="15.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27" customFormat="1" ht="15.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27" customFormat="1" ht="15.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27" customFormat="1" ht="15.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27" customFormat="1" ht="15.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27" customFormat="1" ht="15.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27" customFormat="1" ht="15.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27" customFormat="1" ht="15.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27" customFormat="1" ht="15.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27" customFormat="1" ht="15.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27" customFormat="1" ht="15.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27" customFormat="1" ht="15.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27" customFormat="1" ht="15.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27" customFormat="1" ht="15.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27" customFormat="1" ht="15.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27" customFormat="1" ht="15.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27" customFormat="1" ht="15.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27" customFormat="1" ht="15.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27" customFormat="1" ht="15.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27" customFormat="1" ht="15.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27" customFormat="1" ht="15.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27" customFormat="1" ht="15.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27" customFormat="1" ht="15.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27" customFormat="1" ht="15.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27" customFormat="1" ht="15.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27" customFormat="1" ht="15.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27" customFormat="1" ht="15.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27" customFormat="1" ht="15.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27" customFormat="1" ht="15.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27" customFormat="1" ht="15.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27" customFormat="1" ht="15.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27" customFormat="1" ht="15.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27" customFormat="1" ht="15.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27" customFormat="1" ht="15.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27" customFormat="1" ht="15.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27" customFormat="1" ht="15.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27" customFormat="1" ht="15.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27" customFormat="1" ht="15.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27" customFormat="1" ht="15.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27" customFormat="1" ht="15.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27" customFormat="1" ht="15.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27" customFormat="1" ht="15.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27" customFormat="1" ht="15.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27" customFormat="1" ht="15.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27" customFormat="1" ht="15.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27" customFormat="1" ht="15.6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27" customFormat="1" ht="15.6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27" customFormat="1" ht="15.6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27" customFormat="1" ht="15.6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27" customFormat="1" ht="15.6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27" customFormat="1" ht="15.6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27" customFormat="1" ht="15.6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27" customFormat="1" ht="15.6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27" customFormat="1" ht="15.6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27" customFormat="1" ht="15.6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27" customFormat="1" ht="15.6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27" customFormat="1" ht="15.6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27" customFormat="1" ht="15.6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27" customFormat="1" ht="15.6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27" customFormat="1" ht="15.6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27" customFormat="1" ht="15.6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27" customFormat="1" ht="15.6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27" customFormat="1" ht="15.6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27" customFormat="1" ht="15.6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27" customFormat="1" ht="15.6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27" customFormat="1" ht="15.6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27" customFormat="1" ht="15.6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27" customFormat="1" ht="15.6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27" customFormat="1" ht="15.6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27" customFormat="1" ht="15.6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27" customFormat="1" ht="15.6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27" customFormat="1" ht="15.6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27" customFormat="1" ht="15.6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27" customFormat="1" ht="15.6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27" customFormat="1" ht="15.6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27" customFormat="1" ht="15.6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27" customFormat="1" ht="15.6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27" customFormat="1" ht="15.6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27" customFormat="1" ht="15.6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27" customFormat="1" ht="15.6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27" customFormat="1" ht="15.6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27" customFormat="1" ht="15.6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27" customFormat="1" ht="15.6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27" customFormat="1" ht="15.6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27" customFormat="1" ht="15.6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27" customFormat="1" ht="15.6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27" customFormat="1" ht="15.6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27" customFormat="1" ht="15.6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27" customFormat="1" ht="15.6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27" customFormat="1" ht="15.6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27" customFormat="1" ht="15.6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27" customFormat="1" ht="15.6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27" customFormat="1" ht="15.6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27" customFormat="1" ht="15.6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27" customFormat="1" ht="15.6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27" customFormat="1" ht="15.6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27" customFormat="1" ht="15.6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27" customFormat="1" ht="15.6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27" customFormat="1" ht="15.6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27" customFormat="1" ht="15.6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27" customFormat="1" ht="15.6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27" customFormat="1" ht="15.6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27" customFormat="1" ht="15.6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27" customFormat="1" ht="15.6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27" customFormat="1" ht="15.6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27" customFormat="1" ht="15.6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27" customFormat="1" ht="15.6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27" customFormat="1" ht="15.6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27" customFormat="1" ht="15.6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27" customFormat="1" ht="15.6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27" customFormat="1" ht="15.6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27" customFormat="1" ht="15.6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27" customFormat="1" ht="15.6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27" customFormat="1" ht="15.6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27" customFormat="1" ht="15.6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27" customFormat="1" ht="15.6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27" customFormat="1" ht="15.6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27" customFormat="1" ht="15.6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27" customFormat="1" ht="15.6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27" customFormat="1" ht="15.6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27" customFormat="1" ht="15.6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27" customFormat="1" ht="15.6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23"/>
      <c r="AC466" s="24"/>
      <c r="AD466" s="25"/>
      <c r="AE466" s="23"/>
      <c r="AF466" s="23"/>
      <c r="AG466" s="26"/>
    </row>
    <row r="467" spans="1:33" s="27" customFormat="1" ht="15.6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27" customFormat="1" ht="15.6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27" customFormat="1" ht="15.6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27" customFormat="1" ht="15.6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27" customFormat="1" ht="15.6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27" customFormat="1" ht="15.6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27" customFormat="1" ht="15.6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27" customFormat="1" ht="15.6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27" customFormat="1" ht="15.6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23"/>
      <c r="AC475" s="24"/>
      <c r="AD475" s="25"/>
      <c r="AE475" s="23"/>
      <c r="AF475" s="23"/>
      <c r="AG475" s="26"/>
    </row>
    <row r="476" spans="1:33" s="27" customFormat="1" ht="15.6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27" customFormat="1" ht="15.6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27" customFormat="1" ht="15.6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27" customFormat="1" ht="15.6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27" customFormat="1" ht="15.6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27" customFormat="1" ht="15.6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27" customFormat="1" ht="15.6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27" customFormat="1" ht="15.6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27" customFormat="1" ht="15.6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27" customFormat="1" ht="15.6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27" customFormat="1" ht="15.6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27" customFormat="1" ht="15.6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27" customFormat="1" ht="15.6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27" customFormat="1" ht="15.6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27" customFormat="1" ht="15.6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27" customFormat="1" ht="15.6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27" customFormat="1" ht="15.6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27" customFormat="1" ht="15.6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27" customFormat="1" ht="15.6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27" customFormat="1" ht="15.6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27" customFormat="1" ht="15.6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27" customFormat="1" ht="15.6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27" customFormat="1" ht="15.6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27" customFormat="1" ht="15.6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27" customFormat="1" ht="15.6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27" customFormat="1" ht="15.6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27" customFormat="1" ht="15.6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27" customFormat="1" ht="15.6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27" customFormat="1" ht="15.6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27" customFormat="1" ht="15.6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27" customFormat="1" ht="15.6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27" customFormat="1" ht="15.6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27" customFormat="1" ht="15.6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27" customFormat="1" ht="15.6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27" customFormat="1" ht="15.6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27" customFormat="1" ht="15.6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27" customFormat="1" ht="15.6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27" customFormat="1" ht="15.6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27" customFormat="1" ht="15.6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27" customFormat="1" ht="15.6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27" customFormat="1" ht="15.6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27" customFormat="1" ht="15.6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27" customFormat="1" ht="15.6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27" customFormat="1" ht="15.6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27" customFormat="1" ht="15.6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27" customFormat="1" ht="15.6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27" customFormat="1" ht="15.6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27" customFormat="1" ht="15.6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27" customFormat="1" ht="15.6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27" customFormat="1" ht="15.6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27" customFormat="1" ht="15.6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27" customFormat="1" ht="15.6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27" customFormat="1" ht="15.6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27" customFormat="1" ht="15.6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27" customFormat="1" ht="15.6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27" customFormat="1" ht="15.6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27" customFormat="1" ht="15.6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27" customFormat="1" ht="15.6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27" customFormat="1" ht="15.6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27" customFormat="1" ht="15.6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27" customFormat="1" ht="15.6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27" customFormat="1" ht="15.6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27" customFormat="1" ht="15.6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27" customFormat="1" ht="15.6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27" customFormat="1" ht="15.6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27" customFormat="1" ht="15.6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27" customFormat="1" ht="15.6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27" customFormat="1" ht="15.6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27" customFormat="1" ht="15.6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27" customFormat="1" ht="15.6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27" customFormat="1" ht="15.6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27" customFormat="1" ht="15.6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27" customFormat="1" ht="15.6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27" customFormat="1" ht="15.6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27" customFormat="1" ht="15.6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27" customFormat="1" ht="15.6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27" customFormat="1" ht="15.6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27" customFormat="1" ht="15.6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27" customFormat="1" ht="15.6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27" customFormat="1" ht="15.6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27" customFormat="1" ht="15.6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27" customFormat="1" ht="15.6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27" customFormat="1" ht="15.6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27" customFormat="1" ht="15.6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27" customFormat="1" ht="15.6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27" customFormat="1" ht="15.6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27" customFormat="1" ht="15.6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27" customFormat="1" ht="15.6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27" customFormat="1" ht="15.6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27" customFormat="1" ht="15.6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23"/>
      <c r="AC565" s="24"/>
      <c r="AD565" s="25"/>
      <c r="AE565" s="23"/>
      <c r="AF565" s="23"/>
      <c r="AG565" s="26"/>
    </row>
    <row r="566" spans="1:33" s="27" customFormat="1" ht="15.6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27" customFormat="1" ht="15.6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27" customFormat="1" ht="15.6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27" customFormat="1" ht="15.6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27" customFormat="1" ht="15.6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27" customFormat="1" ht="15.6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27" customFormat="1" ht="15.6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27" customFormat="1" ht="15.6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27" customFormat="1" ht="15.6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27" customFormat="1" ht="15.6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27" customFormat="1" ht="15.6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27" customFormat="1" ht="15.6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27" customFormat="1" ht="15.6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27" customFormat="1" ht="15.6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27" customFormat="1" ht="15.6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27" customFormat="1" ht="15.6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27" customFormat="1" ht="15.6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27" customFormat="1" ht="15.6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27" customFormat="1" ht="15.6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27" customFormat="1" ht="15.6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27" customFormat="1" ht="15.6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27" customFormat="1" ht="15.6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27" customFormat="1" ht="15.6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27" customFormat="1" ht="15.6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27" customFormat="1" ht="15.6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27" customFormat="1" ht="15.6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27" customFormat="1" ht="15.6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27" customFormat="1" ht="15.6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27" customFormat="1" ht="15.6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27" customFormat="1" ht="15.6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27" customFormat="1" ht="15.6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27" customFormat="1" ht="15.6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27" customFormat="1" ht="15.6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27" customFormat="1" ht="15.6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27" customFormat="1" ht="15.6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27" customFormat="1" ht="15.6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27" customFormat="1" ht="15.6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27" customFormat="1" ht="15.6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27" customFormat="1" ht="15.6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27" customFormat="1" ht="15.6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27" customFormat="1" ht="15.6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27" customFormat="1" ht="15.6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27" customFormat="1" ht="15.6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27" customFormat="1" ht="15.6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27" customFormat="1" ht="15.6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27" customFormat="1" ht="15.6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27" customFormat="1" ht="15.6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27" customFormat="1" ht="15.6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27" customFormat="1" ht="15.6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27" customFormat="1" ht="15.6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27" customFormat="1" ht="15.6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27" customFormat="1" ht="15.6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27" customFormat="1" ht="15.6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27" customFormat="1" ht="15.6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27" customFormat="1" ht="15.6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27" customFormat="1" ht="15.6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27" customFormat="1" ht="15.6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27" customFormat="1" ht="15.6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27" customFormat="1" ht="15.6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27" customFormat="1" ht="15.6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27" customFormat="1" ht="15.6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27" customFormat="1" ht="15.6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27" customFormat="1" ht="15.6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27" customFormat="1" ht="15.6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27" customFormat="1" ht="15.6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27" customFormat="1" ht="15.6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27" customFormat="1" ht="15.6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27" customFormat="1" ht="15.6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27" customFormat="1" ht="15.6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27" customFormat="1" ht="15.6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27" customFormat="1" ht="15.6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27" customFormat="1" ht="15.6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27" customFormat="1" ht="15.6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27" customFormat="1" ht="15.6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27" customFormat="1" ht="15.6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27" customFormat="1" ht="15.6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27" customFormat="1" ht="15.6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27" customFormat="1" ht="15.6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27" customFormat="1" ht="15.6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27" customFormat="1" ht="15.6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27" customFormat="1" ht="15.6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27" customFormat="1" ht="15.6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27" customFormat="1" ht="15.6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27" customFormat="1" ht="15.6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27" customFormat="1" ht="15.6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27" customFormat="1" ht="15.6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27" customFormat="1" ht="15.6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27" customFormat="1" ht="15.6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27" customFormat="1" ht="15.6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27" customFormat="1" ht="15.6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27" customFormat="1" ht="15.6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27" customFormat="1" ht="15.6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27" customFormat="1" ht="15.6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27" customFormat="1" ht="15.6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27" customFormat="1" ht="15.6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27" customFormat="1" ht="15.6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27" customFormat="1" ht="15.6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27" customFormat="1" ht="15.6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27" customFormat="1" ht="15.6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27" customFormat="1" ht="15.6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27" customFormat="1" ht="15.6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27" customFormat="1" ht="15.6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27" customFormat="1" ht="15.6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27" customFormat="1" ht="15.6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23"/>
      <c r="AC669" s="24"/>
      <c r="AD669" s="25"/>
      <c r="AE669" s="23"/>
      <c r="AF669" s="23"/>
      <c r="AG669" s="26"/>
    </row>
    <row r="670" spans="1:33" s="27" customFormat="1" ht="15.6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27" customFormat="1" ht="15.6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27" customFormat="1" ht="15.6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27" customFormat="1" ht="15.6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27" customFormat="1" ht="15.6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27" customFormat="1" ht="15.6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27" customFormat="1" ht="15.6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27" customFormat="1" ht="15.6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27" customFormat="1" ht="15.6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27" customFormat="1" ht="15.6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27" customFormat="1" ht="15.6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27" customFormat="1" ht="15.6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27" customFormat="1" ht="15.6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27" customFormat="1" ht="15.6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27" customFormat="1" ht="15.6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27" customFormat="1" ht="15.6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27" customFormat="1" ht="15.6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23"/>
      <c r="AC686" s="24"/>
      <c r="AD686" s="25"/>
      <c r="AE686" s="23"/>
      <c r="AF686" s="23"/>
      <c r="AG686" s="26"/>
    </row>
    <row r="687" spans="1:33" s="27" customFormat="1" ht="15.6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27" customFormat="1" ht="15.6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27" customFormat="1" ht="15.6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27" customFormat="1" ht="15.6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27" customFormat="1" ht="15.6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27" customFormat="1" ht="15.6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27" customFormat="1" ht="15.6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27" customFormat="1" ht="15.6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23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27"/>
      <c r="AC695" s="27"/>
      <c r="AD695" s="27"/>
      <c r="AE695" s="27"/>
      <c r="AF695" s="27"/>
      <c r="AG695" s="27"/>
    </row>
    <row r="696" spans="1:33" s="23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27"/>
      <c r="AC696" s="27"/>
      <c r="AD696" s="27"/>
      <c r="AE696" s="27"/>
      <c r="AF696" s="27"/>
      <c r="AG696" s="27"/>
    </row>
    <row r="697" spans="1:33" s="23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27"/>
      <c r="AC697" s="27"/>
      <c r="AD697" s="27"/>
      <c r="AE697" s="27"/>
      <c r="AF697" s="27"/>
      <c r="AG697" s="27"/>
    </row>
    <row r="698" spans="1:33" s="23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27"/>
      <c r="AC698" s="27"/>
      <c r="AD698" s="27"/>
      <c r="AE698" s="27"/>
      <c r="AF698" s="27"/>
      <c r="AG698" s="27"/>
    </row>
    <row r="699" spans="1:33" s="23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27"/>
      <c r="AC699" s="27"/>
      <c r="AD699" s="27"/>
      <c r="AE699" s="27"/>
      <c r="AF699" s="27"/>
      <c r="AG699" s="27"/>
    </row>
    <row r="700" spans="1:33" s="23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27"/>
      <c r="AC700" s="27"/>
      <c r="AD700" s="27"/>
      <c r="AE700" s="27"/>
      <c r="AF700" s="27"/>
      <c r="AG700" s="27"/>
    </row>
    <row r="701" spans="1:33" s="23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27"/>
      <c r="AC701" s="27"/>
      <c r="AD701" s="27"/>
      <c r="AE701" s="27"/>
      <c r="AF701" s="27"/>
      <c r="AG701" s="27"/>
    </row>
    <row r="702" spans="1:33" s="23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27"/>
      <c r="AC702" s="27"/>
      <c r="AD702" s="27"/>
      <c r="AE702" s="27"/>
      <c r="AF702" s="27"/>
      <c r="AG702" s="27"/>
    </row>
    <row r="703" spans="1:33" s="23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27"/>
      <c r="AC703" s="27"/>
      <c r="AD703" s="27"/>
      <c r="AE703" s="27"/>
      <c r="AF703" s="27"/>
      <c r="AG703" s="27"/>
    </row>
    <row r="704" spans="1:33" s="27" customFormat="1" ht="15.6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27" customFormat="1" ht="15.6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27" customFormat="1" ht="15.6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27" customFormat="1" ht="15.6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27" customFormat="1" ht="15.6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27" customFormat="1" ht="15.6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27" customFormat="1" ht="15.6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27" customFormat="1" ht="15.6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27" customFormat="1" ht="15.6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27" customFormat="1" ht="15.6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27" customFormat="1" ht="15.6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27" customFormat="1" ht="15.6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27" customFormat="1" ht="15.6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27" customFormat="1" ht="15.6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27" customFormat="1" ht="15.6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27" customFormat="1" ht="15.6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23"/>
      <c r="AC719" s="24"/>
      <c r="AD719" s="25"/>
      <c r="AE719" s="23"/>
      <c r="AF719" s="23"/>
      <c r="AG719" s="26"/>
    </row>
    <row r="720" spans="1:33" s="27" customFormat="1" ht="15.6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23"/>
      <c r="AC720" s="24"/>
      <c r="AD720" s="25"/>
      <c r="AE720" s="23"/>
      <c r="AF720" s="23"/>
      <c r="AG720" s="26"/>
    </row>
    <row r="721" spans="1:33" s="27" customFormat="1" ht="15.6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27" customFormat="1" ht="15.6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27" customFormat="1" ht="15.6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23"/>
      <c r="AC723" s="24"/>
      <c r="AD723" s="25"/>
      <c r="AE723" s="23"/>
      <c r="AF723" s="23"/>
      <c r="AG723" s="26"/>
    </row>
    <row r="724" spans="1:33" s="27" customFormat="1" ht="15.6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27" customFormat="1" ht="15.6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27" customFormat="1" ht="15.6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27" customFormat="1" ht="15.6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27" customFormat="1" ht="15.6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23"/>
      <c r="AC728" s="24"/>
      <c r="AD728" s="25"/>
      <c r="AE728" s="23"/>
      <c r="AF728" s="23"/>
      <c r="AG728" s="26"/>
    </row>
    <row r="729" spans="1:33" s="27" customFormat="1" ht="15.6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27" customFormat="1" ht="15.6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27" customFormat="1" ht="15.6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27" customFormat="1" ht="15.6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27" customFormat="1" ht="15.6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27" customFormat="1" ht="15.6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27" customFormat="1" ht="15.6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27" customFormat="1" ht="15.6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27" customFormat="1" ht="15.6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27" customFormat="1" ht="15.6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27" customFormat="1" ht="15.6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27" customFormat="1" ht="15.6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27" customFormat="1" ht="15.6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27" customFormat="1" ht="15.6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27" customFormat="1" ht="15.6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27" customFormat="1" ht="15.6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27" customFormat="1" ht="15.6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27" customFormat="1" ht="15.6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27" customFormat="1" ht="15.6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27" customFormat="1" ht="15.6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27" customFormat="1" ht="15.6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27" customFormat="1" ht="15.6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27" customFormat="1" ht="15.6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27" customFormat="1" ht="15.6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27" customFormat="1" ht="15.6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27" customFormat="1" ht="15.6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27" customFormat="1" ht="15.6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27" customFormat="1" ht="15.6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27" customFormat="1" ht="15.6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27" customFormat="1" ht="15.6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27" customFormat="1" ht="15.6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27" customFormat="1" ht="15.6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27" customFormat="1" ht="15.6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27" customFormat="1" ht="15.6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27" customFormat="1" ht="15.6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27" customFormat="1" ht="15.6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27" customFormat="1" ht="15.6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27" customFormat="1" ht="15.6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27" customFormat="1" ht="15.6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27" customFormat="1" ht="15.6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27" customFormat="1" ht="15.6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27" customFormat="1" ht="15.6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27" customFormat="1" ht="15.6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27" customFormat="1" ht="15.6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27" customFormat="1" ht="15.6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27" customFormat="1" ht="15.6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27" customFormat="1" ht="15.6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27" customFormat="1" ht="15.6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27" customFormat="1" ht="15.6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27" customFormat="1" ht="15.6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27" customFormat="1" ht="15.6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27" customFormat="1" ht="15.6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27" customFormat="1" ht="15.6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27" customFormat="1" ht="15.6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27" customFormat="1" ht="15.6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27" customFormat="1" ht="15.6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27" customFormat="1" ht="15.6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27" customFormat="1" ht="15.6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27" customFormat="1" ht="15.6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27" customFormat="1" ht="15.6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27" customFormat="1" ht="15.6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27" customFormat="1" ht="15.6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27" customFormat="1" ht="15.6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27" customFormat="1" ht="15.6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27" customFormat="1" ht="15.6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27" customFormat="1" ht="15.6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27" customFormat="1" ht="15.6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27" customFormat="1" ht="15.6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23"/>
      <c r="AC796" s="24"/>
      <c r="AD796" s="25"/>
      <c r="AE796" s="23"/>
      <c r="AF796" s="23"/>
      <c r="AG796" s="26"/>
    </row>
    <row r="797" spans="1:33" s="27" customFormat="1" ht="15.6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27" customFormat="1" ht="15.6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27" customFormat="1" ht="15.6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27" customFormat="1" ht="15.6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27" customFormat="1" ht="15.6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27" customFormat="1" ht="15.6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27" customFormat="1" ht="15.6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27" customFormat="1" ht="15.6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27" customFormat="1" ht="15.6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27" customFormat="1" ht="15.6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27" customFormat="1" ht="15.6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27" customFormat="1" ht="15.6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27" customFormat="1" ht="15.6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27" customFormat="1" ht="15.6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27" customFormat="1" ht="15.6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27" customFormat="1" ht="15.6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27" customFormat="1" ht="15.6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27" customFormat="1" ht="15.6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27" customFormat="1" ht="15.6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27" customFormat="1" ht="15.6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27" customFormat="1" ht="15.6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27" customFormat="1" ht="15.6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27" customFormat="1" ht="15.6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27" customFormat="1" ht="15.6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27" customFormat="1" ht="15.6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23"/>
      <c r="AC821" s="24"/>
      <c r="AD821" s="25"/>
      <c r="AE821" s="23"/>
      <c r="AF821" s="23"/>
      <c r="AG821" s="26"/>
    </row>
    <row r="822" spans="1:33" s="27" customFormat="1" ht="15.6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27" customFormat="1" ht="15.6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27" customFormat="1" ht="15.6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27" customFormat="1" ht="15.6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27" customFormat="1" ht="15.6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27" customFormat="1" ht="15.6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27" customFormat="1" ht="15.6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27" customFormat="1" ht="15.6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27" customFormat="1" ht="15.6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27" customFormat="1" ht="15.6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27" customFormat="1" ht="15.6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27" customFormat="1" ht="15.6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27" customFormat="1" ht="15.6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27" customFormat="1" ht="15.6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27" customFormat="1" ht="15.6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27" customFormat="1" ht="15.6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27" customFormat="1" ht="15.6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27" customFormat="1" ht="15.6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27" customFormat="1" ht="15.6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27" customFormat="1" ht="15.6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27" customFormat="1" ht="15.6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27" customFormat="1" ht="15.6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23"/>
      <c r="AC843" s="24"/>
      <c r="AD843" s="25"/>
      <c r="AE843" s="23"/>
      <c r="AF843" s="23"/>
      <c r="AG843" s="26"/>
    </row>
    <row r="844" spans="1:33" s="27" customFormat="1" ht="15.6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27" customFormat="1" ht="15.6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27" customFormat="1" ht="15.6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27" customFormat="1" ht="15.6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27" customFormat="1" ht="15.6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27" customFormat="1" ht="15.6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27" customFormat="1" ht="15.6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58C5-7408-4A81-8B6F-7987D853F899}">
  <dimension ref="A1:GH160"/>
  <sheetViews>
    <sheetView workbookViewId="0">
      <selection activeCell="E2" sqref="E2:E160"/>
    </sheetView>
  </sheetViews>
  <sheetFormatPr defaultRowHeight="14.4" x14ac:dyDescent="0.3"/>
  <sheetData>
    <row r="1" spans="1:189" s="46" customFormat="1" ht="21.6" thickBot="1" x14ac:dyDescent="0.45">
      <c r="A1" s="17" t="s">
        <v>1006</v>
      </c>
      <c r="B1"/>
      <c r="C1" s="33" t="s">
        <v>1007</v>
      </c>
      <c r="D1" s="34" t="s">
        <v>1008</v>
      </c>
      <c r="E1" s="35" t="s">
        <v>108</v>
      </c>
      <c r="F1" s="36" t="s">
        <v>85</v>
      </c>
      <c r="G1" s="36" t="s">
        <v>86</v>
      </c>
      <c r="H1" s="36" t="s">
        <v>87</v>
      </c>
      <c r="I1" s="36" t="s">
        <v>88</v>
      </c>
      <c r="J1" s="36" t="s">
        <v>89</v>
      </c>
      <c r="K1" s="36" t="s">
        <v>90</v>
      </c>
      <c r="L1" s="36" t="s">
        <v>91</v>
      </c>
      <c r="M1" s="36" t="s">
        <v>92</v>
      </c>
      <c r="N1" s="36" t="s">
        <v>93</v>
      </c>
      <c r="O1" s="36" t="s">
        <v>94</v>
      </c>
      <c r="P1" s="36" t="s">
        <v>95</v>
      </c>
      <c r="Q1" s="37" t="s">
        <v>96</v>
      </c>
      <c r="R1" s="38"/>
      <c r="S1" s="36" t="s">
        <v>1073</v>
      </c>
      <c r="T1" s="36" t="s">
        <v>1074</v>
      </c>
      <c r="U1" s="36" t="s">
        <v>1075</v>
      </c>
      <c r="V1" s="39" t="s">
        <v>78</v>
      </c>
      <c r="W1" s="36" t="s">
        <v>79</v>
      </c>
      <c r="X1" s="36" t="s">
        <v>80</v>
      </c>
      <c r="Y1" s="36" t="s">
        <v>81</v>
      </c>
      <c r="Z1" s="36" t="s">
        <v>1076</v>
      </c>
      <c r="AA1" s="36" t="s">
        <v>1077</v>
      </c>
      <c r="AB1" s="36" t="s">
        <v>1078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 x14ac:dyDescent="0.3">
      <c r="A2" s="56" t="s">
        <v>1009</v>
      </c>
      <c r="B2" s="56" t="s">
        <v>1010</v>
      </c>
      <c r="C2" s="57">
        <v>950</v>
      </c>
      <c r="D2" s="57">
        <v>12</v>
      </c>
      <c r="E2" s="56">
        <f>C2+273.15</f>
        <v>1223.1500000000001</v>
      </c>
      <c r="F2" s="58">
        <v>55.3</v>
      </c>
      <c r="G2" s="58">
        <v>0.68</v>
      </c>
      <c r="H2" s="58">
        <v>15.4</v>
      </c>
      <c r="I2" s="58">
        <v>5.91</v>
      </c>
      <c r="J2" s="58">
        <v>0.22</v>
      </c>
      <c r="K2" s="58">
        <v>1.6</v>
      </c>
      <c r="L2" s="58">
        <v>6.04</v>
      </c>
      <c r="M2" s="58">
        <v>2.88</v>
      </c>
      <c r="N2" s="58">
        <v>1.45</v>
      </c>
      <c r="O2" s="58"/>
      <c r="P2" s="58"/>
      <c r="Q2" s="58">
        <v>9.1</v>
      </c>
      <c r="S2" s="58">
        <v>41</v>
      </c>
      <c r="T2" s="58">
        <v>1.51</v>
      </c>
      <c r="U2" s="58">
        <v>15.1</v>
      </c>
      <c r="V2" s="58">
        <v>13.8</v>
      </c>
      <c r="W2" s="58">
        <v>0.36</v>
      </c>
      <c r="X2" s="58">
        <v>11.6</v>
      </c>
      <c r="Y2" s="58">
        <v>10.8</v>
      </c>
      <c r="Z2" s="58">
        <v>2.13</v>
      </c>
      <c r="AA2" s="58">
        <v>0.78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 x14ac:dyDescent="0.3">
      <c r="A3" s="56" t="s">
        <v>1009</v>
      </c>
      <c r="B3" s="56" t="s">
        <v>1010</v>
      </c>
      <c r="C3" s="57">
        <v>900</v>
      </c>
      <c r="D3" s="57">
        <v>12</v>
      </c>
      <c r="E3" s="56">
        <f t="shared" ref="E3:E66" si="0">C3+273.15</f>
        <v>1173.1500000000001</v>
      </c>
      <c r="F3" s="58">
        <v>61.6</v>
      </c>
      <c r="G3" s="58">
        <v>0.5</v>
      </c>
      <c r="H3" s="58">
        <v>16.399999999999999</v>
      </c>
      <c r="I3" s="58">
        <v>3.26</v>
      </c>
      <c r="J3" s="58">
        <v>0.06</v>
      </c>
      <c r="K3" s="58">
        <v>0.82</v>
      </c>
      <c r="L3" s="58">
        <v>4.87</v>
      </c>
      <c r="M3" s="58">
        <v>3.08</v>
      </c>
      <c r="N3" s="58">
        <v>1.9</v>
      </c>
      <c r="O3" s="58"/>
      <c r="P3" s="58"/>
      <c r="Q3" s="58">
        <v>8.6999999999999993</v>
      </c>
      <c r="S3" s="58">
        <v>40.700000000000003</v>
      </c>
      <c r="T3" s="58">
        <v>1.65</v>
      </c>
      <c r="U3" s="58">
        <v>15</v>
      </c>
      <c r="V3" s="58">
        <v>16.5</v>
      </c>
      <c r="W3" s="58">
        <v>0.25</v>
      </c>
      <c r="X3" s="58">
        <v>10.1</v>
      </c>
      <c r="Y3" s="58">
        <v>10.5</v>
      </c>
      <c r="Z3" s="58">
        <v>2.08</v>
      </c>
      <c r="AA3" s="58">
        <v>0.7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 x14ac:dyDescent="0.3">
      <c r="A4" s="56" t="s">
        <v>1009</v>
      </c>
      <c r="B4" s="56" t="s">
        <v>1010</v>
      </c>
      <c r="C4" s="57">
        <v>850</v>
      </c>
      <c r="D4" s="57">
        <v>12</v>
      </c>
      <c r="E4" s="56">
        <f t="shared" si="0"/>
        <v>1123.1500000000001</v>
      </c>
      <c r="F4" s="58">
        <v>60.3</v>
      </c>
      <c r="G4" s="58">
        <v>0.3</v>
      </c>
      <c r="H4" s="58">
        <v>16.5</v>
      </c>
      <c r="I4" s="58">
        <v>2.31</v>
      </c>
      <c r="J4" s="58">
        <v>0.06</v>
      </c>
      <c r="K4" s="58">
        <v>0.54</v>
      </c>
      <c r="L4" s="58">
        <v>5.0199999999999996</v>
      </c>
      <c r="M4" s="58">
        <v>2.88</v>
      </c>
      <c r="N4" s="58">
        <v>1.67</v>
      </c>
      <c r="O4" s="58"/>
      <c r="P4" s="58"/>
      <c r="Q4" s="58">
        <v>11</v>
      </c>
      <c r="S4" s="58">
        <v>40.5</v>
      </c>
      <c r="T4" s="58">
        <v>1.31</v>
      </c>
      <c r="U4" s="58">
        <v>15.2</v>
      </c>
      <c r="V4" s="58">
        <v>16.8</v>
      </c>
      <c r="W4" s="58">
        <v>0.35</v>
      </c>
      <c r="X4" s="58">
        <v>9.4</v>
      </c>
      <c r="Y4" s="58">
        <v>10.9</v>
      </c>
      <c r="Z4" s="58">
        <v>2.2200000000000002</v>
      </c>
      <c r="AA4" s="58">
        <v>0.82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 x14ac:dyDescent="0.3">
      <c r="A5" s="56" t="s">
        <v>1009</v>
      </c>
      <c r="B5" s="56" t="s">
        <v>1010</v>
      </c>
      <c r="C5" s="57">
        <v>900</v>
      </c>
      <c r="D5" s="57">
        <v>12</v>
      </c>
      <c r="E5" s="56">
        <f t="shared" si="0"/>
        <v>1173.1500000000001</v>
      </c>
      <c r="F5" s="58">
        <v>54.8</v>
      </c>
      <c r="G5" s="58">
        <v>0.56999999999999995</v>
      </c>
      <c r="H5" s="58">
        <v>16.399999999999999</v>
      </c>
      <c r="I5" s="58">
        <v>3.23</v>
      </c>
      <c r="J5" s="58">
        <v>0.14000000000000001</v>
      </c>
      <c r="K5" s="58">
        <v>0.77</v>
      </c>
      <c r="L5" s="58">
        <v>5.55</v>
      </c>
      <c r="M5" s="58">
        <v>2.2000000000000002</v>
      </c>
      <c r="N5" s="58">
        <v>1.43</v>
      </c>
      <c r="O5" s="58"/>
      <c r="P5" s="58"/>
      <c r="Q5" s="58">
        <v>11</v>
      </c>
      <c r="S5" s="58">
        <v>40</v>
      </c>
      <c r="T5" s="58">
        <v>1.85</v>
      </c>
      <c r="U5" s="58">
        <v>16</v>
      </c>
      <c r="V5" s="58">
        <v>15.5</v>
      </c>
      <c r="W5" s="58">
        <v>0.37</v>
      </c>
      <c r="X5" s="58">
        <v>9.48</v>
      </c>
      <c r="Y5" s="58">
        <v>10.6</v>
      </c>
      <c r="Z5" s="58">
        <v>1.9</v>
      </c>
      <c r="AA5" s="58">
        <v>0.82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 x14ac:dyDescent="0.3">
      <c r="A6" s="56" t="s">
        <v>1009</v>
      </c>
      <c r="B6" s="56" t="s">
        <v>1010</v>
      </c>
      <c r="C6" s="57">
        <v>850</v>
      </c>
      <c r="D6" s="57">
        <v>12</v>
      </c>
      <c r="E6" s="56">
        <f t="shared" si="0"/>
        <v>1123.1500000000001</v>
      </c>
      <c r="F6" s="58">
        <v>65.8</v>
      </c>
      <c r="G6" s="58">
        <v>0.23</v>
      </c>
      <c r="H6" s="58">
        <v>13.7</v>
      </c>
      <c r="I6" s="58">
        <v>1.94</v>
      </c>
      <c r="J6" s="58">
        <v>0.09</v>
      </c>
      <c r="K6" s="58">
        <v>0.26</v>
      </c>
      <c r="L6" s="58">
        <v>3.3</v>
      </c>
      <c r="M6" s="58">
        <v>1.01</v>
      </c>
      <c r="N6" s="58">
        <v>1.98</v>
      </c>
      <c r="O6" s="58"/>
      <c r="P6" s="58"/>
      <c r="Q6" s="58">
        <v>9.6</v>
      </c>
      <c r="S6" s="58">
        <v>41.4</v>
      </c>
      <c r="T6" s="58">
        <v>1.67</v>
      </c>
      <c r="U6" s="58">
        <v>13.6</v>
      </c>
      <c r="V6" s="58">
        <v>18.100000000000001</v>
      </c>
      <c r="W6" s="58">
        <v>0.49</v>
      </c>
      <c r="X6" s="58">
        <v>8.48</v>
      </c>
      <c r="Y6" s="58">
        <v>10.4</v>
      </c>
      <c r="Z6" s="58">
        <v>1.73</v>
      </c>
      <c r="AA6" s="58">
        <v>0.69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 x14ac:dyDescent="0.3">
      <c r="A7" s="56" t="s">
        <v>1009</v>
      </c>
      <c r="B7" s="56" t="s">
        <v>1010</v>
      </c>
      <c r="C7" s="57">
        <v>950</v>
      </c>
      <c r="D7" s="57">
        <v>8</v>
      </c>
      <c r="E7" s="56">
        <f t="shared" si="0"/>
        <v>1223.1500000000001</v>
      </c>
      <c r="F7" s="58">
        <v>54</v>
      </c>
      <c r="G7" s="58">
        <v>0.84</v>
      </c>
      <c r="H7" s="58">
        <v>16.100000000000001</v>
      </c>
      <c r="I7" s="58">
        <v>6.2</v>
      </c>
      <c r="J7" s="58">
        <v>0.26</v>
      </c>
      <c r="K7" s="58">
        <v>2.0299999999999998</v>
      </c>
      <c r="L7" s="58">
        <v>6.26</v>
      </c>
      <c r="M7" s="58">
        <v>2.92</v>
      </c>
      <c r="N7" s="58">
        <v>1.47</v>
      </c>
      <c r="O7" s="58"/>
      <c r="P7" s="58"/>
      <c r="Q7" s="58">
        <v>7.6</v>
      </c>
      <c r="S7" s="58">
        <v>42.5</v>
      </c>
      <c r="T7" s="58">
        <v>2.92</v>
      </c>
      <c r="U7" s="58">
        <v>12.5</v>
      </c>
      <c r="V7" s="58">
        <v>12.5</v>
      </c>
      <c r="W7" s="58">
        <v>0.4</v>
      </c>
      <c r="X7" s="58">
        <v>13.2</v>
      </c>
      <c r="Y7" s="58">
        <v>10.5</v>
      </c>
      <c r="Z7" s="58">
        <v>2.2400000000000002</v>
      </c>
      <c r="AA7" s="58">
        <v>0.51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 x14ac:dyDescent="0.3">
      <c r="A8" s="56" t="s">
        <v>1009</v>
      </c>
      <c r="B8" s="56" t="s">
        <v>1010</v>
      </c>
      <c r="C8" s="57">
        <v>900</v>
      </c>
      <c r="D8" s="57">
        <v>8</v>
      </c>
      <c r="E8" s="56">
        <f t="shared" si="0"/>
        <v>1173.1500000000001</v>
      </c>
      <c r="F8" s="58">
        <v>59.4</v>
      </c>
      <c r="G8" s="58">
        <v>0.46</v>
      </c>
      <c r="H8" s="58">
        <v>16.3</v>
      </c>
      <c r="I8" s="58">
        <v>3.62</v>
      </c>
      <c r="J8" s="58">
        <v>0.16</v>
      </c>
      <c r="K8" s="58">
        <v>1</v>
      </c>
      <c r="L8" s="58">
        <v>5.37</v>
      </c>
      <c r="M8" s="58">
        <v>2.2999999999999998</v>
      </c>
      <c r="N8" s="58">
        <v>1.62</v>
      </c>
      <c r="O8" s="58"/>
      <c r="P8" s="58"/>
      <c r="Q8" s="58">
        <v>11.7</v>
      </c>
      <c r="S8" s="58">
        <v>42.1</v>
      </c>
      <c r="T8" s="58">
        <v>1.91</v>
      </c>
      <c r="U8" s="58">
        <v>13.9</v>
      </c>
      <c r="V8" s="58">
        <v>17.3</v>
      </c>
      <c r="W8" s="58">
        <v>0.39</v>
      </c>
      <c r="X8" s="58">
        <v>10.4</v>
      </c>
      <c r="Y8" s="58">
        <v>10.1</v>
      </c>
      <c r="Z8" s="58">
        <v>1.84</v>
      </c>
      <c r="AA8" s="58">
        <v>0.57999999999999996</v>
      </c>
      <c r="AB8" s="58"/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 x14ac:dyDescent="0.3">
      <c r="A9" s="56" t="s">
        <v>1009</v>
      </c>
      <c r="B9" s="56" t="s">
        <v>1010</v>
      </c>
      <c r="C9" s="57">
        <v>850</v>
      </c>
      <c r="D9" s="57">
        <v>8</v>
      </c>
      <c r="E9" s="56">
        <f t="shared" si="0"/>
        <v>1123.1500000000001</v>
      </c>
      <c r="F9" s="58">
        <v>59.7</v>
      </c>
      <c r="G9" s="58">
        <v>0.4</v>
      </c>
      <c r="H9" s="58">
        <v>16</v>
      </c>
      <c r="I9" s="58">
        <v>4.37</v>
      </c>
      <c r="J9" s="58">
        <v>0.22</v>
      </c>
      <c r="K9" s="58">
        <v>0.75</v>
      </c>
      <c r="L9" s="58">
        <v>5.23</v>
      </c>
      <c r="M9" s="58">
        <v>2.36</v>
      </c>
      <c r="N9" s="58">
        <v>1.84</v>
      </c>
      <c r="O9" s="58"/>
      <c r="P9" s="58"/>
      <c r="Q9" s="58">
        <v>12.3</v>
      </c>
      <c r="S9" s="58">
        <v>42.1</v>
      </c>
      <c r="T9" s="58">
        <v>1.56</v>
      </c>
      <c r="U9" s="58">
        <v>14.1</v>
      </c>
      <c r="V9" s="58">
        <v>18.3</v>
      </c>
      <c r="W9" s="58">
        <v>0.42</v>
      </c>
      <c r="X9" s="58">
        <v>8.9700000000000006</v>
      </c>
      <c r="Y9" s="58">
        <v>10.3</v>
      </c>
      <c r="Z9" s="58">
        <v>1.85</v>
      </c>
      <c r="AA9" s="58">
        <v>0.63</v>
      </c>
      <c r="AB9" s="58"/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 x14ac:dyDescent="0.3">
      <c r="A10" s="56" t="s">
        <v>1009</v>
      </c>
      <c r="B10" s="56" t="s">
        <v>1010</v>
      </c>
      <c r="C10" s="57">
        <v>800</v>
      </c>
      <c r="D10" s="57">
        <v>8</v>
      </c>
      <c r="E10" s="56">
        <f t="shared" si="0"/>
        <v>1073.1500000000001</v>
      </c>
      <c r="F10" s="58">
        <v>67.599999999999994</v>
      </c>
      <c r="G10" s="58">
        <v>0.14000000000000001</v>
      </c>
      <c r="H10" s="58">
        <v>13.6</v>
      </c>
      <c r="I10" s="58">
        <v>2.1800000000000002</v>
      </c>
      <c r="J10" s="58">
        <v>0.1</v>
      </c>
      <c r="K10" s="58">
        <v>0.37</v>
      </c>
      <c r="L10" s="58">
        <v>2.66</v>
      </c>
      <c r="M10" s="58">
        <v>2.64</v>
      </c>
      <c r="N10" s="58">
        <v>2.37</v>
      </c>
      <c r="O10" s="58"/>
      <c r="P10" s="58"/>
      <c r="Q10" s="58">
        <v>15.3</v>
      </c>
      <c r="S10" s="58">
        <v>43.1</v>
      </c>
      <c r="T10" s="58">
        <v>1.1200000000000001</v>
      </c>
      <c r="U10" s="58">
        <v>12.8</v>
      </c>
      <c r="V10" s="58">
        <v>18.5</v>
      </c>
      <c r="W10" s="58">
        <v>0.45</v>
      </c>
      <c r="X10" s="58">
        <v>8.76</v>
      </c>
      <c r="Y10" s="58">
        <v>10.3</v>
      </c>
      <c r="Z10" s="58">
        <v>1.61</v>
      </c>
      <c r="AA10" s="58">
        <v>0.63</v>
      </c>
      <c r="AB10" s="58"/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 x14ac:dyDescent="0.3">
      <c r="A11" s="56" t="s">
        <v>1009</v>
      </c>
      <c r="B11" s="56" t="s">
        <v>1010</v>
      </c>
      <c r="C11" s="57">
        <v>950</v>
      </c>
      <c r="D11" s="57">
        <v>8</v>
      </c>
      <c r="E11" s="56">
        <f t="shared" si="0"/>
        <v>1223.1500000000001</v>
      </c>
      <c r="F11" s="58">
        <v>55.7</v>
      </c>
      <c r="G11" s="58">
        <v>0.68</v>
      </c>
      <c r="H11" s="58">
        <v>16.600000000000001</v>
      </c>
      <c r="I11" s="58">
        <v>6</v>
      </c>
      <c r="J11" s="58">
        <v>0.3</v>
      </c>
      <c r="K11" s="58">
        <v>1.57</v>
      </c>
      <c r="L11" s="58">
        <v>5.8</v>
      </c>
      <c r="M11" s="58">
        <v>2.5499999999999998</v>
      </c>
      <c r="N11" s="58">
        <v>1.51</v>
      </c>
      <c r="O11" s="58"/>
      <c r="P11" s="58"/>
      <c r="Q11" s="58">
        <v>7.6</v>
      </c>
      <c r="S11" s="58">
        <v>41.4</v>
      </c>
      <c r="T11" s="58">
        <v>1.97</v>
      </c>
      <c r="U11" s="58">
        <v>14.1</v>
      </c>
      <c r="V11" s="58">
        <v>16.899999999999999</v>
      </c>
      <c r="W11" s="58">
        <v>0.41</v>
      </c>
      <c r="X11" s="58">
        <v>10.1</v>
      </c>
      <c r="Y11" s="58">
        <v>10</v>
      </c>
      <c r="Z11" s="58">
        <v>2.09</v>
      </c>
      <c r="AA11" s="58">
        <v>0.56999999999999995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 x14ac:dyDescent="0.3">
      <c r="A12" s="56" t="s">
        <v>1009</v>
      </c>
      <c r="B12" s="56" t="s">
        <v>1010</v>
      </c>
      <c r="C12" s="57">
        <v>900</v>
      </c>
      <c r="D12" s="57">
        <v>8</v>
      </c>
      <c r="E12" s="56">
        <f t="shared" si="0"/>
        <v>1173.1500000000001</v>
      </c>
      <c r="F12" s="58">
        <v>57.9</v>
      </c>
      <c r="G12" s="58">
        <v>0.43</v>
      </c>
      <c r="H12" s="58">
        <v>15.9</v>
      </c>
      <c r="I12" s="58">
        <v>4.91</v>
      </c>
      <c r="J12" s="58">
        <v>0.21</v>
      </c>
      <c r="K12" s="58">
        <v>0.79</v>
      </c>
      <c r="L12" s="58">
        <v>4.71</v>
      </c>
      <c r="M12" s="58">
        <v>2.46</v>
      </c>
      <c r="N12" s="58">
        <v>1.8</v>
      </c>
      <c r="O12" s="58"/>
      <c r="P12" s="58"/>
      <c r="Q12" s="58">
        <v>9.8000000000000007</v>
      </c>
      <c r="S12" s="58">
        <v>41.5</v>
      </c>
      <c r="T12" s="58">
        <v>2.2400000000000002</v>
      </c>
      <c r="U12" s="58">
        <v>13.1</v>
      </c>
      <c r="V12" s="58">
        <v>19.100000000000001</v>
      </c>
      <c r="W12" s="58">
        <v>0.53</v>
      </c>
      <c r="X12" s="58">
        <v>9.14</v>
      </c>
      <c r="Y12" s="58">
        <v>9.82</v>
      </c>
      <c r="Z12" s="58">
        <v>2.12</v>
      </c>
      <c r="AA12" s="58">
        <v>0.6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 x14ac:dyDescent="0.3">
      <c r="A13" s="56" t="s">
        <v>1009</v>
      </c>
      <c r="B13" s="56" t="s">
        <v>1010</v>
      </c>
      <c r="C13" s="57">
        <v>900</v>
      </c>
      <c r="D13" s="57">
        <v>8</v>
      </c>
      <c r="E13" s="56">
        <f t="shared" si="0"/>
        <v>1173.1500000000001</v>
      </c>
      <c r="F13" s="58">
        <v>62.6</v>
      </c>
      <c r="G13" s="58">
        <v>0.26</v>
      </c>
      <c r="H13" s="58">
        <v>16.3</v>
      </c>
      <c r="I13" s="58">
        <v>3.62</v>
      </c>
      <c r="J13" s="58">
        <v>0.15</v>
      </c>
      <c r="K13" s="58">
        <v>0.51</v>
      </c>
      <c r="L13" s="58">
        <v>4.2</v>
      </c>
      <c r="M13" s="58">
        <v>2.72</v>
      </c>
      <c r="N13" s="58">
        <v>2.63</v>
      </c>
      <c r="O13" s="58"/>
      <c r="P13" s="58"/>
      <c r="Q13" s="58">
        <v>10.6</v>
      </c>
      <c r="S13" s="58">
        <v>40.700000000000003</v>
      </c>
      <c r="T13" s="58">
        <v>1.46</v>
      </c>
      <c r="U13" s="58">
        <v>14.2</v>
      </c>
      <c r="V13" s="58">
        <v>19.899999999999999</v>
      </c>
      <c r="W13" s="58">
        <v>0.48</v>
      </c>
      <c r="X13" s="58">
        <v>7.7</v>
      </c>
      <c r="Y13" s="58">
        <v>9.94</v>
      </c>
      <c r="Z13" s="58">
        <v>2.12</v>
      </c>
      <c r="AA13" s="58">
        <v>0.61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 x14ac:dyDescent="0.3">
      <c r="A14" s="56" t="s">
        <v>1009</v>
      </c>
      <c r="B14" s="56" t="s">
        <v>1010</v>
      </c>
      <c r="C14" s="57">
        <v>800</v>
      </c>
      <c r="D14" s="57">
        <v>8</v>
      </c>
      <c r="E14" s="56">
        <f t="shared" si="0"/>
        <v>1073.1500000000001</v>
      </c>
      <c r="F14" s="58">
        <v>63.4</v>
      </c>
      <c r="G14" s="58">
        <v>0.12</v>
      </c>
      <c r="H14" s="58">
        <v>13.8</v>
      </c>
      <c r="I14" s="58">
        <v>1.86</v>
      </c>
      <c r="J14" s="58">
        <v>0.13</v>
      </c>
      <c r="K14" s="58">
        <v>0.27</v>
      </c>
      <c r="L14" s="58">
        <v>2.5</v>
      </c>
      <c r="M14" s="58">
        <v>2.16</v>
      </c>
      <c r="N14" s="58">
        <v>2.4300000000000002</v>
      </c>
      <c r="O14" s="58"/>
      <c r="P14" s="58"/>
      <c r="Q14" s="58">
        <v>13</v>
      </c>
      <c r="S14" s="58">
        <v>43.1</v>
      </c>
      <c r="T14" s="58">
        <v>1.22</v>
      </c>
      <c r="U14" s="58">
        <v>11.8</v>
      </c>
      <c r="V14" s="58">
        <v>22.3</v>
      </c>
      <c r="W14" s="58">
        <v>0.54</v>
      </c>
      <c r="X14" s="58">
        <v>6.84</v>
      </c>
      <c r="Y14" s="58">
        <v>9.9</v>
      </c>
      <c r="Z14" s="58">
        <v>1.65</v>
      </c>
      <c r="AA14" s="58">
        <v>0.61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 x14ac:dyDescent="0.3">
      <c r="A15" s="56" t="s">
        <v>1009</v>
      </c>
      <c r="B15" s="56" t="s">
        <v>1010</v>
      </c>
      <c r="C15" s="57">
        <v>800</v>
      </c>
      <c r="D15" s="57">
        <v>8</v>
      </c>
      <c r="E15" s="56">
        <f t="shared" si="0"/>
        <v>1073.1500000000001</v>
      </c>
      <c r="F15" s="58">
        <v>69.7</v>
      </c>
      <c r="G15" s="58">
        <v>0.12</v>
      </c>
      <c r="H15" s="58">
        <v>13.1</v>
      </c>
      <c r="I15" s="58">
        <v>1.75</v>
      </c>
      <c r="J15" s="58">
        <v>0.12</v>
      </c>
      <c r="K15" s="58">
        <v>0.17</v>
      </c>
      <c r="L15" s="58">
        <v>1.88</v>
      </c>
      <c r="M15" s="58">
        <v>1.94</v>
      </c>
      <c r="N15" s="58">
        <v>3.62</v>
      </c>
      <c r="O15" s="58"/>
      <c r="P15" s="58"/>
      <c r="Q15" s="58">
        <v>12.2</v>
      </c>
      <c r="S15" s="58">
        <v>43.5</v>
      </c>
      <c r="T15" s="58">
        <v>1.42</v>
      </c>
      <c r="U15" s="58">
        <v>13.1</v>
      </c>
      <c r="V15" s="58">
        <v>19.5</v>
      </c>
      <c r="W15" s="58">
        <v>0.66</v>
      </c>
      <c r="X15" s="58">
        <v>8.27</v>
      </c>
      <c r="Y15" s="58">
        <v>9.66</v>
      </c>
      <c r="Z15" s="58">
        <v>1.84</v>
      </c>
      <c r="AA15" s="58">
        <v>0.59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 x14ac:dyDescent="0.3">
      <c r="A16" s="56" t="s">
        <v>1009</v>
      </c>
      <c r="B16" s="56" t="s">
        <v>1010</v>
      </c>
      <c r="C16" s="57">
        <v>950</v>
      </c>
      <c r="D16" s="57">
        <v>8</v>
      </c>
      <c r="E16" s="56">
        <f t="shared" si="0"/>
        <v>1223.1500000000001</v>
      </c>
      <c r="F16" s="58">
        <v>54.7</v>
      </c>
      <c r="G16" s="58">
        <v>0.56999999999999995</v>
      </c>
      <c r="H16" s="58">
        <v>16.41</v>
      </c>
      <c r="I16" s="58">
        <v>5.88</v>
      </c>
      <c r="J16" s="58">
        <v>0.25</v>
      </c>
      <c r="K16" s="58">
        <v>1.25</v>
      </c>
      <c r="L16" s="58">
        <v>5.08</v>
      </c>
      <c r="M16" s="58">
        <v>2.46</v>
      </c>
      <c r="N16" s="58">
        <v>1.82</v>
      </c>
      <c r="O16" s="58"/>
      <c r="P16" s="58"/>
      <c r="Q16" s="58">
        <v>7.6</v>
      </c>
      <c r="S16" s="58">
        <v>42.3</v>
      </c>
      <c r="T16" s="58">
        <v>2.42</v>
      </c>
      <c r="U16" s="58">
        <v>14.3</v>
      </c>
      <c r="V16" s="58">
        <v>14.7</v>
      </c>
      <c r="W16" s="58">
        <v>0.37</v>
      </c>
      <c r="X16" s="58">
        <v>10.9</v>
      </c>
      <c r="Y16" s="58">
        <v>10.4</v>
      </c>
      <c r="Z16" s="58">
        <v>2.19</v>
      </c>
      <c r="AA16" s="58">
        <v>0.48</v>
      </c>
      <c r="AB16" s="58"/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 x14ac:dyDescent="0.3">
      <c r="A17" s="56" t="s">
        <v>1009</v>
      </c>
      <c r="B17" s="56" t="s">
        <v>1010</v>
      </c>
      <c r="C17" s="57">
        <v>900</v>
      </c>
      <c r="D17" s="57">
        <v>8</v>
      </c>
      <c r="E17" s="56">
        <f t="shared" si="0"/>
        <v>1173.1500000000001</v>
      </c>
      <c r="F17" s="58">
        <v>58.6</v>
      </c>
      <c r="G17" s="58">
        <v>0.4</v>
      </c>
      <c r="H17" s="58">
        <v>16.3</v>
      </c>
      <c r="I17" s="58">
        <v>4.45</v>
      </c>
      <c r="J17" s="58">
        <v>0.2</v>
      </c>
      <c r="K17" s="58">
        <v>0.9</v>
      </c>
      <c r="L17" s="58">
        <v>4.6399999999999997</v>
      </c>
      <c r="M17" s="58">
        <v>2.44</v>
      </c>
      <c r="N17" s="58">
        <v>1.81</v>
      </c>
      <c r="O17" s="58"/>
      <c r="P17" s="58"/>
      <c r="Q17" s="58">
        <v>9.5</v>
      </c>
      <c r="S17" s="58">
        <v>41.9</v>
      </c>
      <c r="T17" s="58">
        <v>1.61</v>
      </c>
      <c r="U17" s="58">
        <v>13.1</v>
      </c>
      <c r="V17" s="58">
        <v>17.5</v>
      </c>
      <c r="W17" s="58">
        <v>0.41</v>
      </c>
      <c r="X17" s="58">
        <v>9.9</v>
      </c>
      <c r="Y17" s="58">
        <v>10.3</v>
      </c>
      <c r="Z17" s="58">
        <v>1.86</v>
      </c>
      <c r="AA17" s="58">
        <v>0.65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 x14ac:dyDescent="0.3">
      <c r="A18" s="56" t="s">
        <v>1009</v>
      </c>
      <c r="B18" s="56" t="s">
        <v>1010</v>
      </c>
      <c r="C18" s="57">
        <v>850</v>
      </c>
      <c r="D18" s="57">
        <v>8</v>
      </c>
      <c r="E18" s="56">
        <f t="shared" si="0"/>
        <v>1123.1500000000001</v>
      </c>
      <c r="F18" s="58">
        <v>62.5</v>
      </c>
      <c r="G18" s="58">
        <v>0.23</v>
      </c>
      <c r="H18" s="58">
        <v>14.7</v>
      </c>
      <c r="I18" s="58">
        <v>3.35</v>
      </c>
      <c r="J18" s="58">
        <v>0.16</v>
      </c>
      <c r="K18" s="58">
        <v>0.42</v>
      </c>
      <c r="L18" s="58">
        <v>3.56</v>
      </c>
      <c r="M18" s="58">
        <v>2.84</v>
      </c>
      <c r="N18" s="58">
        <v>2.12</v>
      </c>
      <c r="O18" s="58"/>
      <c r="P18" s="58"/>
      <c r="Q18" s="58">
        <v>10</v>
      </c>
      <c r="S18" s="58">
        <v>41.9</v>
      </c>
      <c r="T18" s="58">
        <v>1.4</v>
      </c>
      <c r="U18" s="58">
        <v>12.4</v>
      </c>
      <c r="V18" s="58">
        <v>19.5</v>
      </c>
      <c r="W18" s="58">
        <v>0.49</v>
      </c>
      <c r="X18" s="58">
        <v>7.3</v>
      </c>
      <c r="Y18" s="58">
        <v>10.4</v>
      </c>
      <c r="Z18" s="58">
        <v>1.92</v>
      </c>
      <c r="AA18" s="58">
        <v>0.57999999999999996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 x14ac:dyDescent="0.3">
      <c r="A19" s="56" t="s">
        <v>1011</v>
      </c>
      <c r="B19" s="56" t="s">
        <v>1010</v>
      </c>
      <c r="C19" s="57">
        <v>1000</v>
      </c>
      <c r="D19" s="57">
        <v>2.23</v>
      </c>
      <c r="E19" s="56">
        <f t="shared" si="0"/>
        <v>1273.1500000000001</v>
      </c>
      <c r="F19" s="58">
        <v>53.1</v>
      </c>
      <c r="G19" s="58">
        <v>0.49</v>
      </c>
      <c r="H19" s="58">
        <v>15.61</v>
      </c>
      <c r="I19" s="58">
        <v>3.238</v>
      </c>
      <c r="J19" s="58">
        <v>0.09</v>
      </c>
      <c r="K19" s="58">
        <v>2.7</v>
      </c>
      <c r="L19" s="58">
        <v>3.8</v>
      </c>
      <c r="M19" s="58">
        <v>4.67</v>
      </c>
      <c r="N19" s="58">
        <v>3.35</v>
      </c>
      <c r="O19" s="58"/>
      <c r="P19" s="58"/>
      <c r="Q19" s="58">
        <v>5.55</v>
      </c>
      <c r="S19" s="58">
        <v>42.1</v>
      </c>
      <c r="T19" s="58">
        <v>2.4</v>
      </c>
      <c r="U19" s="58">
        <v>10.7</v>
      </c>
      <c r="V19" s="58">
        <v>8.6</v>
      </c>
      <c r="W19" s="58">
        <v>0.11</v>
      </c>
      <c r="X19" s="58">
        <v>17</v>
      </c>
      <c r="Y19" s="58">
        <v>11.7</v>
      </c>
      <c r="Z19" s="58">
        <v>2.68</v>
      </c>
      <c r="AA19" s="58">
        <v>0.93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 x14ac:dyDescent="0.3">
      <c r="A20" s="56" t="s">
        <v>1011</v>
      </c>
      <c r="B20" s="56" t="s">
        <v>1010</v>
      </c>
      <c r="C20" s="57">
        <v>1035</v>
      </c>
      <c r="D20" s="57">
        <v>2.21</v>
      </c>
      <c r="E20" s="56">
        <f t="shared" si="0"/>
        <v>1308.1500000000001</v>
      </c>
      <c r="F20" s="58">
        <v>52.01</v>
      </c>
      <c r="G20" s="58">
        <v>0.94</v>
      </c>
      <c r="H20" s="58">
        <v>16.010000000000002</v>
      </c>
      <c r="I20" s="58">
        <v>5.6020000000000003</v>
      </c>
      <c r="J20" s="58">
        <v>0.13</v>
      </c>
      <c r="K20" s="58">
        <v>2.9</v>
      </c>
      <c r="L20" s="58">
        <v>4.8</v>
      </c>
      <c r="M20" s="58">
        <v>5.51</v>
      </c>
      <c r="N20" s="58">
        <v>3.2</v>
      </c>
      <c r="O20" s="58"/>
      <c r="P20" s="58"/>
      <c r="Q20" s="58">
        <v>5.36</v>
      </c>
      <c r="S20" s="58">
        <v>41.8</v>
      </c>
      <c r="T20" s="58">
        <v>2.7</v>
      </c>
      <c r="U20" s="58">
        <v>11</v>
      </c>
      <c r="V20" s="58">
        <v>9.1</v>
      </c>
      <c r="W20" s="58">
        <v>7.0000000000000007E-2</v>
      </c>
      <c r="X20" s="58">
        <v>16</v>
      </c>
      <c r="Y20" s="58">
        <v>11.7</v>
      </c>
      <c r="Z20" s="58">
        <v>2.64</v>
      </c>
      <c r="AA20" s="58">
        <v>1.03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 x14ac:dyDescent="0.3">
      <c r="A21" s="56" t="s">
        <v>1011</v>
      </c>
      <c r="B21" s="56" t="s">
        <v>1010</v>
      </c>
      <c r="C21" s="57">
        <v>967</v>
      </c>
      <c r="D21" s="57">
        <v>1.21</v>
      </c>
      <c r="E21" s="56">
        <f t="shared" si="0"/>
        <v>1240.1500000000001</v>
      </c>
      <c r="F21" s="58">
        <v>57.08</v>
      </c>
      <c r="G21" s="58">
        <v>0.42</v>
      </c>
      <c r="H21" s="58">
        <v>15.96</v>
      </c>
      <c r="I21" s="58">
        <v>3.49</v>
      </c>
      <c r="J21" s="58">
        <v>0.05</v>
      </c>
      <c r="K21" s="58">
        <v>1.45</v>
      </c>
      <c r="L21" s="58">
        <v>2.7</v>
      </c>
      <c r="M21" s="58">
        <v>5.65</v>
      </c>
      <c r="N21" s="58">
        <v>3.98</v>
      </c>
      <c r="O21" s="58"/>
      <c r="P21" s="58"/>
      <c r="Q21" s="58">
        <v>4.13</v>
      </c>
      <c r="S21" s="58">
        <v>41.7</v>
      </c>
      <c r="T21" s="58">
        <v>2.9</v>
      </c>
      <c r="U21" s="58">
        <v>11.3</v>
      </c>
      <c r="V21" s="58">
        <v>9.5</v>
      </c>
      <c r="W21" s="58">
        <v>0.12</v>
      </c>
      <c r="X21" s="58">
        <v>15.5</v>
      </c>
      <c r="Y21" s="58">
        <v>11.5</v>
      </c>
      <c r="Z21" s="58">
        <v>2.78</v>
      </c>
      <c r="AA21" s="58">
        <v>0.99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 x14ac:dyDescent="0.3">
      <c r="A22" s="56" t="s">
        <v>1011</v>
      </c>
      <c r="B22" s="56" t="s">
        <v>1010</v>
      </c>
      <c r="C22" s="57">
        <v>1020</v>
      </c>
      <c r="D22" s="57">
        <v>1.04</v>
      </c>
      <c r="E22" s="56">
        <f t="shared" si="0"/>
        <v>1293.1500000000001</v>
      </c>
      <c r="F22" s="58">
        <v>56.34</v>
      </c>
      <c r="G22" s="58">
        <v>0.79</v>
      </c>
      <c r="H22" s="58">
        <v>17.37</v>
      </c>
      <c r="I22" s="58">
        <v>4.024</v>
      </c>
      <c r="J22" s="58">
        <v>0.1</v>
      </c>
      <c r="K22" s="58">
        <v>1.95</v>
      </c>
      <c r="L22" s="58">
        <v>3.44</v>
      </c>
      <c r="M22" s="58">
        <v>5.71</v>
      </c>
      <c r="N22" s="58">
        <v>4.08</v>
      </c>
      <c r="O22" s="58"/>
      <c r="P22" s="58"/>
      <c r="Q22" s="58">
        <v>3.51</v>
      </c>
      <c r="S22" s="58">
        <v>41.2</v>
      </c>
      <c r="T22" s="58">
        <v>3.2</v>
      </c>
      <c r="U22" s="58">
        <v>11.3</v>
      </c>
      <c r="V22" s="58">
        <v>9.1</v>
      </c>
      <c r="W22" s="58">
        <v>0.1</v>
      </c>
      <c r="X22" s="58">
        <v>15.5</v>
      </c>
      <c r="Y22" s="58">
        <v>11.6</v>
      </c>
      <c r="Z22" s="58">
        <v>2.71</v>
      </c>
      <c r="AA22" s="58">
        <v>1.06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 x14ac:dyDescent="0.3">
      <c r="A23" s="56" t="s">
        <v>1011</v>
      </c>
      <c r="B23" s="56" t="s">
        <v>1010</v>
      </c>
      <c r="C23" s="57">
        <v>1000</v>
      </c>
      <c r="D23" s="57">
        <v>0.94</v>
      </c>
      <c r="E23" s="56">
        <f t="shared" si="0"/>
        <v>1273.1500000000001</v>
      </c>
      <c r="F23" s="58">
        <v>56.69</v>
      </c>
      <c r="G23" s="58">
        <v>0.38</v>
      </c>
      <c r="H23" s="58">
        <v>16.850000000000001</v>
      </c>
      <c r="I23" s="58">
        <v>4.4009999999999998</v>
      </c>
      <c r="J23" s="58">
        <v>0.09</v>
      </c>
      <c r="K23" s="58">
        <v>1.56</v>
      </c>
      <c r="L23" s="58">
        <v>2.25</v>
      </c>
      <c r="M23" s="58">
        <v>5.56</v>
      </c>
      <c r="N23" s="58">
        <v>4.29</v>
      </c>
      <c r="O23" s="58"/>
      <c r="P23" s="58"/>
      <c r="Q23" s="58">
        <v>3.43</v>
      </c>
      <c r="S23" s="58">
        <v>41.4</v>
      </c>
      <c r="T23" s="58">
        <v>3.3</v>
      </c>
      <c r="U23" s="58">
        <v>10.9</v>
      </c>
      <c r="V23" s="58">
        <v>9.4</v>
      </c>
      <c r="W23" s="58">
        <v>0.12</v>
      </c>
      <c r="X23" s="58">
        <v>15.9</v>
      </c>
      <c r="Y23" s="58">
        <v>11.77</v>
      </c>
      <c r="Z23" s="58">
        <v>2.66</v>
      </c>
      <c r="AA23" s="58">
        <v>1.1200000000000001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 x14ac:dyDescent="0.3">
      <c r="A24" s="56" t="s">
        <v>1011</v>
      </c>
      <c r="B24" s="56" t="s">
        <v>1010</v>
      </c>
      <c r="C24" s="57">
        <v>975</v>
      </c>
      <c r="D24" s="57">
        <v>0.54</v>
      </c>
      <c r="E24" s="56">
        <f t="shared" si="0"/>
        <v>1248.1500000000001</v>
      </c>
      <c r="F24" s="58">
        <v>60.54</v>
      </c>
      <c r="G24" s="58">
        <v>0.55000000000000004</v>
      </c>
      <c r="H24" s="58">
        <v>18.22</v>
      </c>
      <c r="I24" s="58">
        <v>2.16</v>
      </c>
      <c r="J24" s="58">
        <v>0.05</v>
      </c>
      <c r="K24" s="58">
        <v>0.92</v>
      </c>
      <c r="L24" s="58">
        <v>2.0299999999999998</v>
      </c>
      <c r="M24" s="58">
        <v>6.62</v>
      </c>
      <c r="N24" s="58">
        <v>4.5</v>
      </c>
      <c r="O24" s="58"/>
      <c r="P24" s="58"/>
      <c r="Q24" s="58">
        <v>2.5299999999999998</v>
      </c>
      <c r="S24" s="58">
        <v>41.7</v>
      </c>
      <c r="T24" s="58">
        <v>3.2</v>
      </c>
      <c r="U24" s="58">
        <v>11.1</v>
      </c>
      <c r="V24" s="58">
        <v>9.4</v>
      </c>
      <c r="W24" s="58">
        <v>0.12</v>
      </c>
      <c r="X24" s="58">
        <v>15.4</v>
      </c>
      <c r="Y24" s="58">
        <v>11.6</v>
      </c>
      <c r="Z24" s="58">
        <v>2.75</v>
      </c>
      <c r="AA24" s="58">
        <v>1.05</v>
      </c>
      <c r="AB24" s="58"/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 x14ac:dyDescent="0.3">
      <c r="A25" s="56" t="s">
        <v>1012</v>
      </c>
      <c r="B25" s="56" t="s">
        <v>1010</v>
      </c>
      <c r="C25" s="57">
        <v>850</v>
      </c>
      <c r="D25" s="57">
        <v>2</v>
      </c>
      <c r="E25" s="56">
        <f t="shared" si="0"/>
        <v>1123.1500000000001</v>
      </c>
      <c r="F25" s="58">
        <v>72.3</v>
      </c>
      <c r="G25" s="58">
        <v>0.31</v>
      </c>
      <c r="H25" s="58">
        <v>15.98</v>
      </c>
      <c r="I25" s="58">
        <v>2.02</v>
      </c>
      <c r="J25" s="58">
        <v>0.09</v>
      </c>
      <c r="K25" s="58">
        <v>0.3</v>
      </c>
      <c r="L25" s="58">
        <v>2.42</v>
      </c>
      <c r="M25" s="58">
        <v>3.77</v>
      </c>
      <c r="N25" s="58">
        <v>3.26</v>
      </c>
      <c r="O25" s="58"/>
      <c r="P25" s="58"/>
      <c r="Q25" s="58">
        <v>6</v>
      </c>
      <c r="S25" s="58">
        <v>47.1</v>
      </c>
      <c r="T25" s="58">
        <v>1.81</v>
      </c>
      <c r="U25" s="58">
        <v>10.87</v>
      </c>
      <c r="V25" s="58">
        <v>13.04</v>
      </c>
      <c r="W25" s="58">
        <v>0.23</v>
      </c>
      <c r="X25" s="58">
        <v>11.53</v>
      </c>
      <c r="Y25" s="58">
        <v>9.3000000000000007</v>
      </c>
      <c r="Z25" s="58">
        <v>1.92</v>
      </c>
      <c r="AA25" s="58">
        <v>0.81</v>
      </c>
      <c r="AB25" s="58"/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 x14ac:dyDescent="0.3">
      <c r="A26" s="56" t="s">
        <v>1012</v>
      </c>
      <c r="B26" s="56" t="s">
        <v>1010</v>
      </c>
      <c r="C26" s="57">
        <v>850</v>
      </c>
      <c r="D26" s="57">
        <v>2</v>
      </c>
      <c r="E26" s="56">
        <f t="shared" si="0"/>
        <v>1123.1500000000001</v>
      </c>
      <c r="F26" s="58">
        <v>73.900000000000006</v>
      </c>
      <c r="G26" s="58">
        <v>0.28999999999999998</v>
      </c>
      <c r="H26" s="58">
        <v>14.95</v>
      </c>
      <c r="I26" s="58">
        <v>1.83</v>
      </c>
      <c r="J26" s="58">
        <v>0.06</v>
      </c>
      <c r="K26" s="58">
        <v>0.23</v>
      </c>
      <c r="L26" s="58">
        <v>1.87</v>
      </c>
      <c r="M26" s="58">
        <v>3.12</v>
      </c>
      <c r="N26" s="58">
        <v>3.67</v>
      </c>
      <c r="O26" s="58"/>
      <c r="P26" s="58"/>
      <c r="Q26" s="58">
        <v>5.4</v>
      </c>
      <c r="S26" s="58">
        <v>47.5</v>
      </c>
      <c r="T26" s="58">
        <v>1.87</v>
      </c>
      <c r="U26" s="58">
        <v>10.19</v>
      </c>
      <c r="V26" s="58">
        <v>13.18</v>
      </c>
      <c r="W26" s="58">
        <v>0.3</v>
      </c>
      <c r="X26" s="58">
        <v>11.85</v>
      </c>
      <c r="Y26" s="58">
        <v>9.3699999999999992</v>
      </c>
      <c r="Z26" s="58">
        <v>1.9</v>
      </c>
      <c r="AA26" s="58">
        <v>0.71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 x14ac:dyDescent="0.3">
      <c r="A27" s="56" t="s">
        <v>1012</v>
      </c>
      <c r="B27" s="56" t="s">
        <v>1010</v>
      </c>
      <c r="C27" s="57">
        <v>900</v>
      </c>
      <c r="D27" s="57">
        <v>2</v>
      </c>
      <c r="E27" s="56">
        <f t="shared" si="0"/>
        <v>1173.1500000000001</v>
      </c>
      <c r="F27" s="58">
        <v>69.599999999999994</v>
      </c>
      <c r="G27" s="58">
        <v>0.36</v>
      </c>
      <c r="H27" s="58">
        <v>16.48</v>
      </c>
      <c r="I27" s="58">
        <v>2.27</v>
      </c>
      <c r="J27" s="58">
        <v>0.06</v>
      </c>
      <c r="K27" s="58">
        <v>0.96</v>
      </c>
      <c r="L27" s="58">
        <v>3.58</v>
      </c>
      <c r="M27" s="58">
        <v>4.3</v>
      </c>
      <c r="N27" s="58">
        <v>2.92</v>
      </c>
      <c r="O27" s="58"/>
      <c r="P27" s="58"/>
      <c r="Q27" s="58">
        <v>6</v>
      </c>
      <c r="S27" s="58">
        <v>44.4</v>
      </c>
      <c r="T27" s="58">
        <v>1.62</v>
      </c>
      <c r="U27" s="58">
        <v>10.78</v>
      </c>
      <c r="V27" s="58">
        <v>10.08</v>
      </c>
      <c r="W27" s="58">
        <v>0.16</v>
      </c>
      <c r="X27" s="58">
        <v>14.74</v>
      </c>
      <c r="Y27" s="58">
        <v>11.65</v>
      </c>
      <c r="Z27" s="58">
        <v>2.06</v>
      </c>
      <c r="AA27" s="58">
        <v>0.62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 x14ac:dyDescent="0.3">
      <c r="A28" s="56" t="s">
        <v>1012</v>
      </c>
      <c r="B28" s="56" t="s">
        <v>1010</v>
      </c>
      <c r="C28" s="57">
        <v>900</v>
      </c>
      <c r="D28" s="57">
        <v>2</v>
      </c>
      <c r="E28" s="56">
        <f t="shared" si="0"/>
        <v>1173.1500000000001</v>
      </c>
      <c r="F28" s="58">
        <v>71</v>
      </c>
      <c r="G28" s="58">
        <v>0.42</v>
      </c>
      <c r="H28" s="58">
        <v>15.77</v>
      </c>
      <c r="I28" s="58">
        <v>2.09</v>
      </c>
      <c r="J28" s="58">
        <v>0.08</v>
      </c>
      <c r="K28" s="58">
        <v>0.78</v>
      </c>
      <c r="L28" s="58">
        <v>2.89</v>
      </c>
      <c r="M28" s="58">
        <v>3.79</v>
      </c>
      <c r="N28" s="58">
        <v>3.16</v>
      </c>
      <c r="O28" s="58"/>
      <c r="P28" s="58"/>
      <c r="Q28" s="58">
        <v>5.4</v>
      </c>
      <c r="S28" s="58">
        <v>45.2</v>
      </c>
      <c r="T28" s="58">
        <v>1.88</v>
      </c>
      <c r="U28" s="58">
        <v>10.25</v>
      </c>
      <c r="V28" s="58">
        <v>10.199999999999999</v>
      </c>
      <c r="W28" s="58">
        <v>0.16</v>
      </c>
      <c r="X28" s="58">
        <v>15.07</v>
      </c>
      <c r="Y28" s="58">
        <v>10.85</v>
      </c>
      <c r="Z28" s="58">
        <v>1.97</v>
      </c>
      <c r="AA28" s="58">
        <v>0.56000000000000005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 x14ac:dyDescent="0.3">
      <c r="A29" s="56" t="s">
        <v>1012</v>
      </c>
      <c r="B29" s="56" t="s">
        <v>1010</v>
      </c>
      <c r="C29" s="57">
        <v>850</v>
      </c>
      <c r="D29" s="57">
        <v>2</v>
      </c>
      <c r="E29" s="56">
        <f t="shared" si="0"/>
        <v>1123.1500000000001</v>
      </c>
      <c r="F29" s="58">
        <v>74.599999999999994</v>
      </c>
      <c r="G29" s="58">
        <v>0.25</v>
      </c>
      <c r="H29" s="58">
        <v>15.33</v>
      </c>
      <c r="I29" s="58">
        <v>0.77</v>
      </c>
      <c r="J29" s="58">
        <v>0.04</v>
      </c>
      <c r="K29" s="58">
        <v>0.49</v>
      </c>
      <c r="L29" s="58">
        <v>2.06</v>
      </c>
      <c r="M29" s="58">
        <v>3.21</v>
      </c>
      <c r="N29" s="58">
        <v>3.28</v>
      </c>
      <c r="O29" s="58"/>
      <c r="P29" s="58"/>
      <c r="Q29" s="58">
        <v>5.8</v>
      </c>
      <c r="S29" s="58">
        <v>47.7</v>
      </c>
      <c r="T29" s="58">
        <v>4.53</v>
      </c>
      <c r="U29" s="58">
        <v>10.02</v>
      </c>
      <c r="V29" s="58">
        <v>8.8000000000000007</v>
      </c>
      <c r="W29" s="58">
        <v>0.21</v>
      </c>
      <c r="X29" s="58">
        <v>14.12</v>
      </c>
      <c r="Y29" s="58">
        <v>10.58</v>
      </c>
      <c r="Z29" s="58">
        <v>1.94</v>
      </c>
      <c r="AA29" s="58">
        <v>0.61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 x14ac:dyDescent="0.3">
      <c r="A30" s="56" t="s">
        <v>1012</v>
      </c>
      <c r="B30" s="56" t="s">
        <v>1010</v>
      </c>
      <c r="C30" s="57">
        <v>850</v>
      </c>
      <c r="D30" s="57">
        <v>2</v>
      </c>
      <c r="E30" s="56">
        <f t="shared" si="0"/>
        <v>1123.1500000000001</v>
      </c>
      <c r="F30" s="58">
        <v>76.099999999999994</v>
      </c>
      <c r="G30" s="58">
        <v>0.23</v>
      </c>
      <c r="H30" s="58">
        <v>13.49</v>
      </c>
      <c r="I30" s="58">
        <v>0.82</v>
      </c>
      <c r="J30" s="58">
        <v>0.05</v>
      </c>
      <c r="K30" s="58">
        <v>0.44</v>
      </c>
      <c r="L30" s="58">
        <v>1.33</v>
      </c>
      <c r="M30" s="58">
        <v>3.47</v>
      </c>
      <c r="N30" s="58">
        <v>4.0599999999999996</v>
      </c>
      <c r="O30" s="58"/>
      <c r="P30" s="58"/>
      <c r="Q30" s="58">
        <v>4.7</v>
      </c>
      <c r="S30" s="58">
        <v>47.9</v>
      </c>
      <c r="T30" s="58">
        <v>1.1399999999999999</v>
      </c>
      <c r="U30" s="58">
        <v>8.49</v>
      </c>
      <c r="V30" s="58">
        <v>5.85</v>
      </c>
      <c r="W30" s="58">
        <v>0.37</v>
      </c>
      <c r="X30" s="58">
        <v>18.010000000000002</v>
      </c>
      <c r="Y30" s="58">
        <v>11.72</v>
      </c>
      <c r="Z30" s="58">
        <v>1.7</v>
      </c>
      <c r="AA30" s="58">
        <v>0.49</v>
      </c>
      <c r="AB30" s="58"/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 x14ac:dyDescent="0.3">
      <c r="A31" s="56" t="s">
        <v>1012</v>
      </c>
      <c r="B31" s="56" t="s">
        <v>1010</v>
      </c>
      <c r="C31" s="57">
        <v>925</v>
      </c>
      <c r="D31" s="57">
        <v>2</v>
      </c>
      <c r="E31" s="56">
        <f t="shared" si="0"/>
        <v>1198.1500000000001</v>
      </c>
      <c r="F31" s="58">
        <v>70.3</v>
      </c>
      <c r="G31" s="58">
        <v>0.39</v>
      </c>
      <c r="H31" s="58">
        <v>16.04</v>
      </c>
      <c r="I31" s="58">
        <v>1.63</v>
      </c>
      <c r="J31" s="58">
        <v>0.04</v>
      </c>
      <c r="K31" s="58">
        <v>1.2</v>
      </c>
      <c r="L31" s="58">
        <v>3.35</v>
      </c>
      <c r="M31" s="58">
        <v>4.05</v>
      </c>
      <c r="N31" s="58">
        <v>2.96</v>
      </c>
      <c r="O31" s="58"/>
      <c r="P31" s="58"/>
      <c r="Q31" s="58">
        <v>4.9000000000000004</v>
      </c>
      <c r="S31" s="58">
        <v>46</v>
      </c>
      <c r="T31" s="58">
        <v>1.23</v>
      </c>
      <c r="U31" s="58">
        <v>9.9700000000000006</v>
      </c>
      <c r="V31" s="58">
        <v>6.05</v>
      </c>
      <c r="W31" s="58">
        <v>0.26</v>
      </c>
      <c r="X31" s="58">
        <v>17.64</v>
      </c>
      <c r="Y31" s="58">
        <v>11.82</v>
      </c>
      <c r="Z31" s="58">
        <v>1.9</v>
      </c>
      <c r="AA31" s="58">
        <v>0.55000000000000004</v>
      </c>
      <c r="AB31" s="58"/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 x14ac:dyDescent="0.3">
      <c r="A32" s="56" t="s">
        <v>1012</v>
      </c>
      <c r="B32" s="56" t="s">
        <v>1010</v>
      </c>
      <c r="C32" s="57">
        <v>925</v>
      </c>
      <c r="D32" s="57">
        <v>2</v>
      </c>
      <c r="E32" s="56">
        <f t="shared" si="0"/>
        <v>1198.1500000000001</v>
      </c>
      <c r="F32" s="58">
        <v>71.7</v>
      </c>
      <c r="G32" s="58">
        <v>0.33</v>
      </c>
      <c r="H32" s="58">
        <v>15.5</v>
      </c>
      <c r="I32" s="58">
        <v>1.48</v>
      </c>
      <c r="J32" s="58">
        <v>0.03</v>
      </c>
      <c r="K32" s="58">
        <v>1.06</v>
      </c>
      <c r="L32" s="58">
        <v>2.82</v>
      </c>
      <c r="M32" s="58">
        <v>3.82</v>
      </c>
      <c r="N32" s="58">
        <v>3.27</v>
      </c>
      <c r="O32" s="58"/>
      <c r="P32" s="58"/>
      <c r="Q32" s="58">
        <v>4.5</v>
      </c>
      <c r="S32" s="58">
        <v>46.3</v>
      </c>
      <c r="T32" s="58">
        <v>1.29</v>
      </c>
      <c r="U32" s="58">
        <v>9.4499999999999993</v>
      </c>
      <c r="V32" s="58">
        <v>5.69</v>
      </c>
      <c r="W32" s="58">
        <v>0.24</v>
      </c>
      <c r="X32" s="58">
        <v>18.03</v>
      </c>
      <c r="Y32" s="58">
        <v>11.8</v>
      </c>
      <c r="Z32" s="58">
        <v>1.83</v>
      </c>
      <c r="AA32" s="58">
        <v>0.51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 x14ac:dyDescent="0.3">
      <c r="A33" s="56" t="s">
        <v>1012</v>
      </c>
      <c r="B33" s="56" t="s">
        <v>1010</v>
      </c>
      <c r="C33" s="57">
        <v>875</v>
      </c>
      <c r="D33" s="57">
        <v>2</v>
      </c>
      <c r="E33" s="56">
        <f t="shared" si="0"/>
        <v>1148.1500000000001</v>
      </c>
      <c r="F33" s="58">
        <v>72</v>
      </c>
      <c r="G33" s="58">
        <v>0.36</v>
      </c>
      <c r="H33" s="58">
        <v>16.2</v>
      </c>
      <c r="I33" s="58">
        <v>1.68</v>
      </c>
      <c r="J33" s="58">
        <v>0.05</v>
      </c>
      <c r="K33" s="58">
        <v>0.31</v>
      </c>
      <c r="L33" s="58">
        <v>2.81</v>
      </c>
      <c r="M33" s="58">
        <v>4.1399999999999997</v>
      </c>
      <c r="N33" s="58">
        <v>3</v>
      </c>
      <c r="O33" s="58"/>
      <c r="P33" s="58"/>
      <c r="Q33" s="58">
        <v>6</v>
      </c>
      <c r="S33" s="58">
        <v>45.2</v>
      </c>
      <c r="T33" s="58">
        <v>2</v>
      </c>
      <c r="U33" s="58">
        <v>9.6999999999999993</v>
      </c>
      <c r="V33" s="58">
        <v>12.38</v>
      </c>
      <c r="W33" s="58">
        <v>0.19</v>
      </c>
      <c r="X33" s="58">
        <v>12.95</v>
      </c>
      <c r="Y33" s="58">
        <v>10.64</v>
      </c>
      <c r="Z33" s="58">
        <v>1.87</v>
      </c>
      <c r="AA33" s="58">
        <v>0.47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 x14ac:dyDescent="0.3">
      <c r="A34" s="56" t="s">
        <v>1012</v>
      </c>
      <c r="B34" s="56" t="s">
        <v>1010</v>
      </c>
      <c r="C34" s="57">
        <v>875</v>
      </c>
      <c r="D34" s="57">
        <v>2</v>
      </c>
      <c r="E34" s="56">
        <f t="shared" si="0"/>
        <v>1148.1500000000001</v>
      </c>
      <c r="F34" s="58">
        <v>73.3</v>
      </c>
      <c r="G34" s="58">
        <v>0.33</v>
      </c>
      <c r="H34" s="58">
        <v>15.78</v>
      </c>
      <c r="I34" s="58">
        <v>1.3</v>
      </c>
      <c r="J34" s="58">
        <v>0.06</v>
      </c>
      <c r="K34" s="58">
        <v>0.2</v>
      </c>
      <c r="L34" s="58">
        <v>2.5</v>
      </c>
      <c r="M34" s="58">
        <v>3.18</v>
      </c>
      <c r="N34" s="58">
        <v>3.34</v>
      </c>
      <c r="O34" s="58"/>
      <c r="P34" s="58"/>
      <c r="Q34" s="58">
        <v>5.6</v>
      </c>
      <c r="S34" s="58">
        <v>46.1</v>
      </c>
      <c r="T34" s="58">
        <v>1.84</v>
      </c>
      <c r="U34" s="58">
        <v>10.36</v>
      </c>
      <c r="V34" s="58">
        <v>10.65</v>
      </c>
      <c r="W34" s="58">
        <v>0.28999999999999998</v>
      </c>
      <c r="X34" s="58">
        <v>13.6</v>
      </c>
      <c r="Y34" s="58">
        <v>10.67</v>
      </c>
      <c r="Z34" s="58">
        <v>1.95</v>
      </c>
      <c r="AA34" s="58">
        <v>0.55000000000000004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 x14ac:dyDescent="0.3">
      <c r="A35" s="56" t="s">
        <v>1012</v>
      </c>
      <c r="B35" s="56" t="s">
        <v>1010</v>
      </c>
      <c r="C35" s="57">
        <v>875</v>
      </c>
      <c r="D35" s="57">
        <v>2</v>
      </c>
      <c r="E35" s="56">
        <f t="shared" si="0"/>
        <v>1148.1500000000001</v>
      </c>
      <c r="F35" s="58">
        <v>70.900000000000006</v>
      </c>
      <c r="G35" s="58">
        <v>0.4</v>
      </c>
      <c r="H35" s="58">
        <v>16.04</v>
      </c>
      <c r="I35" s="58">
        <v>2.25</v>
      </c>
      <c r="J35" s="58">
        <v>0.03</v>
      </c>
      <c r="K35" s="58">
        <v>0.67</v>
      </c>
      <c r="L35" s="58">
        <v>2.89</v>
      </c>
      <c r="M35" s="58">
        <v>4.32</v>
      </c>
      <c r="N35" s="58">
        <v>3.05</v>
      </c>
      <c r="O35" s="58"/>
      <c r="P35" s="58"/>
      <c r="Q35" s="58">
        <v>6</v>
      </c>
      <c r="S35" s="58">
        <v>46.1</v>
      </c>
      <c r="T35" s="58">
        <v>1.69</v>
      </c>
      <c r="U35" s="58">
        <v>7.86</v>
      </c>
      <c r="V35" s="58">
        <v>12.63</v>
      </c>
      <c r="W35" s="58">
        <v>0.32</v>
      </c>
      <c r="X35" s="58">
        <v>14.01</v>
      </c>
      <c r="Y35" s="58">
        <v>10.72</v>
      </c>
      <c r="Z35" s="58">
        <v>1.64</v>
      </c>
      <c r="AA35" s="58">
        <v>0.45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 x14ac:dyDescent="0.3">
      <c r="A36" s="56" t="s">
        <v>1012</v>
      </c>
      <c r="B36" s="56" t="s">
        <v>1010</v>
      </c>
      <c r="C36" s="57">
        <v>900</v>
      </c>
      <c r="D36" s="57">
        <v>2</v>
      </c>
      <c r="E36" s="56">
        <f t="shared" si="0"/>
        <v>1173.1500000000001</v>
      </c>
      <c r="F36" s="58">
        <v>71</v>
      </c>
      <c r="G36" s="58">
        <v>0.37</v>
      </c>
      <c r="H36" s="58">
        <v>16.89</v>
      </c>
      <c r="I36" s="58">
        <v>1.79</v>
      </c>
      <c r="J36" s="58">
        <v>0.06</v>
      </c>
      <c r="K36" s="58">
        <v>0.18</v>
      </c>
      <c r="L36" s="58">
        <v>3.09</v>
      </c>
      <c r="M36" s="58">
        <v>3.95</v>
      </c>
      <c r="N36" s="58">
        <v>3</v>
      </c>
      <c r="O36" s="58"/>
      <c r="P36" s="58"/>
      <c r="Q36" s="58">
        <v>6</v>
      </c>
      <c r="S36" s="58">
        <v>45.3</v>
      </c>
      <c r="T36" s="58">
        <v>1.92</v>
      </c>
      <c r="U36" s="58">
        <v>10.31</v>
      </c>
      <c r="V36" s="58">
        <v>11.34</v>
      </c>
      <c r="W36" s="58">
        <v>0.19</v>
      </c>
      <c r="X36" s="58">
        <v>14.45</v>
      </c>
      <c r="Y36" s="58">
        <v>11.1</v>
      </c>
      <c r="Z36" s="58">
        <v>1.91</v>
      </c>
      <c r="AA36" s="58">
        <v>0.55000000000000004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 x14ac:dyDescent="0.3">
      <c r="A37" s="56" t="s">
        <v>1012</v>
      </c>
      <c r="B37" s="56" t="s">
        <v>1010</v>
      </c>
      <c r="C37" s="57">
        <v>900</v>
      </c>
      <c r="D37" s="57">
        <v>2</v>
      </c>
      <c r="E37" s="56">
        <f t="shared" si="0"/>
        <v>1173.1500000000001</v>
      </c>
      <c r="F37" s="58">
        <v>71.7</v>
      </c>
      <c r="G37" s="58">
        <v>0.46</v>
      </c>
      <c r="H37" s="58">
        <v>16.7</v>
      </c>
      <c r="I37" s="58">
        <v>1.44</v>
      </c>
      <c r="J37" s="58">
        <v>0.06</v>
      </c>
      <c r="K37" s="58">
        <v>0.26</v>
      </c>
      <c r="L37" s="58">
        <v>2.88</v>
      </c>
      <c r="M37" s="58">
        <v>3.57</v>
      </c>
      <c r="N37" s="58">
        <v>3.1</v>
      </c>
      <c r="O37" s="58"/>
      <c r="P37" s="58"/>
      <c r="Q37" s="58">
        <v>6</v>
      </c>
      <c r="S37" s="58">
        <v>48.2</v>
      </c>
      <c r="T37" s="58">
        <v>1.82</v>
      </c>
      <c r="U37" s="58">
        <v>11</v>
      </c>
      <c r="V37" s="58">
        <v>9.4700000000000006</v>
      </c>
      <c r="W37" s="58">
        <v>0.26</v>
      </c>
      <c r="X37" s="58">
        <v>12.88</v>
      </c>
      <c r="Y37" s="58">
        <v>10.14</v>
      </c>
      <c r="Z37" s="58">
        <v>1.93</v>
      </c>
      <c r="AA37" s="58">
        <v>0.77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 x14ac:dyDescent="0.3">
      <c r="A38" s="56" t="s">
        <v>1012</v>
      </c>
      <c r="B38" s="56" t="s">
        <v>1010</v>
      </c>
      <c r="C38" s="57">
        <v>875</v>
      </c>
      <c r="D38" s="57">
        <v>2</v>
      </c>
      <c r="E38" s="56">
        <f t="shared" si="0"/>
        <v>1148.1500000000001</v>
      </c>
      <c r="F38" s="58">
        <v>71.3</v>
      </c>
      <c r="G38" s="58">
        <v>0.28000000000000003</v>
      </c>
      <c r="H38" s="58">
        <v>16.34</v>
      </c>
      <c r="I38" s="58">
        <v>1.19</v>
      </c>
      <c r="J38" s="58">
        <v>0.06</v>
      </c>
      <c r="K38" s="58">
        <v>0.83</v>
      </c>
      <c r="L38" s="58">
        <v>2.85</v>
      </c>
      <c r="M38" s="58">
        <v>4.42</v>
      </c>
      <c r="N38" s="58">
        <v>3.16</v>
      </c>
      <c r="O38" s="58"/>
      <c r="P38" s="58"/>
      <c r="Q38" s="58">
        <v>6</v>
      </c>
      <c r="S38" s="58">
        <v>46.6</v>
      </c>
      <c r="T38" s="58">
        <v>1.36</v>
      </c>
      <c r="U38" s="58">
        <v>9.2100000000000009</v>
      </c>
      <c r="V38" s="58">
        <v>9.0500000000000007</v>
      </c>
      <c r="W38" s="58">
        <v>0.2</v>
      </c>
      <c r="X38" s="58">
        <v>16.34</v>
      </c>
      <c r="Y38" s="58">
        <v>11.63</v>
      </c>
      <c r="Z38" s="58">
        <v>1.77</v>
      </c>
      <c r="AA38" s="58">
        <v>0.49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 x14ac:dyDescent="0.3">
      <c r="A39" s="56" t="s">
        <v>1012</v>
      </c>
      <c r="B39" s="56" t="s">
        <v>1010</v>
      </c>
      <c r="C39" s="57">
        <v>875</v>
      </c>
      <c r="D39" s="57">
        <v>2</v>
      </c>
      <c r="E39" s="56">
        <f t="shared" si="0"/>
        <v>1148.1500000000001</v>
      </c>
      <c r="F39" s="58">
        <v>70.900000000000006</v>
      </c>
      <c r="G39" s="58">
        <v>0.28999999999999998</v>
      </c>
      <c r="H39" s="58">
        <v>16.45</v>
      </c>
      <c r="I39" s="58">
        <v>1.21</v>
      </c>
      <c r="J39" s="58">
        <v>0.08</v>
      </c>
      <c r="K39" s="58">
        <v>0.93</v>
      </c>
      <c r="L39" s="58">
        <v>2.78</v>
      </c>
      <c r="M39" s="58">
        <v>4.51</v>
      </c>
      <c r="N39" s="58">
        <v>3.21</v>
      </c>
      <c r="O39" s="58"/>
      <c r="P39" s="58"/>
      <c r="Q39" s="58">
        <v>6</v>
      </c>
      <c r="S39" s="58">
        <v>45.6</v>
      </c>
      <c r="T39" s="58">
        <v>1.79</v>
      </c>
      <c r="U39" s="58">
        <v>10.28</v>
      </c>
      <c r="V39" s="58">
        <v>9.82</v>
      </c>
      <c r="W39" s="58">
        <v>0.2</v>
      </c>
      <c r="X39" s="58">
        <v>15.57</v>
      </c>
      <c r="Y39" s="58">
        <v>11.11</v>
      </c>
      <c r="Z39" s="58">
        <v>2.0299999999999998</v>
      </c>
      <c r="AA39" s="58">
        <v>0.54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 x14ac:dyDescent="0.3">
      <c r="A40" s="56" t="s">
        <v>1012</v>
      </c>
      <c r="B40" s="56" t="s">
        <v>1010</v>
      </c>
      <c r="C40" s="57">
        <v>850</v>
      </c>
      <c r="D40" s="57">
        <v>2</v>
      </c>
      <c r="E40" s="56">
        <f t="shared" si="0"/>
        <v>1123.1500000000001</v>
      </c>
      <c r="F40" s="58">
        <v>73</v>
      </c>
      <c r="G40" s="58">
        <v>0.36</v>
      </c>
      <c r="H40" s="58">
        <v>16.03</v>
      </c>
      <c r="I40" s="58">
        <v>1.44</v>
      </c>
      <c r="J40" s="58">
        <v>0.05</v>
      </c>
      <c r="K40" s="58">
        <v>0.35</v>
      </c>
      <c r="L40" s="58">
        <v>1.97</v>
      </c>
      <c r="M40" s="58">
        <v>3.57</v>
      </c>
      <c r="N40" s="58">
        <v>3.51</v>
      </c>
      <c r="O40" s="58"/>
      <c r="P40" s="58"/>
      <c r="Q40" s="58">
        <v>5.9</v>
      </c>
      <c r="S40" s="58">
        <v>45.5</v>
      </c>
      <c r="T40" s="58">
        <v>1.68</v>
      </c>
      <c r="U40" s="58">
        <v>8.73</v>
      </c>
      <c r="V40" s="58">
        <v>11.73</v>
      </c>
      <c r="W40" s="58">
        <v>0.4</v>
      </c>
      <c r="X40" s="58">
        <v>15.37</v>
      </c>
      <c r="Y40" s="58">
        <v>10.73</v>
      </c>
      <c r="Z40" s="58">
        <v>1.63</v>
      </c>
      <c r="AA40" s="58">
        <v>0.38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 x14ac:dyDescent="0.3">
      <c r="A41" s="56" t="s">
        <v>1012</v>
      </c>
      <c r="B41" s="56" t="s">
        <v>1010</v>
      </c>
      <c r="C41" s="57">
        <v>850</v>
      </c>
      <c r="D41" s="57">
        <v>2</v>
      </c>
      <c r="E41" s="56">
        <f t="shared" si="0"/>
        <v>1123.1500000000001</v>
      </c>
      <c r="F41" s="58">
        <v>72.900000000000006</v>
      </c>
      <c r="G41" s="58">
        <v>0.35</v>
      </c>
      <c r="H41" s="58">
        <v>16.04</v>
      </c>
      <c r="I41" s="58">
        <v>1.39</v>
      </c>
      <c r="J41" s="58">
        <v>0.06</v>
      </c>
      <c r="K41" s="58">
        <v>0.24</v>
      </c>
      <c r="L41" s="58">
        <v>2.1800000000000002</v>
      </c>
      <c r="M41" s="58">
        <v>3.67</v>
      </c>
      <c r="N41" s="58">
        <v>3.5</v>
      </c>
      <c r="O41" s="58"/>
      <c r="P41" s="58"/>
      <c r="Q41" s="58">
        <v>5.9</v>
      </c>
      <c r="S41" s="58">
        <v>44.8</v>
      </c>
      <c r="T41" s="58">
        <v>1.62</v>
      </c>
      <c r="U41" s="58">
        <v>9.82</v>
      </c>
      <c r="V41" s="58">
        <v>11.47</v>
      </c>
      <c r="W41" s="58">
        <v>0.26</v>
      </c>
      <c r="X41" s="58">
        <v>14.53</v>
      </c>
      <c r="Y41" s="58">
        <v>10.58</v>
      </c>
      <c r="Z41" s="58">
        <v>1.93</v>
      </c>
      <c r="AA41" s="58">
        <v>0.55000000000000004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 x14ac:dyDescent="0.3">
      <c r="A42" s="56" t="s">
        <v>1012</v>
      </c>
      <c r="B42" s="56" t="s">
        <v>1010</v>
      </c>
      <c r="C42" s="57">
        <v>850</v>
      </c>
      <c r="D42" s="57">
        <v>2</v>
      </c>
      <c r="E42" s="56">
        <f t="shared" si="0"/>
        <v>1123.1500000000001</v>
      </c>
      <c r="F42" s="58">
        <v>73.400000000000006</v>
      </c>
      <c r="G42" s="58">
        <v>0.33</v>
      </c>
      <c r="H42" s="58">
        <v>16.02</v>
      </c>
      <c r="I42" s="58">
        <v>1.1599999999999999</v>
      </c>
      <c r="J42" s="58">
        <v>0.05</v>
      </c>
      <c r="K42" s="58">
        <v>0.24</v>
      </c>
      <c r="L42" s="58">
        <v>1.92</v>
      </c>
      <c r="M42" s="58">
        <v>3.47</v>
      </c>
      <c r="N42" s="58">
        <v>3.57</v>
      </c>
      <c r="O42" s="58"/>
      <c r="P42" s="58"/>
      <c r="Q42" s="58">
        <v>5.9</v>
      </c>
      <c r="S42" s="58">
        <v>45.5</v>
      </c>
      <c r="T42" s="58">
        <v>1.7</v>
      </c>
      <c r="U42" s="58">
        <v>9.27</v>
      </c>
      <c r="V42" s="58">
        <v>12.21</v>
      </c>
      <c r="W42" s="58">
        <v>0.34</v>
      </c>
      <c r="X42" s="58">
        <v>14.62</v>
      </c>
      <c r="Y42" s="58">
        <v>10.31</v>
      </c>
      <c r="Z42" s="58">
        <v>1.76</v>
      </c>
      <c r="AA42" s="58">
        <v>0.53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 x14ac:dyDescent="0.3">
      <c r="A43" s="56" t="s">
        <v>1012</v>
      </c>
      <c r="B43" s="56" t="s">
        <v>1010</v>
      </c>
      <c r="C43" s="57">
        <v>850</v>
      </c>
      <c r="D43" s="57">
        <v>2</v>
      </c>
      <c r="E43" s="56">
        <f t="shared" si="0"/>
        <v>1123.1500000000001</v>
      </c>
      <c r="F43" s="58">
        <v>73.400000000000006</v>
      </c>
      <c r="G43" s="58">
        <v>0.37</v>
      </c>
      <c r="H43" s="58">
        <v>16.07</v>
      </c>
      <c r="I43" s="58">
        <v>0.96</v>
      </c>
      <c r="J43" s="58">
        <v>7.0000000000000007E-2</v>
      </c>
      <c r="K43" s="58">
        <v>0.15</v>
      </c>
      <c r="L43" s="58">
        <v>2.0099999999999998</v>
      </c>
      <c r="M43" s="58">
        <v>3.47</v>
      </c>
      <c r="N43" s="58">
        <v>3.62</v>
      </c>
      <c r="O43" s="58"/>
      <c r="P43" s="58"/>
      <c r="Q43" s="58">
        <v>5.9</v>
      </c>
      <c r="S43" s="58">
        <v>45.4</v>
      </c>
      <c r="T43" s="58">
        <v>1.79</v>
      </c>
      <c r="U43" s="58">
        <v>9.7899999999999991</v>
      </c>
      <c r="V43" s="58">
        <v>12.16</v>
      </c>
      <c r="W43" s="58">
        <v>0.27</v>
      </c>
      <c r="X43" s="58">
        <v>13.92</v>
      </c>
      <c r="Y43" s="58">
        <v>10.32</v>
      </c>
      <c r="Z43" s="58">
        <v>1.85</v>
      </c>
      <c r="AA43" s="58">
        <v>0.62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 x14ac:dyDescent="0.3">
      <c r="A44" s="56" t="s">
        <v>1012</v>
      </c>
      <c r="B44" s="56" t="s">
        <v>1010</v>
      </c>
      <c r="C44" s="57">
        <v>875</v>
      </c>
      <c r="D44" s="57">
        <v>2</v>
      </c>
      <c r="E44" s="56">
        <f t="shared" si="0"/>
        <v>1148.1500000000001</v>
      </c>
      <c r="F44" s="58">
        <v>70.099999999999994</v>
      </c>
      <c r="G44" s="58">
        <v>0.38</v>
      </c>
      <c r="H44" s="58">
        <v>16.21</v>
      </c>
      <c r="I44" s="58">
        <v>2.78</v>
      </c>
      <c r="J44" s="58">
        <v>0.05</v>
      </c>
      <c r="K44" s="58">
        <v>0.71</v>
      </c>
      <c r="L44" s="58">
        <v>2.92</v>
      </c>
      <c r="M44" s="58">
        <v>4.33</v>
      </c>
      <c r="N44" s="58">
        <v>3.1</v>
      </c>
      <c r="O44" s="58"/>
      <c r="P44" s="58"/>
      <c r="Q44" s="58">
        <v>6</v>
      </c>
      <c r="S44" s="58">
        <v>44.9</v>
      </c>
      <c r="T44" s="58">
        <v>1.74</v>
      </c>
      <c r="U44" s="58">
        <v>9.98</v>
      </c>
      <c r="V44" s="58">
        <v>11.46</v>
      </c>
      <c r="W44" s="58">
        <v>0.26</v>
      </c>
      <c r="X44" s="58">
        <v>14.68</v>
      </c>
      <c r="Y44" s="58">
        <v>11.34</v>
      </c>
      <c r="Z44" s="58">
        <v>1.96</v>
      </c>
      <c r="AA44" s="58">
        <v>0.51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 x14ac:dyDescent="0.3">
      <c r="A45" s="56" t="s">
        <v>1012</v>
      </c>
      <c r="B45" s="56" t="s">
        <v>1010</v>
      </c>
      <c r="C45" s="57">
        <v>875</v>
      </c>
      <c r="D45" s="57">
        <v>2</v>
      </c>
      <c r="E45" s="56">
        <f t="shared" si="0"/>
        <v>1148.1500000000001</v>
      </c>
      <c r="F45" s="58">
        <v>71.099999999999994</v>
      </c>
      <c r="G45" s="58">
        <v>0.47</v>
      </c>
      <c r="H45" s="58">
        <v>16.07</v>
      </c>
      <c r="I45" s="58">
        <v>1.8</v>
      </c>
      <c r="J45" s="58">
        <v>0.08</v>
      </c>
      <c r="K45" s="58">
        <v>0.7</v>
      </c>
      <c r="L45" s="58">
        <v>2.73</v>
      </c>
      <c r="M45" s="58">
        <v>4.3499999999999996</v>
      </c>
      <c r="N45" s="58">
        <v>3.23</v>
      </c>
      <c r="O45" s="58"/>
      <c r="P45" s="58"/>
      <c r="Q45" s="58">
        <v>6</v>
      </c>
      <c r="S45" s="58">
        <v>45.8</v>
      </c>
      <c r="T45" s="58">
        <v>1.88</v>
      </c>
      <c r="U45" s="58">
        <v>9.06</v>
      </c>
      <c r="V45" s="58">
        <v>11.24</v>
      </c>
      <c r="W45" s="58">
        <v>0.24</v>
      </c>
      <c r="X45" s="58">
        <v>15.66</v>
      </c>
      <c r="Y45" s="58">
        <v>10.45</v>
      </c>
      <c r="Z45" s="58">
        <v>1.73</v>
      </c>
      <c r="AA45" s="58">
        <v>0.4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 x14ac:dyDescent="0.3">
      <c r="A46" s="56" t="s">
        <v>1012</v>
      </c>
      <c r="B46" s="56" t="s">
        <v>1010</v>
      </c>
      <c r="C46" s="57">
        <v>800</v>
      </c>
      <c r="D46" s="57">
        <v>2</v>
      </c>
      <c r="E46" s="56">
        <f t="shared" si="0"/>
        <v>1073.1500000000001</v>
      </c>
      <c r="F46" s="58">
        <v>75.3</v>
      </c>
      <c r="G46" s="58">
        <v>0.19</v>
      </c>
      <c r="H46" s="58">
        <v>14.33</v>
      </c>
      <c r="I46" s="58">
        <v>0.83</v>
      </c>
      <c r="J46" s="58">
        <v>0.09</v>
      </c>
      <c r="K46" s="58">
        <v>0.36</v>
      </c>
      <c r="L46" s="58">
        <v>1.57</v>
      </c>
      <c r="M46" s="58">
        <v>3.96</v>
      </c>
      <c r="N46" s="58">
        <v>3.88</v>
      </c>
      <c r="O46" s="58"/>
      <c r="P46" s="58"/>
      <c r="Q46" s="58">
        <v>6.1</v>
      </c>
      <c r="S46" s="58">
        <v>48.71</v>
      </c>
      <c r="T46" s="58">
        <v>0.87</v>
      </c>
      <c r="U46" s="58">
        <v>8.77</v>
      </c>
      <c r="V46" s="58">
        <v>9.25</v>
      </c>
      <c r="W46" s="58">
        <v>0.4</v>
      </c>
      <c r="X46" s="58">
        <v>15.29</v>
      </c>
      <c r="Y46" s="58">
        <v>11.43</v>
      </c>
      <c r="Z46" s="58">
        <v>1.42</v>
      </c>
      <c r="AA46" s="58">
        <v>0.56000000000000005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 x14ac:dyDescent="0.3">
      <c r="A47" s="56" t="s">
        <v>1012</v>
      </c>
      <c r="B47" s="56" t="s">
        <v>1010</v>
      </c>
      <c r="C47" s="57">
        <v>825</v>
      </c>
      <c r="D47" s="57">
        <v>2</v>
      </c>
      <c r="E47" s="56">
        <f t="shared" si="0"/>
        <v>1098.1500000000001</v>
      </c>
      <c r="F47" s="58">
        <v>74.599999999999994</v>
      </c>
      <c r="G47" s="58">
        <v>0.28999999999999998</v>
      </c>
      <c r="H47" s="58">
        <v>15.47</v>
      </c>
      <c r="I47" s="58">
        <v>1.54</v>
      </c>
      <c r="J47" s="58">
        <v>0.05</v>
      </c>
      <c r="K47" s="58">
        <v>0.42</v>
      </c>
      <c r="L47" s="58">
        <v>0.96</v>
      </c>
      <c r="M47" s="58">
        <v>3.67</v>
      </c>
      <c r="N47" s="58">
        <v>3.46</v>
      </c>
      <c r="O47" s="58"/>
      <c r="P47" s="58"/>
      <c r="Q47" s="58">
        <v>5.9</v>
      </c>
      <c r="S47" s="58">
        <v>47.1</v>
      </c>
      <c r="T47" s="58">
        <v>1.58</v>
      </c>
      <c r="U47" s="58">
        <v>9.48</v>
      </c>
      <c r="V47" s="58">
        <v>11.7</v>
      </c>
      <c r="W47" s="58">
        <v>0.31</v>
      </c>
      <c r="X47" s="58">
        <v>13.44</v>
      </c>
      <c r="Y47" s="58">
        <v>10.06</v>
      </c>
      <c r="Z47" s="58">
        <v>1.65</v>
      </c>
      <c r="AA47" s="58">
        <v>0.62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 x14ac:dyDescent="0.3">
      <c r="A48" s="56" t="s">
        <v>1012</v>
      </c>
      <c r="B48" s="56" t="s">
        <v>1010</v>
      </c>
      <c r="C48" s="57">
        <v>825</v>
      </c>
      <c r="D48" s="57">
        <v>2</v>
      </c>
      <c r="E48" s="56">
        <f t="shared" si="0"/>
        <v>1098.1500000000001</v>
      </c>
      <c r="F48" s="58">
        <v>74</v>
      </c>
      <c r="G48" s="58">
        <v>0.31</v>
      </c>
      <c r="H48" s="58">
        <v>15.12</v>
      </c>
      <c r="I48" s="58">
        <v>1.5</v>
      </c>
      <c r="J48" s="58">
        <v>0.08</v>
      </c>
      <c r="K48" s="58">
        <v>0.47</v>
      </c>
      <c r="L48" s="58">
        <v>1.92</v>
      </c>
      <c r="M48" s="58">
        <v>3.71</v>
      </c>
      <c r="N48" s="58">
        <v>3.37</v>
      </c>
      <c r="O48" s="58"/>
      <c r="P48" s="58"/>
      <c r="Q48" s="58">
        <v>5.9</v>
      </c>
      <c r="S48" s="58">
        <v>46.5</v>
      </c>
      <c r="T48" s="58">
        <v>1.69</v>
      </c>
      <c r="U48" s="58">
        <v>8.33</v>
      </c>
      <c r="V48" s="58">
        <v>11.93</v>
      </c>
      <c r="W48" s="58">
        <v>0.45</v>
      </c>
      <c r="X48" s="58">
        <v>14.64</v>
      </c>
      <c r="Y48" s="58">
        <v>10.76</v>
      </c>
      <c r="Z48" s="58">
        <v>1.42</v>
      </c>
      <c r="AA48" s="58">
        <v>0.35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 x14ac:dyDescent="0.3">
      <c r="A49" s="56" t="s">
        <v>1012</v>
      </c>
      <c r="B49" s="56" t="s">
        <v>1010</v>
      </c>
      <c r="C49" s="57">
        <v>850</v>
      </c>
      <c r="D49" s="57">
        <v>2</v>
      </c>
      <c r="E49" s="56">
        <f t="shared" si="0"/>
        <v>1123.1500000000001</v>
      </c>
      <c r="F49" s="58">
        <v>73.099999999999994</v>
      </c>
      <c r="G49" s="58">
        <v>0.2</v>
      </c>
      <c r="H49" s="58">
        <v>15.78</v>
      </c>
      <c r="I49" s="58">
        <v>0.92</v>
      </c>
      <c r="J49" s="58">
        <v>0.05</v>
      </c>
      <c r="K49" s="58">
        <v>0.59</v>
      </c>
      <c r="L49" s="58">
        <v>2.2000000000000002</v>
      </c>
      <c r="M49" s="58">
        <v>4.3099999999999996</v>
      </c>
      <c r="N49" s="58">
        <v>3.44</v>
      </c>
      <c r="O49" s="58"/>
      <c r="P49" s="58"/>
      <c r="Q49" s="58">
        <v>6</v>
      </c>
      <c r="S49" s="58">
        <v>45.3</v>
      </c>
      <c r="T49" s="58">
        <v>1.6</v>
      </c>
      <c r="U49" s="58">
        <v>9.09</v>
      </c>
      <c r="V49" s="58">
        <v>10.09</v>
      </c>
      <c r="W49" s="58">
        <v>0.3</v>
      </c>
      <c r="X49" s="58">
        <v>15.8</v>
      </c>
      <c r="Y49" s="58">
        <v>11.2</v>
      </c>
      <c r="Z49" s="58">
        <v>1.81</v>
      </c>
      <c r="AA49" s="58">
        <v>0.47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 x14ac:dyDescent="0.3">
      <c r="A50" s="56" t="s">
        <v>1012</v>
      </c>
      <c r="B50" s="56" t="s">
        <v>1010</v>
      </c>
      <c r="C50" s="57">
        <v>850</v>
      </c>
      <c r="D50" s="57">
        <v>2</v>
      </c>
      <c r="E50" s="56">
        <f t="shared" si="0"/>
        <v>1123.1500000000001</v>
      </c>
      <c r="F50" s="58">
        <v>73.900000000000006</v>
      </c>
      <c r="G50" s="58">
        <v>0.27</v>
      </c>
      <c r="H50" s="58">
        <v>15.6</v>
      </c>
      <c r="I50" s="58">
        <v>0.96</v>
      </c>
      <c r="J50" s="58">
        <v>0.03</v>
      </c>
      <c r="K50" s="58">
        <v>0.55000000000000004</v>
      </c>
      <c r="L50" s="58">
        <v>2.19</v>
      </c>
      <c r="M50" s="58">
        <v>3.62</v>
      </c>
      <c r="N50" s="58">
        <v>3.4</v>
      </c>
      <c r="O50" s="58"/>
      <c r="P50" s="58"/>
      <c r="Q50" s="58">
        <v>6</v>
      </c>
      <c r="S50" s="58">
        <v>46.6</v>
      </c>
      <c r="T50" s="58">
        <v>1.44</v>
      </c>
      <c r="U50" s="58">
        <v>9.76</v>
      </c>
      <c r="V50" s="58">
        <v>8.65</v>
      </c>
      <c r="W50" s="58">
        <v>0.3</v>
      </c>
      <c r="X50" s="58">
        <v>15.4</v>
      </c>
      <c r="Y50" s="58">
        <v>11.21</v>
      </c>
      <c r="Z50" s="58">
        <v>1.81</v>
      </c>
      <c r="AA50" s="58">
        <v>0.49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 x14ac:dyDescent="0.3">
      <c r="A51" s="56" t="s">
        <v>1012</v>
      </c>
      <c r="B51" s="56" t="s">
        <v>1010</v>
      </c>
      <c r="C51" s="57">
        <v>850</v>
      </c>
      <c r="D51" s="57">
        <v>2</v>
      </c>
      <c r="E51" s="56">
        <f t="shared" si="0"/>
        <v>1123.1500000000001</v>
      </c>
      <c r="F51" s="58">
        <v>76.2</v>
      </c>
      <c r="G51" s="58">
        <v>0.21</v>
      </c>
      <c r="H51" s="58">
        <v>13.87</v>
      </c>
      <c r="I51" s="58">
        <v>0.86</v>
      </c>
      <c r="J51" s="58">
        <v>0.04</v>
      </c>
      <c r="K51" s="58">
        <v>0.41</v>
      </c>
      <c r="L51" s="58">
        <v>1.43</v>
      </c>
      <c r="M51" s="58">
        <v>3.12</v>
      </c>
      <c r="N51" s="58">
        <v>3.89</v>
      </c>
      <c r="O51" s="58"/>
      <c r="P51" s="58"/>
      <c r="Q51" s="58">
        <v>3.3</v>
      </c>
      <c r="S51" s="58">
        <v>48.9</v>
      </c>
      <c r="T51" s="58">
        <v>1.1000000000000001</v>
      </c>
      <c r="U51" s="58">
        <v>8.11</v>
      </c>
      <c r="V51" s="58">
        <v>5.88</v>
      </c>
      <c r="W51" s="58">
        <v>0.3</v>
      </c>
      <c r="X51" s="58">
        <v>18.54</v>
      </c>
      <c r="Y51" s="58">
        <v>11.49</v>
      </c>
      <c r="Z51" s="58">
        <v>1.6</v>
      </c>
      <c r="AA51" s="58">
        <v>0.51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 x14ac:dyDescent="0.3">
      <c r="A52" s="56" t="s">
        <v>1013</v>
      </c>
      <c r="B52" s="56" t="s">
        <v>1010</v>
      </c>
      <c r="C52" s="57">
        <v>1075</v>
      </c>
      <c r="D52" s="57">
        <v>25</v>
      </c>
      <c r="E52" s="56">
        <f t="shared" si="0"/>
        <v>1348.15</v>
      </c>
      <c r="F52" s="67">
        <v>34.18</v>
      </c>
      <c r="G52" s="67">
        <v>4.46</v>
      </c>
      <c r="H52" s="67">
        <v>14.75</v>
      </c>
      <c r="I52" s="67">
        <v>8.35</v>
      </c>
      <c r="J52" s="67">
        <v>0.1</v>
      </c>
      <c r="K52" s="67">
        <v>10.24</v>
      </c>
      <c r="L52" s="67">
        <v>11.34</v>
      </c>
      <c r="M52" s="58">
        <v>1.56</v>
      </c>
      <c r="N52" s="58">
        <v>1.26</v>
      </c>
      <c r="O52" s="58"/>
      <c r="P52" s="58">
        <v>0.04</v>
      </c>
      <c r="Q52" s="58">
        <v>13.719999999999985</v>
      </c>
      <c r="S52" s="67">
        <v>40.9</v>
      </c>
      <c r="T52" s="67">
        <v>1.79</v>
      </c>
      <c r="U52" s="67">
        <v>15.93</v>
      </c>
      <c r="V52" s="67">
        <v>4.67</v>
      </c>
      <c r="W52" s="58"/>
      <c r="X52" s="67">
        <v>17.27</v>
      </c>
      <c r="Y52" s="67">
        <v>12.23</v>
      </c>
      <c r="Z52" s="58">
        <v>1.8</v>
      </c>
      <c r="AA52" s="58">
        <v>2.77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 x14ac:dyDescent="0.3">
      <c r="A53" s="56" t="s">
        <v>1013</v>
      </c>
      <c r="B53" s="56" t="s">
        <v>1010</v>
      </c>
      <c r="C53" s="57">
        <v>1050</v>
      </c>
      <c r="D53" s="57">
        <v>25</v>
      </c>
      <c r="E53" s="56">
        <f t="shared" si="0"/>
        <v>1323.15</v>
      </c>
      <c r="F53" s="67">
        <v>34.14</v>
      </c>
      <c r="G53" s="67">
        <v>4.1500000000000004</v>
      </c>
      <c r="H53" s="67">
        <v>14.1</v>
      </c>
      <c r="I53" s="67">
        <v>3.28</v>
      </c>
      <c r="J53" s="67">
        <v>0.08</v>
      </c>
      <c r="K53" s="67">
        <v>11.33</v>
      </c>
      <c r="L53" s="67">
        <v>10.039999999999999</v>
      </c>
      <c r="M53" s="58">
        <v>1.22</v>
      </c>
      <c r="N53" s="58">
        <v>1.23</v>
      </c>
      <c r="O53" s="58"/>
      <c r="P53" s="58"/>
      <c r="Q53" s="58">
        <v>20.429999999999993</v>
      </c>
      <c r="S53" s="67">
        <v>41.28</v>
      </c>
      <c r="T53" s="67">
        <v>2.13</v>
      </c>
      <c r="U53" s="67">
        <v>16.05</v>
      </c>
      <c r="V53" s="67">
        <v>5.03</v>
      </c>
      <c r="W53" s="58"/>
      <c r="X53" s="67">
        <v>16.989999999999998</v>
      </c>
      <c r="Y53" s="67">
        <v>11.21</v>
      </c>
      <c r="Z53" s="58">
        <v>2.14</v>
      </c>
      <c r="AA53" s="58">
        <v>2.2200000000000002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 x14ac:dyDescent="0.3">
      <c r="A54" s="56" t="s">
        <v>1013</v>
      </c>
      <c r="B54" s="56" t="s">
        <v>1010</v>
      </c>
      <c r="C54" s="57">
        <v>1000</v>
      </c>
      <c r="D54" s="57">
        <v>25</v>
      </c>
      <c r="E54" s="56">
        <f t="shared" si="0"/>
        <v>1273.1500000000001</v>
      </c>
      <c r="F54" s="67">
        <v>47.07</v>
      </c>
      <c r="G54" s="67">
        <v>1.65</v>
      </c>
      <c r="H54" s="67">
        <v>16.37</v>
      </c>
      <c r="I54" s="67">
        <v>8.4600000000000009</v>
      </c>
      <c r="J54" s="67">
        <v>0.18</v>
      </c>
      <c r="K54" s="67">
        <v>3.29</v>
      </c>
      <c r="L54" s="67">
        <v>7.14</v>
      </c>
      <c r="M54" s="58">
        <v>1.35</v>
      </c>
      <c r="N54" s="58">
        <v>0.77</v>
      </c>
      <c r="O54" s="58"/>
      <c r="P54" s="58">
        <v>0.51</v>
      </c>
      <c r="Q54" s="58">
        <v>13.20999999999998</v>
      </c>
      <c r="S54" s="67">
        <v>41.6</v>
      </c>
      <c r="T54" s="67">
        <v>1.66</v>
      </c>
      <c r="U54" s="67">
        <v>14.54</v>
      </c>
      <c r="V54" s="67">
        <v>11.94</v>
      </c>
      <c r="W54" s="67">
        <v>0.15</v>
      </c>
      <c r="X54" s="67">
        <v>13.59</v>
      </c>
      <c r="Y54" s="67">
        <v>10.11</v>
      </c>
      <c r="Z54" s="58">
        <v>2.77</v>
      </c>
      <c r="AA54" s="58">
        <v>1.08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 x14ac:dyDescent="0.3">
      <c r="A55" s="56" t="s">
        <v>1013</v>
      </c>
      <c r="B55" s="56" t="s">
        <v>1010</v>
      </c>
      <c r="C55" s="57">
        <v>1100</v>
      </c>
      <c r="D55" s="57">
        <v>15</v>
      </c>
      <c r="E55" s="56">
        <f t="shared" si="0"/>
        <v>1373.15</v>
      </c>
      <c r="F55" s="67">
        <v>37.11</v>
      </c>
      <c r="G55" s="67">
        <v>4.07</v>
      </c>
      <c r="H55" s="67">
        <v>14.34</v>
      </c>
      <c r="I55" s="67">
        <v>8.51</v>
      </c>
      <c r="J55" s="67">
        <v>0.15</v>
      </c>
      <c r="K55" s="67">
        <v>7.67</v>
      </c>
      <c r="L55" s="67">
        <v>12.89</v>
      </c>
      <c r="M55" s="58">
        <v>1.55</v>
      </c>
      <c r="N55" s="58">
        <v>1.21</v>
      </c>
      <c r="O55" s="58"/>
      <c r="P55" s="58">
        <v>0.14000000000000001</v>
      </c>
      <c r="Q55" s="58">
        <v>12.36</v>
      </c>
      <c r="S55" s="67">
        <v>40.65</v>
      </c>
      <c r="T55" s="67">
        <v>3.56</v>
      </c>
      <c r="U55" s="67">
        <v>15.46</v>
      </c>
      <c r="V55" s="67">
        <v>4.9800000000000004</v>
      </c>
      <c r="W55" s="58"/>
      <c r="X55" s="67">
        <v>16.29</v>
      </c>
      <c r="Y55" s="67">
        <v>11.86</v>
      </c>
      <c r="Z55" s="58">
        <v>2</v>
      </c>
      <c r="AA55" s="58">
        <v>1.83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 x14ac:dyDescent="0.3">
      <c r="A56" s="56" t="s">
        <v>1013</v>
      </c>
      <c r="B56" s="56" t="s">
        <v>1010</v>
      </c>
      <c r="C56" s="57">
        <v>1100</v>
      </c>
      <c r="D56" s="57">
        <v>15</v>
      </c>
      <c r="E56" s="56">
        <f t="shared" si="0"/>
        <v>1373.15</v>
      </c>
      <c r="F56" s="67">
        <v>36.590000000000003</v>
      </c>
      <c r="G56" s="67">
        <v>3.86</v>
      </c>
      <c r="H56" s="67">
        <v>16.75</v>
      </c>
      <c r="I56" s="67">
        <v>8.5500000000000007</v>
      </c>
      <c r="J56" s="67">
        <v>0.13</v>
      </c>
      <c r="K56" s="67">
        <v>9.35</v>
      </c>
      <c r="L56" s="67">
        <v>12.44</v>
      </c>
      <c r="M56" s="58">
        <v>1.62</v>
      </c>
      <c r="N56" s="58">
        <v>1.39</v>
      </c>
      <c r="O56" s="58"/>
      <c r="P56" s="58">
        <v>7.0000000000000007E-2</v>
      </c>
      <c r="Q56" s="58">
        <v>9.2500000000000142</v>
      </c>
      <c r="S56" s="67">
        <v>40.229999999999997</v>
      </c>
      <c r="T56" s="67">
        <v>3.78</v>
      </c>
      <c r="U56" s="67">
        <v>16.18</v>
      </c>
      <c r="V56" s="67">
        <v>5.15</v>
      </c>
      <c r="W56" s="58"/>
      <c r="X56" s="67">
        <v>16.27</v>
      </c>
      <c r="Y56" s="67">
        <v>12.08</v>
      </c>
      <c r="Z56" s="58">
        <v>1.86</v>
      </c>
      <c r="AA56" s="58">
        <v>2.21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 x14ac:dyDescent="0.3">
      <c r="A57" s="56" t="s">
        <v>1013</v>
      </c>
      <c r="B57" s="56" t="s">
        <v>1010</v>
      </c>
      <c r="C57" s="57">
        <v>1050</v>
      </c>
      <c r="D57" s="57">
        <v>15</v>
      </c>
      <c r="E57" s="56">
        <f t="shared" si="0"/>
        <v>1323.15</v>
      </c>
      <c r="F57" s="67">
        <v>37.979999999999997</v>
      </c>
      <c r="G57" s="67">
        <v>4.8099999999999996</v>
      </c>
      <c r="H57" s="67">
        <v>15.36</v>
      </c>
      <c r="I57" s="67">
        <v>8.5399999999999991</v>
      </c>
      <c r="J57" s="67">
        <v>0.14000000000000001</v>
      </c>
      <c r="K57" s="67">
        <v>8.67</v>
      </c>
      <c r="L57" s="67">
        <v>12.63</v>
      </c>
      <c r="M57" s="58">
        <v>1.45</v>
      </c>
      <c r="N57" s="58">
        <v>1.4</v>
      </c>
      <c r="O57" s="58"/>
      <c r="P57" s="58">
        <v>0.05</v>
      </c>
      <c r="Q57" s="58">
        <v>8.9699999999999989</v>
      </c>
      <c r="S57" s="67">
        <v>40.229999999999997</v>
      </c>
      <c r="T57" s="67">
        <v>3.19</v>
      </c>
      <c r="U57" s="67">
        <v>15.41</v>
      </c>
      <c r="V57" s="67">
        <v>5.79</v>
      </c>
      <c r="W57" s="58"/>
      <c r="X57" s="67">
        <v>16.399999999999999</v>
      </c>
      <c r="Y57" s="67">
        <v>12.5</v>
      </c>
      <c r="Z57" s="58">
        <v>1.86</v>
      </c>
      <c r="AA57" s="58">
        <v>2.38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 x14ac:dyDescent="0.3">
      <c r="A58" s="56" t="s">
        <v>1013</v>
      </c>
      <c r="B58" s="56" t="s">
        <v>1010</v>
      </c>
      <c r="C58" s="57">
        <v>1040</v>
      </c>
      <c r="D58" s="57">
        <v>15</v>
      </c>
      <c r="E58" s="56">
        <f t="shared" si="0"/>
        <v>1313.15</v>
      </c>
      <c r="F58" s="67">
        <v>35.92</v>
      </c>
      <c r="G58" s="67">
        <v>2.1150000000000002</v>
      </c>
      <c r="H58" s="67">
        <v>11.64</v>
      </c>
      <c r="I58" s="67">
        <v>10.45</v>
      </c>
      <c r="J58" s="67">
        <v>0.25</v>
      </c>
      <c r="K58" s="67">
        <v>7.14</v>
      </c>
      <c r="L58" s="67">
        <v>11.06</v>
      </c>
      <c r="M58" s="58">
        <v>3.56</v>
      </c>
      <c r="N58" s="58">
        <v>1.63</v>
      </c>
      <c r="O58" s="58"/>
      <c r="P58" s="58">
        <v>2.25</v>
      </c>
      <c r="Q58" s="58">
        <v>13.984999999999999</v>
      </c>
      <c r="S58" s="67">
        <v>43.42</v>
      </c>
      <c r="T58" s="67">
        <v>2.59</v>
      </c>
      <c r="U58" s="67">
        <v>11.89</v>
      </c>
      <c r="V58" s="67">
        <v>8.06</v>
      </c>
      <c r="W58" s="67">
        <v>0.12</v>
      </c>
      <c r="X58" s="67">
        <v>16.73</v>
      </c>
      <c r="Y58" s="67">
        <v>10.67</v>
      </c>
      <c r="Z58" s="58">
        <v>3.05</v>
      </c>
      <c r="AA58" s="58">
        <v>1.1499999999999999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 x14ac:dyDescent="0.3">
      <c r="A59" s="56" t="s">
        <v>1013</v>
      </c>
      <c r="B59" s="56" t="s">
        <v>1010</v>
      </c>
      <c r="C59" s="57">
        <v>1000</v>
      </c>
      <c r="D59" s="57">
        <v>15</v>
      </c>
      <c r="E59" s="56">
        <f t="shared" si="0"/>
        <v>1273.1500000000001</v>
      </c>
      <c r="F59" s="67">
        <v>45.3</v>
      </c>
      <c r="G59" s="67">
        <v>2.25</v>
      </c>
      <c r="H59" s="67">
        <v>16.489999999999998</v>
      </c>
      <c r="I59" s="67">
        <v>9.4700000000000006</v>
      </c>
      <c r="J59" s="67">
        <v>0.18</v>
      </c>
      <c r="K59" s="67">
        <v>6.08</v>
      </c>
      <c r="L59" s="67">
        <v>7.52</v>
      </c>
      <c r="M59" s="58">
        <v>1.7</v>
      </c>
      <c r="N59" s="58">
        <v>0.87</v>
      </c>
      <c r="O59" s="58"/>
      <c r="P59" s="58">
        <v>0.26</v>
      </c>
      <c r="Q59" s="58">
        <v>9.8799999999999955</v>
      </c>
      <c r="S59" s="67">
        <v>42.25</v>
      </c>
      <c r="T59" s="67">
        <v>2.17</v>
      </c>
      <c r="U59" s="67">
        <v>13.72</v>
      </c>
      <c r="V59" s="67">
        <v>8.8000000000000007</v>
      </c>
      <c r="W59" s="67">
        <v>0.11</v>
      </c>
      <c r="X59" s="67">
        <v>15.95</v>
      </c>
      <c r="Y59" s="67">
        <v>10.75</v>
      </c>
      <c r="Z59" s="58">
        <v>2.74</v>
      </c>
      <c r="AA59" s="58">
        <v>1.06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 x14ac:dyDescent="0.3">
      <c r="A60" s="56" t="s">
        <v>1014</v>
      </c>
      <c r="B60" s="56" t="s">
        <v>1010</v>
      </c>
      <c r="C60" s="57">
        <v>960</v>
      </c>
      <c r="D60" s="57">
        <v>5.0030000000000001</v>
      </c>
      <c r="E60" s="56">
        <f t="shared" si="0"/>
        <v>1233.1500000000001</v>
      </c>
      <c r="F60" s="67">
        <v>55.65</v>
      </c>
      <c r="G60" s="67">
        <v>1.48</v>
      </c>
      <c r="H60" s="67">
        <v>18.11</v>
      </c>
      <c r="I60" s="67">
        <v>9.8800000000000008</v>
      </c>
      <c r="J60" s="67">
        <v>0.2</v>
      </c>
      <c r="K60" s="67">
        <v>2.38</v>
      </c>
      <c r="L60" s="67">
        <v>8.67</v>
      </c>
      <c r="M60" s="67">
        <v>2.4</v>
      </c>
      <c r="N60" s="67">
        <v>1.22</v>
      </c>
      <c r="O60" s="58"/>
      <c r="P60" s="58"/>
      <c r="Q60" s="58">
        <v>6.93</v>
      </c>
      <c r="S60" s="67">
        <v>40.130000000000003</v>
      </c>
      <c r="T60" s="67">
        <v>4</v>
      </c>
      <c r="U60" s="67">
        <v>13.61</v>
      </c>
      <c r="V60" s="67">
        <v>13.89</v>
      </c>
      <c r="W60" s="67">
        <v>0.14000000000000001</v>
      </c>
      <c r="X60" s="67">
        <v>11.13</v>
      </c>
      <c r="Y60" s="67">
        <v>11.6</v>
      </c>
      <c r="Z60" s="67">
        <v>2.46</v>
      </c>
      <c r="AA60" s="67">
        <v>0.71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 x14ac:dyDescent="0.3">
      <c r="A61" s="56" t="s">
        <v>1014</v>
      </c>
      <c r="B61" s="56" t="s">
        <v>1010</v>
      </c>
      <c r="C61" s="57">
        <v>960</v>
      </c>
      <c r="D61" s="57">
        <v>5.0030000000000001</v>
      </c>
      <c r="E61" s="56">
        <f t="shared" si="0"/>
        <v>1233.1500000000001</v>
      </c>
      <c r="F61" s="67">
        <v>57.36</v>
      </c>
      <c r="G61" s="67">
        <v>1.19</v>
      </c>
      <c r="H61" s="67">
        <v>17.649999999999999</v>
      </c>
      <c r="I61" s="67">
        <v>9.7200000000000006</v>
      </c>
      <c r="J61" s="67">
        <v>0.15</v>
      </c>
      <c r="K61" s="67">
        <v>1.99</v>
      </c>
      <c r="L61" s="67">
        <v>7.07</v>
      </c>
      <c r="M61" s="67">
        <v>3.1</v>
      </c>
      <c r="N61" s="67">
        <v>1.76</v>
      </c>
      <c r="O61" s="58"/>
      <c r="P61" s="58"/>
      <c r="Q61" s="58">
        <v>3.82</v>
      </c>
      <c r="S61" s="67">
        <v>40.119999999999997</v>
      </c>
      <c r="T61" s="67">
        <v>5.32</v>
      </c>
      <c r="U61" s="67">
        <v>12.87</v>
      </c>
      <c r="V61" s="67">
        <v>16.010000000000002</v>
      </c>
      <c r="W61" s="67">
        <v>0.19</v>
      </c>
      <c r="X61" s="67">
        <v>10.4</v>
      </c>
      <c r="Y61" s="67">
        <v>10.57</v>
      </c>
      <c r="Z61" s="67">
        <v>2.2799999999999998</v>
      </c>
      <c r="AA61" s="67">
        <v>0.7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 x14ac:dyDescent="0.3">
      <c r="A62" s="56" t="s">
        <v>1014</v>
      </c>
      <c r="B62" s="56" t="s">
        <v>1010</v>
      </c>
      <c r="C62" s="57">
        <v>960</v>
      </c>
      <c r="D62" s="57">
        <v>5.0030000000000001</v>
      </c>
      <c r="E62" s="56">
        <f t="shared" si="0"/>
        <v>1233.1500000000001</v>
      </c>
      <c r="F62" s="67">
        <v>57.09</v>
      </c>
      <c r="G62" s="67">
        <v>0.98</v>
      </c>
      <c r="H62" s="67">
        <v>19.010000000000002</v>
      </c>
      <c r="I62" s="67">
        <v>6.93</v>
      </c>
      <c r="J62" s="67">
        <v>0.04</v>
      </c>
      <c r="K62" s="67">
        <v>1.76</v>
      </c>
      <c r="L62" s="67">
        <v>7.8</v>
      </c>
      <c r="M62" s="67">
        <v>4.33</v>
      </c>
      <c r="N62" s="67">
        <v>2.06</v>
      </c>
      <c r="O62" s="58"/>
      <c r="P62" s="58"/>
      <c r="Q62" s="58">
        <v>2.4</v>
      </c>
      <c r="S62" s="67">
        <v>40.53</v>
      </c>
      <c r="T62" s="67">
        <v>4.49</v>
      </c>
      <c r="U62" s="67">
        <v>12.8</v>
      </c>
      <c r="V62" s="67">
        <v>16.920000000000002</v>
      </c>
      <c r="W62" s="67">
        <v>0.16</v>
      </c>
      <c r="X62" s="67">
        <v>9.7100000000000009</v>
      </c>
      <c r="Y62" s="67">
        <v>10.36</v>
      </c>
      <c r="Z62" s="67">
        <v>2.27</v>
      </c>
      <c r="AA62" s="67">
        <v>0.94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 x14ac:dyDescent="0.3">
      <c r="A63" s="56" t="s">
        <v>1014</v>
      </c>
      <c r="B63" s="56" t="s">
        <v>1010</v>
      </c>
      <c r="C63" s="57">
        <v>1000</v>
      </c>
      <c r="D63" s="57">
        <v>5</v>
      </c>
      <c r="E63" s="56">
        <f t="shared" si="0"/>
        <v>1273.1500000000001</v>
      </c>
      <c r="F63" s="67">
        <v>57.08</v>
      </c>
      <c r="G63" s="67">
        <v>1.23</v>
      </c>
      <c r="H63" s="67">
        <v>19.350000000000001</v>
      </c>
      <c r="I63" s="67">
        <v>5.03</v>
      </c>
      <c r="J63" s="67">
        <v>0.12</v>
      </c>
      <c r="K63" s="67">
        <v>3.43</v>
      </c>
      <c r="L63" s="67">
        <v>8.3000000000000007</v>
      </c>
      <c r="M63" s="67">
        <v>4.01</v>
      </c>
      <c r="N63" s="67">
        <v>1.45</v>
      </c>
      <c r="O63" s="58"/>
      <c r="P63" s="58"/>
      <c r="Q63" s="58">
        <v>5.76</v>
      </c>
      <c r="S63" s="67">
        <v>40.07</v>
      </c>
      <c r="T63" s="67">
        <v>2.37</v>
      </c>
      <c r="U63" s="67">
        <v>13.66</v>
      </c>
      <c r="V63" s="67">
        <v>9.6300000000000008</v>
      </c>
      <c r="W63" s="67">
        <v>0.11</v>
      </c>
      <c r="X63" s="67">
        <v>14.73</v>
      </c>
      <c r="Y63" s="67">
        <v>11.42</v>
      </c>
      <c r="Z63" s="67">
        <v>2.44</v>
      </c>
      <c r="AA63" s="67">
        <v>0.62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 x14ac:dyDescent="0.3">
      <c r="A64" s="56" t="s">
        <v>1014</v>
      </c>
      <c r="B64" s="56" t="s">
        <v>1010</v>
      </c>
      <c r="C64" s="57">
        <v>1000</v>
      </c>
      <c r="D64" s="57">
        <v>5</v>
      </c>
      <c r="E64" s="56">
        <f t="shared" si="0"/>
        <v>1273.1500000000001</v>
      </c>
      <c r="F64" s="67">
        <v>60.09</v>
      </c>
      <c r="G64" s="67">
        <v>1.04</v>
      </c>
      <c r="H64" s="67">
        <v>19.07</v>
      </c>
      <c r="I64" s="67">
        <v>4.57</v>
      </c>
      <c r="J64" s="67">
        <v>0.17</v>
      </c>
      <c r="K64" s="67">
        <v>2.59</v>
      </c>
      <c r="L64" s="67">
        <v>6.36</v>
      </c>
      <c r="M64" s="67">
        <v>4.16</v>
      </c>
      <c r="N64" s="67">
        <v>1.96</v>
      </c>
      <c r="O64" s="58"/>
      <c r="P64" s="58"/>
      <c r="Q64" s="58">
        <v>2.52</v>
      </c>
      <c r="S64" s="67">
        <v>41.93</v>
      </c>
      <c r="T64" s="67">
        <v>2.58</v>
      </c>
      <c r="U64" s="67">
        <v>13.2</v>
      </c>
      <c r="V64" s="67">
        <v>10.17</v>
      </c>
      <c r="W64" s="67">
        <v>0.14000000000000001</v>
      </c>
      <c r="X64" s="67">
        <v>14.41</v>
      </c>
      <c r="Y64" s="67">
        <v>11.02</v>
      </c>
      <c r="Z64" s="67">
        <v>2.4300000000000002</v>
      </c>
      <c r="AA64" s="67">
        <v>0.73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 x14ac:dyDescent="0.3">
      <c r="A65" s="56" t="s">
        <v>1014</v>
      </c>
      <c r="B65" s="56" t="s">
        <v>1010</v>
      </c>
      <c r="C65" s="57">
        <v>950</v>
      </c>
      <c r="D65" s="57">
        <v>5</v>
      </c>
      <c r="E65" s="56">
        <f t="shared" si="0"/>
        <v>1223.1500000000001</v>
      </c>
      <c r="F65" s="67">
        <v>59.11</v>
      </c>
      <c r="G65" s="67">
        <v>0.86</v>
      </c>
      <c r="H65" s="67">
        <v>19.77</v>
      </c>
      <c r="I65" s="67">
        <v>4.09</v>
      </c>
      <c r="J65" s="67">
        <v>0.17</v>
      </c>
      <c r="K65" s="67">
        <v>2.54</v>
      </c>
      <c r="L65" s="67">
        <v>8.31</v>
      </c>
      <c r="M65" s="67">
        <v>3.61</v>
      </c>
      <c r="N65" s="67">
        <v>1.53</v>
      </c>
      <c r="O65" s="58"/>
      <c r="P65" s="58"/>
      <c r="Q65" s="58">
        <v>9.19</v>
      </c>
      <c r="S65" s="67">
        <v>41.08</v>
      </c>
      <c r="T65" s="67">
        <v>2.15</v>
      </c>
      <c r="U65" s="67">
        <v>13.28</v>
      </c>
      <c r="V65" s="67">
        <v>9.9600000000000009</v>
      </c>
      <c r="W65" s="67">
        <v>0.12</v>
      </c>
      <c r="X65" s="67">
        <v>14.84</v>
      </c>
      <c r="Y65" s="67">
        <v>12.31</v>
      </c>
      <c r="Z65" s="67">
        <v>2.2200000000000002</v>
      </c>
      <c r="AA65" s="67">
        <v>0.66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 x14ac:dyDescent="0.3">
      <c r="A66" s="56" t="s">
        <v>1014</v>
      </c>
      <c r="B66" s="56" t="s">
        <v>1010</v>
      </c>
      <c r="C66" s="57">
        <v>950</v>
      </c>
      <c r="D66" s="57">
        <v>5</v>
      </c>
      <c r="E66" s="56">
        <f t="shared" si="0"/>
        <v>1223.1500000000001</v>
      </c>
      <c r="F66" s="67">
        <v>62.67</v>
      </c>
      <c r="G66" s="67">
        <v>0.71</v>
      </c>
      <c r="H66" s="67">
        <v>18.64</v>
      </c>
      <c r="I66" s="67">
        <v>3.65</v>
      </c>
      <c r="J66" s="67">
        <v>0.16</v>
      </c>
      <c r="K66" s="67">
        <v>1.87</v>
      </c>
      <c r="L66" s="67">
        <v>6.06</v>
      </c>
      <c r="M66" s="67">
        <v>4.22</v>
      </c>
      <c r="N66" s="67">
        <v>2.02</v>
      </c>
      <c r="O66" s="58"/>
      <c r="P66" s="58"/>
      <c r="Q66" s="58">
        <v>6.56</v>
      </c>
      <c r="S66" s="67">
        <v>41.46</v>
      </c>
      <c r="T66" s="67">
        <v>2.25</v>
      </c>
      <c r="U66" s="67">
        <v>13.57</v>
      </c>
      <c r="V66" s="67">
        <v>10.36</v>
      </c>
      <c r="W66" s="67">
        <v>0.18</v>
      </c>
      <c r="X66" s="67">
        <v>14.69</v>
      </c>
      <c r="Y66" s="67">
        <v>12.12</v>
      </c>
      <c r="Z66" s="67">
        <v>2.35</v>
      </c>
      <c r="AA66" s="67">
        <v>0.65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 x14ac:dyDescent="0.3">
      <c r="A67" s="56" t="s">
        <v>1014</v>
      </c>
      <c r="B67" s="56" t="s">
        <v>1010</v>
      </c>
      <c r="C67" s="57">
        <v>950</v>
      </c>
      <c r="D67" s="57">
        <v>5</v>
      </c>
      <c r="E67" s="56">
        <f t="shared" ref="E67:E130" si="1">C67+273.15</f>
        <v>1223.1500000000001</v>
      </c>
      <c r="F67" s="67">
        <v>65.099999999999994</v>
      </c>
      <c r="G67" s="67">
        <v>0.64</v>
      </c>
      <c r="H67" s="67">
        <v>17.190000000000001</v>
      </c>
      <c r="I67" s="67">
        <v>3.96</v>
      </c>
      <c r="J67" s="67">
        <v>0.13</v>
      </c>
      <c r="K67" s="67">
        <v>1.95</v>
      </c>
      <c r="L67" s="67">
        <v>4.5599999999999996</v>
      </c>
      <c r="M67" s="67">
        <v>3.56</v>
      </c>
      <c r="N67" s="67">
        <v>2.91</v>
      </c>
      <c r="O67" s="58"/>
      <c r="P67" s="58"/>
      <c r="Q67" s="58">
        <v>3.42</v>
      </c>
      <c r="S67" s="67">
        <v>42.97</v>
      </c>
      <c r="T67" s="67">
        <v>2.08</v>
      </c>
      <c r="U67" s="67">
        <v>12.3</v>
      </c>
      <c r="V67" s="67">
        <v>10.17</v>
      </c>
      <c r="W67" s="67">
        <v>0.32</v>
      </c>
      <c r="X67" s="67">
        <v>15.09</v>
      </c>
      <c r="Y67" s="67">
        <v>11.85</v>
      </c>
      <c r="Z67" s="67">
        <v>2.13</v>
      </c>
      <c r="AA67" s="67">
        <v>0.7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 x14ac:dyDescent="0.3">
      <c r="A68" s="56" t="s">
        <v>1014</v>
      </c>
      <c r="B68" s="56" t="s">
        <v>1010</v>
      </c>
      <c r="C68" s="57">
        <v>950</v>
      </c>
      <c r="D68" s="57">
        <v>5</v>
      </c>
      <c r="E68" s="56">
        <f t="shared" si="1"/>
        <v>1223.1500000000001</v>
      </c>
      <c r="F68" s="67">
        <v>59.68</v>
      </c>
      <c r="G68" s="67">
        <v>0.64</v>
      </c>
      <c r="H68" s="67">
        <v>21.22</v>
      </c>
      <c r="I68" s="67">
        <v>2.15</v>
      </c>
      <c r="J68" s="67">
        <v>0.01</v>
      </c>
      <c r="K68" s="67">
        <v>1.1499999999999999</v>
      </c>
      <c r="L68" s="67">
        <v>10.050000000000001</v>
      </c>
      <c r="M68" s="67">
        <v>4.28</v>
      </c>
      <c r="N68" s="67">
        <v>0.82</v>
      </c>
      <c r="O68" s="58"/>
      <c r="P68" s="58"/>
      <c r="Q68" s="58">
        <v>1.32</v>
      </c>
      <c r="S68" s="67">
        <v>42.93</v>
      </c>
      <c r="T68" s="67">
        <v>3.18</v>
      </c>
      <c r="U68" s="67">
        <v>12.37</v>
      </c>
      <c r="V68" s="67">
        <v>10.58</v>
      </c>
      <c r="W68" s="67">
        <v>0.26</v>
      </c>
      <c r="X68" s="67">
        <v>13.8</v>
      </c>
      <c r="Y68" s="67">
        <v>11.1</v>
      </c>
      <c r="Z68" s="67">
        <v>2.21</v>
      </c>
      <c r="AA68" s="67">
        <v>1.1399999999999999</v>
      </c>
      <c r="AB68" s="58"/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 x14ac:dyDescent="0.3">
      <c r="A69" s="56" t="s">
        <v>1014</v>
      </c>
      <c r="B69" s="56" t="s">
        <v>1010</v>
      </c>
      <c r="C69" s="57">
        <v>900</v>
      </c>
      <c r="D69" s="57">
        <v>5</v>
      </c>
      <c r="E69" s="56">
        <f t="shared" si="1"/>
        <v>1173.1500000000001</v>
      </c>
      <c r="F69" s="67">
        <v>63.39</v>
      </c>
      <c r="G69" s="67">
        <v>0.59</v>
      </c>
      <c r="H69" s="67">
        <v>19.43</v>
      </c>
      <c r="I69" s="67">
        <v>2.79</v>
      </c>
      <c r="J69" s="67">
        <v>0.22</v>
      </c>
      <c r="K69" s="67">
        <v>1.4</v>
      </c>
      <c r="L69" s="67">
        <v>6.6</v>
      </c>
      <c r="M69" s="67">
        <v>3.74</v>
      </c>
      <c r="N69" s="67">
        <v>1.83</v>
      </c>
      <c r="O69" s="58"/>
      <c r="P69" s="58"/>
      <c r="Q69" s="58">
        <v>9.19</v>
      </c>
      <c r="S69" s="67">
        <v>41.41</v>
      </c>
      <c r="T69" s="67">
        <v>2.02</v>
      </c>
      <c r="U69" s="67">
        <v>14.57</v>
      </c>
      <c r="V69" s="67">
        <v>10.81</v>
      </c>
      <c r="W69" s="67">
        <v>0.17</v>
      </c>
      <c r="X69" s="67">
        <v>13.75</v>
      </c>
      <c r="Y69" s="67">
        <v>12.35</v>
      </c>
      <c r="Z69" s="67">
        <v>2.2599999999999998</v>
      </c>
      <c r="AA69" s="67">
        <v>0.69</v>
      </c>
      <c r="AB69" s="58"/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 x14ac:dyDescent="0.3">
      <c r="A70" s="56" t="s">
        <v>1014</v>
      </c>
      <c r="B70" s="56" t="s">
        <v>1010</v>
      </c>
      <c r="C70" s="57">
        <v>900</v>
      </c>
      <c r="D70" s="57">
        <v>5</v>
      </c>
      <c r="E70" s="56">
        <f t="shared" si="1"/>
        <v>1173.1500000000001</v>
      </c>
      <c r="F70" s="67">
        <v>66.47</v>
      </c>
      <c r="G70" s="67">
        <v>0.61</v>
      </c>
      <c r="H70" s="67">
        <v>17.7</v>
      </c>
      <c r="I70" s="67">
        <v>2.95</v>
      </c>
      <c r="J70" s="67">
        <v>0.08</v>
      </c>
      <c r="K70" s="67">
        <v>1.34</v>
      </c>
      <c r="L70" s="67">
        <v>4.8899999999999997</v>
      </c>
      <c r="M70" s="67">
        <v>3.45</v>
      </c>
      <c r="N70" s="67">
        <v>2.5099999999999998</v>
      </c>
      <c r="O70" s="58"/>
      <c r="P70" s="58"/>
      <c r="Q70" s="58">
        <v>5.36</v>
      </c>
      <c r="S70" s="67">
        <v>42.65</v>
      </c>
      <c r="T70" s="67">
        <v>1.81</v>
      </c>
      <c r="U70" s="67">
        <v>12.96</v>
      </c>
      <c r="V70" s="67">
        <v>10.8</v>
      </c>
      <c r="W70" s="67">
        <v>0.2</v>
      </c>
      <c r="X70" s="67">
        <v>14.13</v>
      </c>
      <c r="Y70" s="67">
        <v>12.06</v>
      </c>
      <c r="Z70" s="67">
        <v>2.17</v>
      </c>
      <c r="AA70" s="67">
        <v>0.74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 x14ac:dyDescent="0.3">
      <c r="A71" s="56" t="s">
        <v>1014</v>
      </c>
      <c r="B71" s="56" t="s">
        <v>1010</v>
      </c>
      <c r="C71" s="57">
        <v>960</v>
      </c>
      <c r="D71" s="57">
        <v>5</v>
      </c>
      <c r="E71" s="56">
        <f t="shared" si="1"/>
        <v>1233.1500000000001</v>
      </c>
      <c r="F71" s="67">
        <v>63.3</v>
      </c>
      <c r="G71" s="67">
        <v>0.62</v>
      </c>
      <c r="H71" s="67">
        <v>15.61</v>
      </c>
      <c r="I71" s="67">
        <v>4.5199999999999996</v>
      </c>
      <c r="J71" s="67">
        <v>0.1</v>
      </c>
      <c r="K71" s="67">
        <v>5.2</v>
      </c>
      <c r="L71" s="67">
        <v>7.8</v>
      </c>
      <c r="M71" s="67">
        <v>2.69</v>
      </c>
      <c r="N71" s="67">
        <v>0.16</v>
      </c>
      <c r="O71" s="58"/>
      <c r="P71" s="58"/>
      <c r="Q71" s="58">
        <v>9.48</v>
      </c>
      <c r="S71" s="67">
        <v>42.37</v>
      </c>
      <c r="T71" s="67">
        <v>1.1499999999999999</v>
      </c>
      <c r="U71" s="67">
        <v>13.35</v>
      </c>
      <c r="V71" s="67">
        <v>8.24</v>
      </c>
      <c r="W71" s="67">
        <v>0.17</v>
      </c>
      <c r="X71" s="67">
        <v>17.059999999999999</v>
      </c>
      <c r="Y71" s="67">
        <v>12.53</v>
      </c>
      <c r="Z71" s="67">
        <v>2.5299999999999998</v>
      </c>
      <c r="AA71" s="67">
        <v>0.08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 x14ac:dyDescent="0.3">
      <c r="A72" s="56" t="s">
        <v>1014</v>
      </c>
      <c r="B72" s="56" t="s">
        <v>1010</v>
      </c>
      <c r="C72" s="57">
        <v>960</v>
      </c>
      <c r="D72" s="57">
        <v>5</v>
      </c>
      <c r="E72" s="56">
        <f t="shared" si="1"/>
        <v>1233.1500000000001</v>
      </c>
      <c r="F72" s="67">
        <v>64.87</v>
      </c>
      <c r="G72" s="67">
        <v>0.56999999999999995</v>
      </c>
      <c r="H72" s="67">
        <v>16.02</v>
      </c>
      <c r="I72" s="67">
        <v>3.82</v>
      </c>
      <c r="J72" s="67">
        <v>0.04</v>
      </c>
      <c r="K72" s="67">
        <v>2.54</v>
      </c>
      <c r="L72" s="67">
        <v>7.89</v>
      </c>
      <c r="M72" s="67">
        <v>3.71</v>
      </c>
      <c r="N72" s="67">
        <v>0.56000000000000005</v>
      </c>
      <c r="O72" s="58"/>
      <c r="P72" s="58"/>
      <c r="Q72" s="58">
        <v>7.82</v>
      </c>
      <c r="S72" s="67">
        <v>43.39</v>
      </c>
      <c r="T72" s="67">
        <v>1.22</v>
      </c>
      <c r="U72" s="67">
        <v>12.51</v>
      </c>
      <c r="V72" s="67">
        <v>8.9</v>
      </c>
      <c r="W72" s="67">
        <v>0.22</v>
      </c>
      <c r="X72" s="67">
        <v>16.98</v>
      </c>
      <c r="Y72" s="67">
        <v>12.17</v>
      </c>
      <c r="Z72" s="67">
        <v>2.41</v>
      </c>
      <c r="AA72" s="67">
        <v>7.0000000000000007E-2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 x14ac:dyDescent="0.3">
      <c r="A73" s="56" t="s">
        <v>1014</v>
      </c>
      <c r="B73" s="56" t="s">
        <v>1010</v>
      </c>
      <c r="C73" s="57">
        <v>1000</v>
      </c>
      <c r="D73" s="57">
        <v>4.9530000000000003</v>
      </c>
      <c r="E73" s="56">
        <f t="shared" si="1"/>
        <v>1273.1500000000001</v>
      </c>
      <c r="F73" s="67">
        <v>51.51</v>
      </c>
      <c r="G73" s="67">
        <v>1.59</v>
      </c>
      <c r="H73" s="67">
        <v>18.41</v>
      </c>
      <c r="I73" s="67">
        <v>10.96</v>
      </c>
      <c r="J73" s="67">
        <v>0.16</v>
      </c>
      <c r="K73" s="67">
        <v>4.3600000000000003</v>
      </c>
      <c r="L73" s="67">
        <v>9.39</v>
      </c>
      <c r="M73" s="67">
        <v>3.49</v>
      </c>
      <c r="N73" s="67">
        <v>0.13</v>
      </c>
      <c r="O73" s="58"/>
      <c r="P73" s="58"/>
      <c r="Q73" s="58">
        <v>6.4</v>
      </c>
      <c r="S73" s="67">
        <v>41.38</v>
      </c>
      <c r="T73" s="67">
        <v>2.6</v>
      </c>
      <c r="U73" s="67">
        <v>13.41</v>
      </c>
      <c r="V73" s="67">
        <v>12.39</v>
      </c>
      <c r="W73" s="67">
        <v>0.14000000000000001</v>
      </c>
      <c r="X73" s="67">
        <v>13.38</v>
      </c>
      <c r="Y73" s="67">
        <v>11.98</v>
      </c>
      <c r="Z73" s="67">
        <v>2.65</v>
      </c>
      <c r="AA73" s="67">
        <v>0.08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 x14ac:dyDescent="0.3">
      <c r="A74" s="56" t="s">
        <v>1014</v>
      </c>
      <c r="B74" s="56" t="s">
        <v>1010</v>
      </c>
      <c r="C74" s="57">
        <v>1000</v>
      </c>
      <c r="D74" s="57">
        <v>4.9530000000000003</v>
      </c>
      <c r="E74" s="56">
        <f t="shared" si="1"/>
        <v>1273.1500000000001</v>
      </c>
      <c r="F74" s="67">
        <v>54.11</v>
      </c>
      <c r="G74" s="67">
        <v>1.9</v>
      </c>
      <c r="H74" s="67">
        <v>16.91</v>
      </c>
      <c r="I74" s="67">
        <v>12.17</v>
      </c>
      <c r="J74" s="67">
        <v>0.26</v>
      </c>
      <c r="K74" s="67">
        <v>2.76</v>
      </c>
      <c r="L74" s="67">
        <v>7.81</v>
      </c>
      <c r="M74" s="67">
        <v>3.8</v>
      </c>
      <c r="N74" s="67">
        <v>0.28999999999999998</v>
      </c>
      <c r="O74" s="58"/>
      <c r="P74" s="58"/>
      <c r="Q74" s="58">
        <v>3.45</v>
      </c>
      <c r="S74" s="67">
        <v>40.36</v>
      </c>
      <c r="T74" s="67">
        <v>4.47</v>
      </c>
      <c r="U74" s="67">
        <v>13.06</v>
      </c>
      <c r="V74" s="67">
        <v>14.86</v>
      </c>
      <c r="W74" s="67">
        <v>0.17</v>
      </c>
      <c r="X74" s="67">
        <v>11.43</v>
      </c>
      <c r="Y74" s="67">
        <v>10.67</v>
      </c>
      <c r="Z74" s="67">
        <v>2.71</v>
      </c>
      <c r="AA74" s="67">
        <v>0.1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 x14ac:dyDescent="0.3">
      <c r="A75" s="56" t="s">
        <v>1014</v>
      </c>
      <c r="B75" s="56" t="s">
        <v>1010</v>
      </c>
      <c r="C75" s="57">
        <v>1000</v>
      </c>
      <c r="D75" s="57">
        <v>4.9530000000000003</v>
      </c>
      <c r="E75" s="56">
        <f t="shared" si="1"/>
        <v>1273.1500000000001</v>
      </c>
      <c r="F75" s="67">
        <v>41.38</v>
      </c>
      <c r="G75" s="67">
        <v>2.6</v>
      </c>
      <c r="H75" s="67">
        <v>13.41</v>
      </c>
      <c r="I75" s="67">
        <v>12.39</v>
      </c>
      <c r="J75" s="67">
        <v>0.14000000000000001</v>
      </c>
      <c r="K75" s="67">
        <v>13.38</v>
      </c>
      <c r="L75" s="67">
        <v>11.98</v>
      </c>
      <c r="M75" s="67">
        <v>2.65</v>
      </c>
      <c r="N75" s="67">
        <v>0.08</v>
      </c>
      <c r="O75" s="58"/>
      <c r="P75" s="58"/>
      <c r="Q75" s="58">
        <v>5.08</v>
      </c>
      <c r="S75" s="67">
        <v>40.630000000000003</v>
      </c>
      <c r="T75" s="67">
        <v>3.71</v>
      </c>
      <c r="U75" s="67">
        <v>13.64</v>
      </c>
      <c r="V75" s="67">
        <v>12.89</v>
      </c>
      <c r="W75" s="67">
        <v>0.11</v>
      </c>
      <c r="X75" s="67">
        <v>12.5</v>
      </c>
      <c r="Y75" s="67">
        <v>11.05</v>
      </c>
      <c r="Z75" s="67">
        <v>2.65</v>
      </c>
      <c r="AA75" s="67">
        <v>7.0000000000000007E-2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 x14ac:dyDescent="0.3">
      <c r="A76" s="56" t="s">
        <v>1014</v>
      </c>
      <c r="B76" s="56" t="s">
        <v>1010</v>
      </c>
      <c r="C76" s="57">
        <v>1000</v>
      </c>
      <c r="D76" s="57">
        <v>4.9290000000000003</v>
      </c>
      <c r="E76" s="56">
        <f t="shared" si="1"/>
        <v>1273.1500000000001</v>
      </c>
      <c r="F76" s="67">
        <v>50.64</v>
      </c>
      <c r="G76" s="67">
        <v>2.6</v>
      </c>
      <c r="H76" s="67">
        <v>17.68</v>
      </c>
      <c r="I76" s="67">
        <v>11.17</v>
      </c>
      <c r="J76" s="67">
        <v>0.3</v>
      </c>
      <c r="K76" s="67">
        <v>4.1900000000000004</v>
      </c>
      <c r="L76" s="67">
        <v>9.02</v>
      </c>
      <c r="M76" s="67">
        <v>3.03</v>
      </c>
      <c r="N76" s="67">
        <v>1.35</v>
      </c>
      <c r="O76" s="58"/>
      <c r="P76" s="58"/>
      <c r="Q76" s="58">
        <v>6.75</v>
      </c>
      <c r="S76" s="67">
        <v>40.619999999999997</v>
      </c>
      <c r="T76" s="67">
        <v>4.1399999999999997</v>
      </c>
      <c r="U76" s="67">
        <v>13.64</v>
      </c>
      <c r="V76" s="67">
        <v>12.82</v>
      </c>
      <c r="W76" s="67">
        <v>0.15</v>
      </c>
      <c r="X76" s="67">
        <v>12</v>
      </c>
      <c r="Y76" s="67">
        <v>11.4</v>
      </c>
      <c r="Z76" s="67">
        <v>2.39</v>
      </c>
      <c r="AA76" s="67">
        <v>0.76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 x14ac:dyDescent="0.3">
      <c r="A77" s="56" t="s">
        <v>1014</v>
      </c>
      <c r="B77" s="56" t="s">
        <v>1010</v>
      </c>
      <c r="C77" s="57">
        <v>1000</v>
      </c>
      <c r="D77" s="57">
        <v>4.9290000000000003</v>
      </c>
      <c r="E77" s="56">
        <f t="shared" si="1"/>
        <v>1273.1500000000001</v>
      </c>
      <c r="F77" s="67">
        <v>52.63</v>
      </c>
      <c r="G77" s="67">
        <v>2.37</v>
      </c>
      <c r="H77" s="67">
        <v>18.62</v>
      </c>
      <c r="I77" s="67">
        <v>9.56</v>
      </c>
      <c r="J77" s="67">
        <v>0.09</v>
      </c>
      <c r="K77" s="67">
        <v>3.39</v>
      </c>
      <c r="L77" s="67">
        <v>8.4</v>
      </c>
      <c r="M77" s="67">
        <v>3.37</v>
      </c>
      <c r="N77" s="67">
        <v>1.57</v>
      </c>
      <c r="O77" s="58"/>
      <c r="P77" s="58"/>
      <c r="Q77" s="58">
        <v>5.03</v>
      </c>
      <c r="S77" s="67">
        <v>41.22</v>
      </c>
      <c r="T77" s="67">
        <v>4.5199999999999996</v>
      </c>
      <c r="U77" s="67">
        <v>13.59</v>
      </c>
      <c r="V77" s="67">
        <v>13.87</v>
      </c>
      <c r="W77" s="67">
        <v>0.16</v>
      </c>
      <c r="X77" s="67">
        <v>10.68</v>
      </c>
      <c r="Y77" s="67">
        <v>11.19</v>
      </c>
      <c r="Z77" s="67">
        <v>2.37</v>
      </c>
      <c r="AA77" s="67">
        <v>0.76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 x14ac:dyDescent="0.3">
      <c r="A78" s="56" t="s">
        <v>1014</v>
      </c>
      <c r="B78" s="56" t="s">
        <v>1010</v>
      </c>
      <c r="C78" s="57">
        <v>1000</v>
      </c>
      <c r="D78" s="57">
        <v>4.9290000000000003</v>
      </c>
      <c r="E78" s="56">
        <f t="shared" si="1"/>
        <v>1273.1500000000001</v>
      </c>
      <c r="F78" s="67">
        <v>53.28</v>
      </c>
      <c r="G78" s="67">
        <v>1.98</v>
      </c>
      <c r="H78" s="67">
        <v>18.100000000000001</v>
      </c>
      <c r="I78" s="67">
        <v>10.78</v>
      </c>
      <c r="J78" s="67">
        <v>0.17</v>
      </c>
      <c r="K78" s="67">
        <v>2.82</v>
      </c>
      <c r="L78" s="67">
        <v>7.24</v>
      </c>
      <c r="M78" s="67">
        <v>3.73</v>
      </c>
      <c r="N78" s="67">
        <v>1.9</v>
      </c>
      <c r="O78" s="58"/>
      <c r="P78" s="58"/>
      <c r="Q78" s="58">
        <v>4.0999999999999996</v>
      </c>
      <c r="S78" s="67">
        <v>40.04</v>
      </c>
      <c r="T78" s="67">
        <v>5.31</v>
      </c>
      <c r="U78" s="67">
        <v>13.42</v>
      </c>
      <c r="V78" s="67">
        <v>14.62</v>
      </c>
      <c r="W78" s="67">
        <v>0.13</v>
      </c>
      <c r="X78" s="67">
        <v>11.09</v>
      </c>
      <c r="Y78" s="67">
        <v>10.6</v>
      </c>
      <c r="Z78" s="67">
        <v>2.4300000000000002</v>
      </c>
      <c r="AA78" s="67">
        <v>0.86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 x14ac:dyDescent="0.3">
      <c r="A79" s="56" t="s">
        <v>1014</v>
      </c>
      <c r="B79" s="56" t="s">
        <v>1010</v>
      </c>
      <c r="C79" s="57">
        <v>1000</v>
      </c>
      <c r="D79" s="57">
        <v>4.9290000000000003</v>
      </c>
      <c r="E79" s="56">
        <f t="shared" si="1"/>
        <v>1273.1500000000001</v>
      </c>
      <c r="F79" s="67">
        <v>54.62</v>
      </c>
      <c r="G79" s="67">
        <v>1.78</v>
      </c>
      <c r="H79" s="67">
        <v>17.579999999999998</v>
      </c>
      <c r="I79" s="67">
        <v>10.36</v>
      </c>
      <c r="J79" s="67">
        <v>0.18</v>
      </c>
      <c r="K79" s="67">
        <v>2.61</v>
      </c>
      <c r="L79" s="67">
        <v>6.72</v>
      </c>
      <c r="M79" s="67">
        <v>3.92</v>
      </c>
      <c r="N79" s="67">
        <v>2.2400000000000002</v>
      </c>
      <c r="O79" s="58"/>
      <c r="P79" s="58"/>
      <c r="Q79" s="58">
        <v>3.92</v>
      </c>
      <c r="S79" s="67">
        <v>40.78</v>
      </c>
      <c r="T79" s="67">
        <v>5.22</v>
      </c>
      <c r="U79" s="67">
        <v>13.38</v>
      </c>
      <c r="V79" s="67">
        <v>14.95</v>
      </c>
      <c r="W79" s="67">
        <v>0.18</v>
      </c>
      <c r="X79" s="67">
        <v>10.4</v>
      </c>
      <c r="Y79" s="67">
        <v>10.3</v>
      </c>
      <c r="Z79" s="67">
        <v>2.4</v>
      </c>
      <c r="AA79" s="67">
        <v>0.88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 x14ac:dyDescent="0.3">
      <c r="A80" s="56" t="s">
        <v>1014</v>
      </c>
      <c r="B80" s="56" t="s">
        <v>1010</v>
      </c>
      <c r="C80" s="57">
        <v>1000</v>
      </c>
      <c r="D80" s="57">
        <v>4.9290000000000003</v>
      </c>
      <c r="E80" s="56">
        <f t="shared" si="1"/>
        <v>1273.1500000000001</v>
      </c>
      <c r="F80" s="67">
        <v>55.31</v>
      </c>
      <c r="G80" s="67">
        <v>1.66</v>
      </c>
      <c r="H80" s="67">
        <v>17.73</v>
      </c>
      <c r="I80" s="67">
        <v>10.16</v>
      </c>
      <c r="J80" s="67">
        <v>0.19</v>
      </c>
      <c r="K80" s="67">
        <v>2.44</v>
      </c>
      <c r="L80" s="67">
        <v>6</v>
      </c>
      <c r="M80" s="67">
        <v>3.74</v>
      </c>
      <c r="N80" s="67">
        <v>2.75</v>
      </c>
      <c r="O80" s="58"/>
      <c r="P80" s="58"/>
      <c r="Q80" s="58">
        <v>2.04</v>
      </c>
      <c r="S80" s="67">
        <v>40.68</v>
      </c>
      <c r="T80" s="67">
        <v>5.34</v>
      </c>
      <c r="U80" s="67">
        <v>12.73</v>
      </c>
      <c r="V80" s="67">
        <v>15.12</v>
      </c>
      <c r="W80" s="67">
        <v>0.15</v>
      </c>
      <c r="X80" s="67">
        <v>10.19</v>
      </c>
      <c r="Y80" s="67">
        <v>11.01</v>
      </c>
      <c r="Z80" s="67">
        <v>2.23</v>
      </c>
      <c r="AA80" s="67">
        <v>1.03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 x14ac:dyDescent="0.3">
      <c r="A81" s="56" t="s">
        <v>1014</v>
      </c>
      <c r="B81" s="56" t="s">
        <v>1010</v>
      </c>
      <c r="C81" s="57">
        <v>1040</v>
      </c>
      <c r="D81" s="57">
        <v>4.8929999999999998</v>
      </c>
      <c r="E81" s="56">
        <f t="shared" si="1"/>
        <v>1313.15</v>
      </c>
      <c r="F81" s="67">
        <v>50.25</v>
      </c>
      <c r="G81" s="67">
        <v>2.88</v>
      </c>
      <c r="H81" s="67">
        <v>17.79</v>
      </c>
      <c r="I81" s="67">
        <v>11.29</v>
      </c>
      <c r="J81" s="67">
        <v>0.14000000000000001</v>
      </c>
      <c r="K81" s="67">
        <v>4.38</v>
      </c>
      <c r="L81" s="67">
        <v>7.77</v>
      </c>
      <c r="M81" s="67">
        <v>3.9</v>
      </c>
      <c r="N81" s="67">
        <v>1.6</v>
      </c>
      <c r="O81" s="58"/>
      <c r="P81" s="58"/>
      <c r="Q81" s="58">
        <v>2.84</v>
      </c>
      <c r="S81" s="67">
        <v>39.24</v>
      </c>
      <c r="T81" s="67">
        <v>5.96</v>
      </c>
      <c r="U81" s="67">
        <v>13.87</v>
      </c>
      <c r="V81" s="67">
        <v>12.74</v>
      </c>
      <c r="W81" s="67">
        <v>0.1</v>
      </c>
      <c r="X81" s="67">
        <v>12.04</v>
      </c>
      <c r="Y81" s="67">
        <v>10.95</v>
      </c>
      <c r="Z81" s="67">
        <v>2.31</v>
      </c>
      <c r="AA81" s="67">
        <v>0.78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 x14ac:dyDescent="0.3">
      <c r="A82" s="56" t="s">
        <v>1015</v>
      </c>
      <c r="B82" s="56" t="s">
        <v>1010</v>
      </c>
      <c r="C82" s="57">
        <v>825</v>
      </c>
      <c r="D82" s="57">
        <v>3</v>
      </c>
      <c r="E82" s="56">
        <f t="shared" si="1"/>
        <v>1098.1500000000001</v>
      </c>
      <c r="F82" s="58">
        <v>64.89</v>
      </c>
      <c r="G82" s="58">
        <v>0.24</v>
      </c>
      <c r="H82" s="58">
        <v>14.36</v>
      </c>
      <c r="I82" s="58">
        <v>2</v>
      </c>
      <c r="J82" s="58">
        <v>0.03</v>
      </c>
      <c r="K82" s="58">
        <v>0.4</v>
      </c>
      <c r="L82" s="58">
        <v>2.89</v>
      </c>
      <c r="M82" s="58">
        <v>3.17</v>
      </c>
      <c r="N82" s="58">
        <v>2.54</v>
      </c>
      <c r="O82" s="58"/>
      <c r="P82" s="58"/>
      <c r="Q82" s="58">
        <v>9.48</v>
      </c>
      <c r="S82" s="58">
        <v>47.24</v>
      </c>
      <c r="T82" s="58">
        <v>1.58</v>
      </c>
      <c r="U82" s="58">
        <v>11.74</v>
      </c>
      <c r="V82" s="58">
        <v>14.05</v>
      </c>
      <c r="W82" s="58">
        <v>0.25</v>
      </c>
      <c r="X82" s="58">
        <v>11.11</v>
      </c>
      <c r="Y82" s="58">
        <v>10.119999999999999</v>
      </c>
      <c r="Z82" s="58">
        <v>1.69</v>
      </c>
      <c r="AA82" s="58">
        <v>0.82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 x14ac:dyDescent="0.3">
      <c r="A83" s="56" t="s">
        <v>1015</v>
      </c>
      <c r="B83" s="56" t="s">
        <v>1010</v>
      </c>
      <c r="C83" s="57">
        <v>825</v>
      </c>
      <c r="D83" s="57">
        <v>3</v>
      </c>
      <c r="E83" s="56">
        <f t="shared" si="1"/>
        <v>1098.1500000000001</v>
      </c>
      <c r="F83" s="58">
        <v>70.86</v>
      </c>
      <c r="G83" s="58">
        <v>0.22</v>
      </c>
      <c r="H83" s="58">
        <v>12.37</v>
      </c>
      <c r="I83" s="58">
        <v>1.49</v>
      </c>
      <c r="J83" s="58">
        <v>0.03</v>
      </c>
      <c r="K83" s="58">
        <v>0.27</v>
      </c>
      <c r="L83" s="58">
        <v>1.79</v>
      </c>
      <c r="M83" s="58">
        <v>3.05</v>
      </c>
      <c r="N83" s="58">
        <v>3.75</v>
      </c>
      <c r="O83" s="58"/>
      <c r="P83" s="58"/>
      <c r="Q83" s="58">
        <v>6.17</v>
      </c>
      <c r="S83" s="58">
        <v>50.11</v>
      </c>
      <c r="T83" s="58">
        <v>1.71</v>
      </c>
      <c r="U83" s="58">
        <v>9.42</v>
      </c>
      <c r="V83" s="58">
        <v>15.25</v>
      </c>
      <c r="W83" s="58">
        <v>0.23</v>
      </c>
      <c r="X83" s="58">
        <v>11.65</v>
      </c>
      <c r="Y83" s="58">
        <v>9.84</v>
      </c>
      <c r="Z83" s="58">
        <v>1.42</v>
      </c>
      <c r="AA83" s="58">
        <v>0.81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 x14ac:dyDescent="0.3">
      <c r="A84" s="56" t="s">
        <v>1015</v>
      </c>
      <c r="B84" s="56" t="s">
        <v>1010</v>
      </c>
      <c r="C84" s="57">
        <v>825</v>
      </c>
      <c r="D84" s="57">
        <v>3</v>
      </c>
      <c r="E84" s="56">
        <f t="shared" si="1"/>
        <v>1098.1500000000001</v>
      </c>
      <c r="F84" s="58">
        <v>70.62</v>
      </c>
      <c r="G84" s="58">
        <v>0.25</v>
      </c>
      <c r="H84" s="58">
        <v>12.69</v>
      </c>
      <c r="I84" s="58">
        <v>1.48</v>
      </c>
      <c r="J84" s="58">
        <v>0.05</v>
      </c>
      <c r="K84" s="58">
        <v>0.28000000000000003</v>
      </c>
      <c r="L84" s="58">
        <v>2.0699999999999998</v>
      </c>
      <c r="M84" s="58">
        <v>3.04</v>
      </c>
      <c r="N84" s="58">
        <v>3.76</v>
      </c>
      <c r="O84" s="58"/>
      <c r="P84" s="58"/>
      <c r="Q84" s="58">
        <v>5.76</v>
      </c>
      <c r="S84" s="58">
        <v>47.81</v>
      </c>
      <c r="T84" s="58">
        <v>1.56</v>
      </c>
      <c r="U84" s="58">
        <v>11.19</v>
      </c>
      <c r="V84" s="58">
        <v>14.25</v>
      </c>
      <c r="W84" s="58">
        <v>0.27</v>
      </c>
      <c r="X84" s="58">
        <v>12.3</v>
      </c>
      <c r="Y84" s="58">
        <v>10.039999999999999</v>
      </c>
      <c r="Z84" s="58">
        <v>1.64</v>
      </c>
      <c r="AA84" s="58">
        <v>0.77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 x14ac:dyDescent="0.3">
      <c r="A85" s="56" t="s">
        <v>1015</v>
      </c>
      <c r="B85" s="56" t="s">
        <v>1010</v>
      </c>
      <c r="C85" s="57">
        <v>800</v>
      </c>
      <c r="D85" s="57">
        <v>3</v>
      </c>
      <c r="E85" s="56">
        <f t="shared" si="1"/>
        <v>1073.1500000000001</v>
      </c>
      <c r="F85" s="58">
        <v>67.209999999999994</v>
      </c>
      <c r="G85" s="58">
        <v>0.21</v>
      </c>
      <c r="H85" s="58">
        <v>13.82</v>
      </c>
      <c r="I85" s="58">
        <v>1.71</v>
      </c>
      <c r="J85" s="58">
        <v>0.06</v>
      </c>
      <c r="K85" s="58">
        <v>0.33</v>
      </c>
      <c r="L85" s="58">
        <v>2.44</v>
      </c>
      <c r="M85" s="58">
        <v>3.26</v>
      </c>
      <c r="N85" s="58">
        <v>2.79</v>
      </c>
      <c r="O85" s="58"/>
      <c r="P85" s="58"/>
      <c r="Q85" s="58">
        <v>8.18</v>
      </c>
      <c r="S85" s="58">
        <v>45.41</v>
      </c>
      <c r="T85" s="58">
        <v>1.37</v>
      </c>
      <c r="U85" s="58">
        <v>10.97</v>
      </c>
      <c r="V85" s="58">
        <v>16.77</v>
      </c>
      <c r="W85" s="58">
        <v>0.32</v>
      </c>
      <c r="X85" s="58">
        <v>11.6</v>
      </c>
      <c r="Y85" s="58">
        <v>10.14</v>
      </c>
      <c r="Z85" s="58">
        <v>1.61</v>
      </c>
      <c r="AA85" s="58">
        <v>0.56999999999999995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 x14ac:dyDescent="0.3">
      <c r="A86" s="56" t="s">
        <v>1015</v>
      </c>
      <c r="B86" s="56" t="s">
        <v>1010</v>
      </c>
      <c r="C86" s="57">
        <v>800</v>
      </c>
      <c r="D86" s="57">
        <v>3</v>
      </c>
      <c r="E86" s="56">
        <f t="shared" si="1"/>
        <v>1073.1500000000001</v>
      </c>
      <c r="F86" s="58">
        <v>71.290000000000006</v>
      </c>
      <c r="G86" s="58">
        <v>0.22</v>
      </c>
      <c r="H86" s="58">
        <v>11.96</v>
      </c>
      <c r="I86" s="58">
        <v>1.35</v>
      </c>
      <c r="J86" s="58">
        <v>0.04</v>
      </c>
      <c r="K86" s="58">
        <v>0.28000000000000003</v>
      </c>
      <c r="L86" s="58">
        <v>1.63</v>
      </c>
      <c r="M86" s="58">
        <v>2.81</v>
      </c>
      <c r="N86" s="58">
        <v>3.8</v>
      </c>
      <c r="O86" s="58"/>
      <c r="P86" s="58"/>
      <c r="Q86" s="58">
        <v>6.63</v>
      </c>
      <c r="S86" s="58">
        <v>47.97</v>
      </c>
      <c r="T86" s="58">
        <v>1.73</v>
      </c>
      <c r="U86" s="58">
        <v>8.36</v>
      </c>
      <c r="V86" s="58">
        <v>17.63</v>
      </c>
      <c r="W86" s="58">
        <v>0.27</v>
      </c>
      <c r="X86" s="58">
        <v>12.1</v>
      </c>
      <c r="Y86" s="58">
        <v>9.44</v>
      </c>
      <c r="Z86" s="58">
        <v>1.29</v>
      </c>
      <c r="AA86" s="58">
        <v>0.59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 x14ac:dyDescent="0.3">
      <c r="A87" s="56" t="s">
        <v>1015</v>
      </c>
      <c r="B87" s="56" t="s">
        <v>1010</v>
      </c>
      <c r="C87" s="57">
        <v>850</v>
      </c>
      <c r="D87" s="57">
        <v>3</v>
      </c>
      <c r="E87" s="56">
        <f t="shared" si="1"/>
        <v>1123.1500000000001</v>
      </c>
      <c r="F87" s="58">
        <v>63.57</v>
      </c>
      <c r="G87" s="58">
        <v>0.32</v>
      </c>
      <c r="H87" s="58">
        <v>14.68</v>
      </c>
      <c r="I87" s="58">
        <v>2.1800000000000002</v>
      </c>
      <c r="J87" s="58">
        <v>7.0000000000000007E-2</v>
      </c>
      <c r="K87" s="58">
        <v>0.4</v>
      </c>
      <c r="L87" s="58">
        <v>3.23</v>
      </c>
      <c r="M87" s="58">
        <v>3.27</v>
      </c>
      <c r="N87" s="58">
        <v>2.39</v>
      </c>
      <c r="O87" s="58"/>
      <c r="P87" s="58"/>
      <c r="Q87" s="58">
        <v>9.8800000000000008</v>
      </c>
      <c r="S87" s="58">
        <v>45.43</v>
      </c>
      <c r="T87" s="58">
        <v>1.9</v>
      </c>
      <c r="U87" s="58">
        <v>11.42</v>
      </c>
      <c r="V87" s="58">
        <v>13.59</v>
      </c>
      <c r="W87" s="58">
        <v>0.23</v>
      </c>
      <c r="X87" s="58">
        <v>12.64</v>
      </c>
      <c r="Y87" s="58">
        <v>10.97</v>
      </c>
      <c r="Z87" s="58">
        <v>1.81</v>
      </c>
      <c r="AA87" s="58">
        <v>0.71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 x14ac:dyDescent="0.3">
      <c r="A88" s="56" t="s">
        <v>1015</v>
      </c>
      <c r="B88" s="56" t="s">
        <v>1010</v>
      </c>
      <c r="C88" s="57">
        <v>775</v>
      </c>
      <c r="D88" s="57">
        <v>3</v>
      </c>
      <c r="E88" s="56">
        <f t="shared" si="1"/>
        <v>1048.1500000000001</v>
      </c>
      <c r="F88" s="58">
        <v>67.38</v>
      </c>
      <c r="G88" s="58">
        <v>0.15</v>
      </c>
      <c r="H88" s="58">
        <v>13.28</v>
      </c>
      <c r="I88" s="58">
        <v>1.25</v>
      </c>
      <c r="J88" s="58">
        <v>0.04</v>
      </c>
      <c r="K88" s="58">
        <v>0.22</v>
      </c>
      <c r="L88" s="58">
        <v>2.4</v>
      </c>
      <c r="M88" s="58">
        <v>2.59</v>
      </c>
      <c r="N88" s="58">
        <v>2.61</v>
      </c>
      <c r="O88" s="58"/>
      <c r="P88" s="58"/>
      <c r="Q88" s="58">
        <v>10.06</v>
      </c>
      <c r="S88" s="58">
        <v>45.76</v>
      </c>
      <c r="T88" s="58">
        <v>1.56</v>
      </c>
      <c r="U88" s="58">
        <v>12.23</v>
      </c>
      <c r="V88" s="58">
        <v>16.75</v>
      </c>
      <c r="W88" s="58">
        <v>0.33</v>
      </c>
      <c r="X88" s="58">
        <v>10.61</v>
      </c>
      <c r="Y88" s="58">
        <v>10.42</v>
      </c>
      <c r="Z88" s="58">
        <v>1.61</v>
      </c>
      <c r="AA88" s="58">
        <v>0.74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 x14ac:dyDescent="0.3">
      <c r="A89" s="56" t="s">
        <v>1015</v>
      </c>
      <c r="B89" s="56" t="s">
        <v>1010</v>
      </c>
      <c r="C89" s="57">
        <v>775</v>
      </c>
      <c r="D89" s="57">
        <v>3</v>
      </c>
      <c r="E89" s="56">
        <f t="shared" si="1"/>
        <v>1048.1500000000001</v>
      </c>
      <c r="F89" s="58">
        <v>68.010000000000005</v>
      </c>
      <c r="G89" s="58">
        <v>0.18</v>
      </c>
      <c r="H89" s="58">
        <v>12.76</v>
      </c>
      <c r="I89" s="58">
        <v>1.29</v>
      </c>
      <c r="J89" s="58">
        <v>0.03</v>
      </c>
      <c r="K89" s="58">
        <v>0.23</v>
      </c>
      <c r="L89" s="58">
        <v>2.0499999999999998</v>
      </c>
      <c r="M89" s="58">
        <v>2.75</v>
      </c>
      <c r="N89" s="58">
        <v>3.01</v>
      </c>
      <c r="O89" s="58"/>
      <c r="P89" s="58"/>
      <c r="Q89" s="58">
        <v>9.69</v>
      </c>
      <c r="S89" s="58">
        <v>53.68</v>
      </c>
      <c r="T89" s="58">
        <v>0.98</v>
      </c>
      <c r="U89" s="58">
        <v>10.77</v>
      </c>
      <c r="V89" s="58">
        <v>13.81</v>
      </c>
      <c r="W89" s="58">
        <v>0.28000000000000003</v>
      </c>
      <c r="X89" s="58">
        <v>9.65</v>
      </c>
      <c r="Y89" s="58">
        <v>8.1999999999999993</v>
      </c>
      <c r="Z89" s="58">
        <v>1.37</v>
      </c>
      <c r="AA89" s="58">
        <v>0.71</v>
      </c>
      <c r="AB89" s="58"/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 x14ac:dyDescent="0.3">
      <c r="A90" s="56" t="s">
        <v>1015</v>
      </c>
      <c r="B90" s="56" t="s">
        <v>1010</v>
      </c>
      <c r="C90" s="57">
        <v>875</v>
      </c>
      <c r="D90" s="57">
        <v>3</v>
      </c>
      <c r="E90" s="56">
        <f t="shared" si="1"/>
        <v>1148.1500000000001</v>
      </c>
      <c r="F90" s="58">
        <v>63.62</v>
      </c>
      <c r="G90" s="58">
        <v>0.36</v>
      </c>
      <c r="H90" s="58">
        <v>19.45</v>
      </c>
      <c r="I90" s="58">
        <v>1.91</v>
      </c>
      <c r="J90" s="58">
        <v>7.0000000000000007E-2</v>
      </c>
      <c r="K90" s="58">
        <v>0.88</v>
      </c>
      <c r="L90" s="58">
        <v>4.13</v>
      </c>
      <c r="M90" s="58">
        <v>3.34</v>
      </c>
      <c r="N90" s="58">
        <v>2.4900000000000002</v>
      </c>
      <c r="O90" s="58"/>
      <c r="P90" s="58"/>
      <c r="Q90" s="58">
        <v>3.75</v>
      </c>
      <c r="S90" s="58">
        <v>45.27</v>
      </c>
      <c r="T90" s="58">
        <v>1.45</v>
      </c>
      <c r="U90" s="58">
        <v>10.42</v>
      </c>
      <c r="V90" s="58">
        <v>8.84</v>
      </c>
      <c r="W90" s="58">
        <v>0.17</v>
      </c>
      <c r="X90" s="58">
        <v>16.510000000000002</v>
      </c>
      <c r="Y90" s="58">
        <v>11.9</v>
      </c>
      <c r="Z90" s="58">
        <v>1.72</v>
      </c>
      <c r="AA90" s="58">
        <v>1.17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 x14ac:dyDescent="0.3">
      <c r="A91" s="56" t="s">
        <v>1015</v>
      </c>
      <c r="B91" s="56" t="s">
        <v>1010</v>
      </c>
      <c r="C91" s="57">
        <v>875</v>
      </c>
      <c r="D91" s="57">
        <v>3</v>
      </c>
      <c r="E91" s="56">
        <f t="shared" si="1"/>
        <v>1148.1500000000001</v>
      </c>
      <c r="F91" s="58">
        <v>68.56</v>
      </c>
      <c r="G91" s="58">
        <v>0.34</v>
      </c>
      <c r="H91" s="58">
        <v>17.91</v>
      </c>
      <c r="I91" s="58">
        <v>1.77</v>
      </c>
      <c r="J91" s="58">
        <v>0.05</v>
      </c>
      <c r="K91" s="58">
        <v>0.72</v>
      </c>
      <c r="L91" s="58">
        <v>2.81</v>
      </c>
      <c r="M91" s="58">
        <v>3.48</v>
      </c>
      <c r="N91" s="58">
        <v>2.96</v>
      </c>
      <c r="O91" s="58"/>
      <c r="P91" s="58"/>
      <c r="Q91" s="58">
        <v>1.4</v>
      </c>
      <c r="S91" s="58">
        <v>46.67</v>
      </c>
      <c r="T91" s="58">
        <v>1.58</v>
      </c>
      <c r="U91" s="58">
        <v>10.41</v>
      </c>
      <c r="V91" s="58">
        <v>9.92</v>
      </c>
      <c r="W91" s="58">
        <v>0.25</v>
      </c>
      <c r="X91" s="58">
        <v>16.079999999999998</v>
      </c>
      <c r="Y91" s="58">
        <v>10.99</v>
      </c>
      <c r="Z91" s="58">
        <v>1.74</v>
      </c>
      <c r="AA91" s="58">
        <v>1.0900000000000001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 x14ac:dyDescent="0.3">
      <c r="A92" s="56" t="s">
        <v>1015</v>
      </c>
      <c r="B92" s="56" t="s">
        <v>1010</v>
      </c>
      <c r="C92" s="57">
        <v>850</v>
      </c>
      <c r="D92" s="57">
        <v>2</v>
      </c>
      <c r="E92" s="56">
        <f t="shared" si="1"/>
        <v>1123.1500000000001</v>
      </c>
      <c r="F92" s="58">
        <v>67.349999999999994</v>
      </c>
      <c r="G92" s="58">
        <v>0.28999999999999998</v>
      </c>
      <c r="H92" s="58">
        <v>18.52</v>
      </c>
      <c r="I92" s="58">
        <v>2.33</v>
      </c>
      <c r="J92" s="58">
        <v>0.06</v>
      </c>
      <c r="K92" s="58">
        <v>0.43</v>
      </c>
      <c r="L92" s="58">
        <v>2.84</v>
      </c>
      <c r="M92" s="58">
        <v>3.57</v>
      </c>
      <c r="N92" s="58">
        <v>2.88</v>
      </c>
      <c r="O92" s="58"/>
      <c r="P92" s="58"/>
      <c r="Q92" s="58">
        <v>1.73</v>
      </c>
      <c r="S92" s="58">
        <v>45.2</v>
      </c>
      <c r="T92" s="58">
        <v>1.93</v>
      </c>
      <c r="U92" s="58">
        <v>11.03</v>
      </c>
      <c r="V92" s="58">
        <v>14.73</v>
      </c>
      <c r="W92" s="58">
        <v>0.26</v>
      </c>
      <c r="X92" s="58">
        <v>12.9</v>
      </c>
      <c r="Y92" s="58">
        <v>10.67</v>
      </c>
      <c r="Z92" s="58">
        <v>1.71</v>
      </c>
      <c r="AA92" s="58">
        <v>1.03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 x14ac:dyDescent="0.3">
      <c r="A93" s="56" t="s">
        <v>1015</v>
      </c>
      <c r="B93" s="56" t="s">
        <v>1010</v>
      </c>
      <c r="C93" s="57">
        <v>800</v>
      </c>
      <c r="D93" s="57">
        <v>2</v>
      </c>
      <c r="E93" s="56">
        <f t="shared" si="1"/>
        <v>1073.1500000000001</v>
      </c>
      <c r="F93" s="58">
        <v>70.319999999999993</v>
      </c>
      <c r="G93" s="58">
        <v>0.23</v>
      </c>
      <c r="H93" s="58">
        <v>13.34</v>
      </c>
      <c r="I93" s="58">
        <v>1.8</v>
      </c>
      <c r="J93" s="58">
        <v>0.04</v>
      </c>
      <c r="K93" s="58">
        <v>0.32</v>
      </c>
      <c r="L93" s="58">
        <v>2.0499999999999998</v>
      </c>
      <c r="M93" s="58">
        <v>3.06</v>
      </c>
      <c r="N93" s="58">
        <v>3.14</v>
      </c>
      <c r="O93" s="58"/>
      <c r="P93" s="58"/>
      <c r="Q93" s="58">
        <v>5.69</v>
      </c>
      <c r="S93" s="58">
        <v>45.47</v>
      </c>
      <c r="T93" s="58">
        <v>1.77</v>
      </c>
      <c r="U93" s="58">
        <v>11.58</v>
      </c>
      <c r="V93" s="58">
        <v>15.24</v>
      </c>
      <c r="W93" s="58">
        <v>0.27</v>
      </c>
      <c r="X93" s="58">
        <v>11.77</v>
      </c>
      <c r="Y93" s="58">
        <v>10.46</v>
      </c>
      <c r="Z93" s="58">
        <v>1.62</v>
      </c>
      <c r="AA93" s="58">
        <v>0.56999999999999995</v>
      </c>
      <c r="AB93" s="58"/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 x14ac:dyDescent="0.3">
      <c r="A94" s="56" t="s">
        <v>1015</v>
      </c>
      <c r="B94" s="56" t="s">
        <v>1010</v>
      </c>
      <c r="C94" s="57">
        <v>800</v>
      </c>
      <c r="D94" s="57">
        <v>2</v>
      </c>
      <c r="E94" s="56">
        <f t="shared" si="1"/>
        <v>1073.1500000000001</v>
      </c>
      <c r="F94" s="58">
        <v>74.17</v>
      </c>
      <c r="G94" s="58">
        <v>0.19</v>
      </c>
      <c r="H94" s="58">
        <v>11.71</v>
      </c>
      <c r="I94" s="58">
        <v>1.36</v>
      </c>
      <c r="J94" s="58">
        <v>0.02</v>
      </c>
      <c r="K94" s="58">
        <v>0.23</v>
      </c>
      <c r="L94" s="58">
        <v>1.45</v>
      </c>
      <c r="M94" s="58">
        <v>2.72</v>
      </c>
      <c r="N94" s="58">
        <v>4.12</v>
      </c>
      <c r="O94" s="58"/>
      <c r="P94" s="58"/>
      <c r="Q94" s="58">
        <v>4.03</v>
      </c>
      <c r="S94" s="58">
        <v>46.05</v>
      </c>
      <c r="T94" s="58">
        <v>1.87</v>
      </c>
      <c r="U94" s="58">
        <v>11.03</v>
      </c>
      <c r="V94" s="58">
        <v>16.309999999999999</v>
      </c>
      <c r="W94" s="58">
        <v>0.25</v>
      </c>
      <c r="X94" s="58">
        <v>10.65</v>
      </c>
      <c r="Y94" s="58">
        <v>9.76</v>
      </c>
      <c r="Z94" s="58">
        <v>1.6</v>
      </c>
      <c r="AA94" s="58">
        <v>0.68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 x14ac:dyDescent="0.3">
      <c r="A95" s="56" t="s">
        <v>1016</v>
      </c>
      <c r="B95" s="56" t="s">
        <v>1010</v>
      </c>
      <c r="C95" s="57">
        <v>800</v>
      </c>
      <c r="D95" s="57">
        <v>15</v>
      </c>
      <c r="E95" s="56">
        <f t="shared" si="1"/>
        <v>1073.1500000000001</v>
      </c>
      <c r="F95" s="58">
        <v>68.8</v>
      </c>
      <c r="G95" s="58">
        <v>0.52</v>
      </c>
      <c r="H95" s="58">
        <v>16.97</v>
      </c>
      <c r="I95" s="58">
        <v>2.48</v>
      </c>
      <c r="J95" s="58"/>
      <c r="K95" s="58">
        <v>2.14</v>
      </c>
      <c r="L95" s="58">
        <v>1.27</v>
      </c>
      <c r="M95" s="58">
        <v>3.92</v>
      </c>
      <c r="N95" s="58">
        <v>3.48</v>
      </c>
      <c r="O95" s="58"/>
      <c r="P95" s="58">
        <v>0.42</v>
      </c>
      <c r="Q95" s="58">
        <f>IF(100-SUM(F95:P95)&lt;0,0,100-SUM(F95:P95))</f>
        <v>0</v>
      </c>
      <c r="S95" s="58">
        <v>41.01</v>
      </c>
      <c r="T95" s="58">
        <v>0.66</v>
      </c>
      <c r="U95" s="58">
        <v>19.97</v>
      </c>
      <c r="V95" s="58">
        <v>20.3</v>
      </c>
      <c r="W95" s="58">
        <v>0.8</v>
      </c>
      <c r="X95" s="58">
        <v>5.97</v>
      </c>
      <c r="Y95" s="58">
        <v>6.9</v>
      </c>
      <c r="Z95" s="58">
        <v>1.99</v>
      </c>
      <c r="AA95" s="58">
        <v>0.38</v>
      </c>
      <c r="AB95" s="58"/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 x14ac:dyDescent="0.3">
      <c r="A96" s="56" t="s">
        <v>1017</v>
      </c>
      <c r="B96" s="56" t="s">
        <v>1010</v>
      </c>
      <c r="C96" s="57">
        <v>1000</v>
      </c>
      <c r="D96" s="57">
        <v>3.0270000000000001</v>
      </c>
      <c r="E96" s="56">
        <f t="shared" si="1"/>
        <v>1273.1500000000001</v>
      </c>
      <c r="F96" s="58">
        <v>53</v>
      </c>
      <c r="G96" s="58">
        <v>0.51</v>
      </c>
      <c r="H96" s="58">
        <v>16.7</v>
      </c>
      <c r="I96" s="58">
        <v>4.84</v>
      </c>
      <c r="J96" s="58"/>
      <c r="K96" s="58">
        <v>3.4</v>
      </c>
      <c r="L96" s="58">
        <v>5.16</v>
      </c>
      <c r="M96" s="58">
        <v>3.8</v>
      </c>
      <c r="N96" s="58">
        <v>1.29</v>
      </c>
      <c r="O96" s="58"/>
      <c r="P96" s="58"/>
      <c r="Q96" s="58">
        <v>6.4</v>
      </c>
      <c r="S96" s="58">
        <v>42.9</v>
      </c>
      <c r="T96" s="58">
        <v>1.51</v>
      </c>
      <c r="U96" s="58">
        <v>12.2</v>
      </c>
      <c r="V96" s="58">
        <v>9.0500000000000007</v>
      </c>
      <c r="W96" s="58"/>
      <c r="X96" s="58">
        <v>16.2</v>
      </c>
      <c r="Y96" s="58">
        <v>10.97</v>
      </c>
      <c r="Z96" s="58">
        <v>2.42</v>
      </c>
      <c r="AA96" s="58">
        <v>0.41</v>
      </c>
      <c r="AB96" s="58"/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 x14ac:dyDescent="0.3">
      <c r="A97" s="56" t="s">
        <v>1017</v>
      </c>
      <c r="B97" s="56" t="s">
        <v>1010</v>
      </c>
      <c r="C97" s="57">
        <v>900</v>
      </c>
      <c r="D97" s="57">
        <v>2.851</v>
      </c>
      <c r="E97" s="56">
        <f t="shared" si="1"/>
        <v>1173.1500000000001</v>
      </c>
      <c r="F97" s="58">
        <v>58.7</v>
      </c>
      <c r="G97" s="58">
        <v>0.51</v>
      </c>
      <c r="H97" s="58">
        <v>15.5</v>
      </c>
      <c r="I97" s="58">
        <v>3.01</v>
      </c>
      <c r="J97" s="58"/>
      <c r="K97" s="58">
        <v>1.6</v>
      </c>
      <c r="L97" s="58">
        <v>4.4800000000000004</v>
      </c>
      <c r="M97" s="58">
        <v>3.5</v>
      </c>
      <c r="N97" s="58">
        <v>1.63</v>
      </c>
      <c r="O97" s="58"/>
      <c r="P97" s="58"/>
      <c r="Q97" s="58">
        <v>6.6</v>
      </c>
      <c r="S97" s="58">
        <v>44.9</v>
      </c>
      <c r="T97" s="58">
        <v>1.55</v>
      </c>
      <c r="U97" s="58">
        <v>10.9</v>
      </c>
      <c r="V97" s="58">
        <v>8.6999999999999993</v>
      </c>
      <c r="W97" s="58"/>
      <c r="X97" s="58">
        <v>16.600000000000001</v>
      </c>
      <c r="Y97" s="58">
        <v>11.18</v>
      </c>
      <c r="Z97" s="58">
        <v>2.1</v>
      </c>
      <c r="AA97" s="58">
        <v>0.4</v>
      </c>
      <c r="AB97" s="58"/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 x14ac:dyDescent="0.3">
      <c r="A98" s="56" t="s">
        <v>1017</v>
      </c>
      <c r="B98" s="56" t="s">
        <v>1010</v>
      </c>
      <c r="C98" s="57">
        <v>950</v>
      </c>
      <c r="D98" s="57">
        <v>2.806</v>
      </c>
      <c r="E98" s="56">
        <f t="shared" si="1"/>
        <v>1223.1500000000001</v>
      </c>
      <c r="F98" s="58">
        <v>56.8</v>
      </c>
      <c r="G98" s="58">
        <v>0.32</v>
      </c>
      <c r="H98" s="58">
        <v>17.7</v>
      </c>
      <c r="I98" s="58">
        <v>3.01</v>
      </c>
      <c r="J98" s="58"/>
      <c r="K98" s="58">
        <v>2.4</v>
      </c>
      <c r="L98" s="58">
        <v>5.32</v>
      </c>
      <c r="M98" s="58">
        <v>3.3</v>
      </c>
      <c r="N98" s="58">
        <v>1.41</v>
      </c>
      <c r="O98" s="58"/>
      <c r="P98" s="58"/>
      <c r="Q98" s="58">
        <v>6</v>
      </c>
      <c r="S98" s="58">
        <v>43.4</v>
      </c>
      <c r="T98" s="58">
        <v>1.59</v>
      </c>
      <c r="U98" s="58">
        <v>12.3</v>
      </c>
      <c r="V98" s="58">
        <v>9.39</v>
      </c>
      <c r="W98" s="58"/>
      <c r="X98" s="58">
        <v>16.2</v>
      </c>
      <c r="Y98" s="58">
        <v>10.99</v>
      </c>
      <c r="Z98" s="58">
        <v>2.4</v>
      </c>
      <c r="AA98" s="58">
        <v>0.37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 x14ac:dyDescent="0.3">
      <c r="A99" s="56" t="s">
        <v>1017</v>
      </c>
      <c r="B99" s="56" t="s">
        <v>1010</v>
      </c>
      <c r="C99" s="57">
        <v>1000</v>
      </c>
      <c r="D99" s="57">
        <v>2.496</v>
      </c>
      <c r="E99" s="56">
        <f t="shared" si="1"/>
        <v>1273.1500000000001</v>
      </c>
      <c r="F99" s="58">
        <v>52.2</v>
      </c>
      <c r="G99" s="58">
        <v>0.49</v>
      </c>
      <c r="H99" s="58">
        <v>16.7</v>
      </c>
      <c r="I99" s="58">
        <v>4.95</v>
      </c>
      <c r="J99" s="58"/>
      <c r="K99" s="58">
        <v>3.4</v>
      </c>
      <c r="L99" s="58">
        <v>6.57</v>
      </c>
      <c r="M99" s="58">
        <v>3.9</v>
      </c>
      <c r="N99" s="58">
        <v>1.19</v>
      </c>
      <c r="O99" s="58"/>
      <c r="P99" s="58"/>
      <c r="Q99" s="58">
        <v>5.8</v>
      </c>
      <c r="S99" s="58">
        <v>42.8</v>
      </c>
      <c r="T99" s="58">
        <v>1.74</v>
      </c>
      <c r="U99" s="58">
        <v>11.9</v>
      </c>
      <c r="V99" s="58">
        <v>8.8800000000000008</v>
      </c>
      <c r="W99" s="58"/>
      <c r="X99" s="58">
        <v>16.399999999999999</v>
      </c>
      <c r="Y99" s="58">
        <v>11.12</v>
      </c>
      <c r="Z99" s="58">
        <v>2.44</v>
      </c>
      <c r="AA99" s="58">
        <v>0.4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 x14ac:dyDescent="0.3">
      <c r="A100" s="56" t="s">
        <v>1017</v>
      </c>
      <c r="B100" s="56" t="s">
        <v>1010</v>
      </c>
      <c r="C100" s="57">
        <v>935</v>
      </c>
      <c r="D100" s="57">
        <v>2.4820000000000002</v>
      </c>
      <c r="E100" s="56">
        <f t="shared" si="1"/>
        <v>1208.1500000000001</v>
      </c>
      <c r="F100" s="58">
        <v>59.9</v>
      </c>
      <c r="G100" s="58">
        <v>0.34</v>
      </c>
      <c r="H100" s="58">
        <v>15.5</v>
      </c>
      <c r="I100" s="58">
        <v>1.75</v>
      </c>
      <c r="J100" s="58"/>
      <c r="K100" s="58">
        <v>1.4</v>
      </c>
      <c r="L100" s="58">
        <v>4.33</v>
      </c>
      <c r="M100" s="58">
        <v>3.7</v>
      </c>
      <c r="N100" s="58">
        <v>1.73</v>
      </c>
      <c r="O100" s="58"/>
      <c r="P100" s="58"/>
      <c r="Q100" s="58">
        <v>6.1</v>
      </c>
      <c r="S100" s="58">
        <v>45.4</v>
      </c>
      <c r="T100" s="58">
        <v>1.49</v>
      </c>
      <c r="U100" s="58">
        <v>10.199999999999999</v>
      </c>
      <c r="V100" s="58">
        <v>7.62</v>
      </c>
      <c r="W100" s="58"/>
      <c r="X100" s="58">
        <v>17.100000000000001</v>
      </c>
      <c r="Y100" s="58">
        <v>11.24</v>
      </c>
      <c r="Z100" s="58">
        <v>2.1</v>
      </c>
      <c r="AA100" s="58">
        <v>0.4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 x14ac:dyDescent="0.3">
      <c r="A101" s="56" t="s">
        <v>1017</v>
      </c>
      <c r="B101" s="56" t="s">
        <v>1010</v>
      </c>
      <c r="C101" s="57">
        <v>975</v>
      </c>
      <c r="D101" s="57">
        <v>2.2200000000000002</v>
      </c>
      <c r="E101" s="56">
        <f t="shared" si="1"/>
        <v>1248.1500000000001</v>
      </c>
      <c r="F101" s="58">
        <v>56.2</v>
      </c>
      <c r="G101" s="58">
        <v>0.33</v>
      </c>
      <c r="H101" s="58">
        <v>17.399999999999999</v>
      </c>
      <c r="I101" s="58">
        <v>2.93</v>
      </c>
      <c r="J101" s="58"/>
      <c r="K101" s="58">
        <v>2.2000000000000002</v>
      </c>
      <c r="L101" s="58">
        <v>5</v>
      </c>
      <c r="M101" s="58">
        <v>3.1</v>
      </c>
      <c r="N101" s="58">
        <v>1.44</v>
      </c>
      <c r="O101" s="58"/>
      <c r="P101" s="58"/>
      <c r="Q101" s="58">
        <v>5.3</v>
      </c>
      <c r="S101" s="58">
        <v>42.9</v>
      </c>
      <c r="T101" s="58">
        <v>1.57</v>
      </c>
      <c r="U101" s="58">
        <v>11.9</v>
      </c>
      <c r="V101" s="58">
        <v>7.72</v>
      </c>
      <c r="W101" s="58"/>
      <c r="X101" s="58">
        <v>17.3</v>
      </c>
      <c r="Y101" s="58">
        <v>11.5</v>
      </c>
      <c r="Z101" s="58">
        <v>2.2999999999999998</v>
      </c>
      <c r="AA101" s="58">
        <v>0.31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 x14ac:dyDescent="0.3">
      <c r="A102" s="56" t="s">
        <v>1017</v>
      </c>
      <c r="B102" s="56" t="s">
        <v>1010</v>
      </c>
      <c r="C102" s="57">
        <v>975</v>
      </c>
      <c r="D102" s="57">
        <v>1.7999999999999998</v>
      </c>
      <c r="E102" s="56">
        <f t="shared" si="1"/>
        <v>1248.1500000000001</v>
      </c>
      <c r="F102" s="58">
        <v>60.9</v>
      </c>
      <c r="G102" s="58">
        <v>0.67</v>
      </c>
      <c r="H102" s="58">
        <v>16.5</v>
      </c>
      <c r="I102" s="58">
        <v>3.68</v>
      </c>
      <c r="J102" s="58"/>
      <c r="K102" s="58">
        <v>1.9</v>
      </c>
      <c r="L102" s="58">
        <v>4.66</v>
      </c>
      <c r="M102" s="58">
        <v>5.2</v>
      </c>
      <c r="N102" s="58">
        <v>1.78</v>
      </c>
      <c r="O102" s="58"/>
      <c r="P102" s="58"/>
      <c r="Q102" s="58">
        <v>5.0999999999999996</v>
      </c>
      <c r="S102" s="58">
        <v>46.4</v>
      </c>
      <c r="T102" s="58">
        <v>1.39</v>
      </c>
      <c r="U102" s="58">
        <v>10.6</v>
      </c>
      <c r="V102" s="58">
        <v>8.1</v>
      </c>
      <c r="W102" s="58"/>
      <c r="X102" s="58">
        <v>17.399999999999999</v>
      </c>
      <c r="Y102" s="58">
        <v>11.42</v>
      </c>
      <c r="Z102" s="58">
        <v>2</v>
      </c>
      <c r="AA102" s="58">
        <v>0.38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 x14ac:dyDescent="0.3">
      <c r="A103" s="56" t="s">
        <v>1017</v>
      </c>
      <c r="B103" s="56" t="s">
        <v>1010</v>
      </c>
      <c r="C103" s="57">
        <v>950</v>
      </c>
      <c r="D103" s="57">
        <v>1.4549999999999998</v>
      </c>
      <c r="E103" s="56">
        <f t="shared" si="1"/>
        <v>1223.1500000000001</v>
      </c>
      <c r="F103" s="58">
        <v>63.1</v>
      </c>
      <c r="G103" s="58">
        <v>0.63</v>
      </c>
      <c r="H103" s="58">
        <v>15.5</v>
      </c>
      <c r="I103" s="58">
        <v>2.65</v>
      </c>
      <c r="J103" s="58"/>
      <c r="K103" s="58">
        <v>1.1000000000000001</v>
      </c>
      <c r="L103" s="58">
        <v>3.35</v>
      </c>
      <c r="M103" s="58">
        <v>3.9</v>
      </c>
      <c r="N103" s="58">
        <v>2.27</v>
      </c>
      <c r="O103" s="58"/>
      <c r="P103" s="58"/>
      <c r="Q103" s="58">
        <v>4.5</v>
      </c>
      <c r="S103" s="58">
        <v>44.6</v>
      </c>
      <c r="T103" s="58">
        <v>1.68</v>
      </c>
      <c r="U103" s="58">
        <v>12.2</v>
      </c>
      <c r="V103" s="58">
        <v>9.9600000000000009</v>
      </c>
      <c r="W103" s="58"/>
      <c r="X103" s="58">
        <v>15.6</v>
      </c>
      <c r="Y103" s="58">
        <v>11.17</v>
      </c>
      <c r="Z103" s="58">
        <v>2.1</v>
      </c>
      <c r="AA103" s="58">
        <v>0.37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 x14ac:dyDescent="0.3">
      <c r="A104" s="56" t="s">
        <v>1017</v>
      </c>
      <c r="B104" s="56" t="s">
        <v>1010</v>
      </c>
      <c r="C104" s="57">
        <v>950</v>
      </c>
      <c r="D104" s="57">
        <v>1.01</v>
      </c>
      <c r="E104" s="56">
        <f t="shared" si="1"/>
        <v>1223.1500000000001</v>
      </c>
      <c r="F104" s="58">
        <v>68.2</v>
      </c>
      <c r="G104" s="58">
        <v>0.47</v>
      </c>
      <c r="H104" s="58">
        <v>14</v>
      </c>
      <c r="I104" s="58">
        <v>2.14</v>
      </c>
      <c r="J104" s="58"/>
      <c r="K104" s="58">
        <v>0.7</v>
      </c>
      <c r="L104" s="58">
        <v>2.4500000000000002</v>
      </c>
      <c r="M104" s="58">
        <v>3.1</v>
      </c>
      <c r="N104" s="58">
        <v>2.74</v>
      </c>
      <c r="O104" s="58"/>
      <c r="P104" s="58"/>
      <c r="Q104" s="58">
        <v>3.7</v>
      </c>
      <c r="S104" s="58">
        <v>44.9</v>
      </c>
      <c r="T104" s="58">
        <v>1.67</v>
      </c>
      <c r="U104" s="58">
        <v>12</v>
      </c>
      <c r="V104" s="58">
        <v>9.31</v>
      </c>
      <c r="W104" s="58"/>
      <c r="X104" s="58">
        <v>16</v>
      </c>
      <c r="Y104" s="58">
        <v>11.26</v>
      </c>
      <c r="Z104" s="58">
        <v>2.1</v>
      </c>
      <c r="AA104" s="58">
        <v>0.39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 x14ac:dyDescent="0.3">
      <c r="A105" s="56" t="s">
        <v>1018</v>
      </c>
      <c r="B105" s="56" t="s">
        <v>1010</v>
      </c>
      <c r="C105" s="57">
        <v>1040</v>
      </c>
      <c r="D105" s="57">
        <v>9.3000000000000007</v>
      </c>
      <c r="E105" s="56">
        <f t="shared" si="1"/>
        <v>1313.15</v>
      </c>
      <c r="F105" s="58">
        <v>52.25</v>
      </c>
      <c r="G105" s="58">
        <v>1.24</v>
      </c>
      <c r="H105" s="58">
        <v>17.8</v>
      </c>
      <c r="I105" s="58">
        <v>8.2899999999999991</v>
      </c>
      <c r="J105" s="58">
        <v>0.26</v>
      </c>
      <c r="K105" s="58">
        <v>2.5299999999999998</v>
      </c>
      <c r="L105" s="58">
        <v>5.63</v>
      </c>
      <c r="M105" s="58">
        <v>3.79</v>
      </c>
      <c r="N105" s="58">
        <v>2.42</v>
      </c>
      <c r="O105" s="58"/>
      <c r="P105" s="58">
        <v>1.1000000000000001</v>
      </c>
      <c r="Q105" s="58">
        <v>4.6899999999999835</v>
      </c>
      <c r="S105" s="58">
        <v>38.99</v>
      </c>
      <c r="T105" s="58">
        <v>5.24</v>
      </c>
      <c r="U105" s="58">
        <v>13.83</v>
      </c>
      <c r="V105" s="58">
        <v>12.79</v>
      </c>
      <c r="W105" s="58">
        <v>0.1</v>
      </c>
      <c r="X105" s="58">
        <v>11.47</v>
      </c>
      <c r="Y105" s="58">
        <v>9.52</v>
      </c>
      <c r="Z105" s="58">
        <v>2.4500000000000002</v>
      </c>
      <c r="AA105" s="58">
        <v>0.93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 x14ac:dyDescent="0.3">
      <c r="A106" s="56" t="s">
        <v>1018</v>
      </c>
      <c r="B106" s="56" t="s">
        <v>1010</v>
      </c>
      <c r="C106" s="57">
        <v>1000</v>
      </c>
      <c r="D106" s="57">
        <v>9.3000000000000007</v>
      </c>
      <c r="E106" s="56">
        <f t="shared" si="1"/>
        <v>1273.1500000000001</v>
      </c>
      <c r="F106" s="58">
        <v>56.17</v>
      </c>
      <c r="G106" s="58">
        <v>0.84</v>
      </c>
      <c r="H106" s="58">
        <v>17.91</v>
      </c>
      <c r="I106" s="58">
        <v>6.82</v>
      </c>
      <c r="J106" s="58">
        <v>0.1</v>
      </c>
      <c r="K106" s="58">
        <v>1.97</v>
      </c>
      <c r="L106" s="58">
        <v>5.38</v>
      </c>
      <c r="M106" s="58">
        <v>3.39</v>
      </c>
      <c r="N106" s="58">
        <v>2.4500000000000002</v>
      </c>
      <c r="O106" s="58"/>
      <c r="P106" s="58">
        <v>1.01</v>
      </c>
      <c r="Q106" s="58">
        <v>3.9599999999999937</v>
      </c>
      <c r="S106" s="58">
        <v>41.86</v>
      </c>
      <c r="T106" s="58">
        <v>4.16</v>
      </c>
      <c r="U106" s="58">
        <v>13.95</v>
      </c>
      <c r="V106" s="58">
        <v>12.56</v>
      </c>
      <c r="W106" s="58">
        <v>0.15</v>
      </c>
      <c r="X106" s="58">
        <v>11.71</v>
      </c>
      <c r="Y106" s="58">
        <v>10.38</v>
      </c>
      <c r="Z106" s="58">
        <v>2.46</v>
      </c>
      <c r="AA106" s="58">
        <v>0.89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 x14ac:dyDescent="0.3">
      <c r="A107" s="56" t="s">
        <v>1018</v>
      </c>
      <c r="B107" s="56" t="s">
        <v>1010</v>
      </c>
      <c r="C107" s="57">
        <v>1020</v>
      </c>
      <c r="D107" s="57">
        <v>9.3000000000000007</v>
      </c>
      <c r="E107" s="56">
        <f t="shared" si="1"/>
        <v>1293.1500000000001</v>
      </c>
      <c r="F107" s="58">
        <v>52.54</v>
      </c>
      <c r="G107" s="58">
        <v>1.45</v>
      </c>
      <c r="H107" s="58">
        <v>17</v>
      </c>
      <c r="I107" s="58">
        <v>9.18</v>
      </c>
      <c r="J107" s="58">
        <v>0.17</v>
      </c>
      <c r="K107" s="58">
        <v>2.11</v>
      </c>
      <c r="L107" s="58">
        <v>4.7300000000000004</v>
      </c>
      <c r="M107" s="58">
        <v>4.79</v>
      </c>
      <c r="N107" s="58">
        <v>3.06</v>
      </c>
      <c r="O107" s="58"/>
      <c r="P107" s="58">
        <v>1.26</v>
      </c>
      <c r="Q107" s="58">
        <v>3.3</v>
      </c>
      <c r="S107" s="58">
        <v>39.619999999999997</v>
      </c>
      <c r="T107" s="58">
        <v>6.15</v>
      </c>
      <c r="U107" s="58">
        <v>13.53</v>
      </c>
      <c r="V107" s="58">
        <v>14.58</v>
      </c>
      <c r="W107" s="58">
        <v>0.16</v>
      </c>
      <c r="X107" s="58">
        <v>11.74</v>
      </c>
      <c r="Y107" s="58">
        <v>9.4499999999999993</v>
      </c>
      <c r="Z107" s="58">
        <v>2.5</v>
      </c>
      <c r="AA107" s="58">
        <v>0.83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 x14ac:dyDescent="0.3">
      <c r="A108" s="56" t="s">
        <v>1018</v>
      </c>
      <c r="B108" s="56" t="s">
        <v>1010</v>
      </c>
      <c r="C108" s="57">
        <v>1000</v>
      </c>
      <c r="D108" s="57">
        <v>9.3000000000000007</v>
      </c>
      <c r="E108" s="56">
        <f t="shared" si="1"/>
        <v>1273.1500000000001</v>
      </c>
      <c r="F108" s="58">
        <v>52.84</v>
      </c>
      <c r="G108" s="58">
        <v>1.26</v>
      </c>
      <c r="H108" s="58">
        <v>16.68</v>
      </c>
      <c r="I108" s="58">
        <v>9.08</v>
      </c>
      <c r="J108" s="58">
        <v>0.15</v>
      </c>
      <c r="K108" s="58">
        <v>1.82</v>
      </c>
      <c r="L108" s="58">
        <v>4.25</v>
      </c>
      <c r="M108" s="58">
        <v>4.5599999999999996</v>
      </c>
      <c r="N108" s="58">
        <v>3.14</v>
      </c>
      <c r="O108" s="58"/>
      <c r="P108" s="58">
        <v>1.1200000000000001</v>
      </c>
      <c r="Q108" s="58">
        <v>5.0999999999999943</v>
      </c>
      <c r="S108" s="58">
        <v>39.799999999999997</v>
      </c>
      <c r="T108" s="58">
        <v>5.25</v>
      </c>
      <c r="U108" s="58">
        <v>13.2</v>
      </c>
      <c r="V108" s="58">
        <v>13.67</v>
      </c>
      <c r="W108" s="58">
        <v>0.17</v>
      </c>
      <c r="X108" s="58">
        <v>9.94</v>
      </c>
      <c r="Y108" s="58">
        <v>9.9499999999999993</v>
      </c>
      <c r="Z108" s="58">
        <v>2.39</v>
      </c>
      <c r="AA108" s="58">
        <v>1.08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 x14ac:dyDescent="0.3">
      <c r="A109" s="56" t="s">
        <v>1018</v>
      </c>
      <c r="B109" s="56" t="s">
        <v>1010</v>
      </c>
      <c r="C109" s="57">
        <v>950</v>
      </c>
      <c r="D109" s="57">
        <v>9.3000000000000007</v>
      </c>
      <c r="E109" s="56">
        <f t="shared" si="1"/>
        <v>1223.1500000000001</v>
      </c>
      <c r="F109" s="58">
        <v>59.91</v>
      </c>
      <c r="G109" s="58">
        <v>0.81</v>
      </c>
      <c r="H109" s="58">
        <v>17.29</v>
      </c>
      <c r="I109" s="58">
        <v>5.52</v>
      </c>
      <c r="J109" s="58">
        <v>0.08</v>
      </c>
      <c r="K109" s="58">
        <v>0.97</v>
      </c>
      <c r="L109" s="58">
        <v>2.8</v>
      </c>
      <c r="M109" s="58">
        <v>4.17</v>
      </c>
      <c r="N109" s="58">
        <v>4.03</v>
      </c>
      <c r="O109" s="58"/>
      <c r="P109" s="58">
        <v>0.49</v>
      </c>
      <c r="Q109" s="58">
        <v>3.930000000000021</v>
      </c>
      <c r="S109" s="58">
        <v>37.96</v>
      </c>
      <c r="T109" s="58">
        <v>5.56</v>
      </c>
      <c r="U109" s="58">
        <v>14.55</v>
      </c>
      <c r="V109" s="58">
        <v>16.89</v>
      </c>
      <c r="W109" s="58">
        <v>0.18</v>
      </c>
      <c r="X109" s="58">
        <v>9.09</v>
      </c>
      <c r="Y109" s="58">
        <v>9.1199999999999992</v>
      </c>
      <c r="Z109" s="58">
        <v>2.64</v>
      </c>
      <c r="AA109" s="58">
        <v>0.74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 x14ac:dyDescent="0.3">
      <c r="A110" s="56" t="s">
        <v>1018</v>
      </c>
      <c r="B110" s="56" t="s">
        <v>1010</v>
      </c>
      <c r="C110" s="57">
        <v>960</v>
      </c>
      <c r="D110" s="57">
        <v>9.3000000000000007</v>
      </c>
      <c r="E110" s="56">
        <f t="shared" si="1"/>
        <v>1233.1500000000001</v>
      </c>
      <c r="F110" s="58">
        <v>60.67</v>
      </c>
      <c r="G110" s="58">
        <v>0.5</v>
      </c>
      <c r="H110" s="58">
        <v>16.850000000000001</v>
      </c>
      <c r="I110" s="58">
        <v>5.13</v>
      </c>
      <c r="J110" s="58">
        <v>0.11</v>
      </c>
      <c r="K110" s="58">
        <v>0.52</v>
      </c>
      <c r="L110" s="58">
        <v>2.13</v>
      </c>
      <c r="M110" s="58">
        <v>4.96</v>
      </c>
      <c r="N110" s="58">
        <v>3.89</v>
      </c>
      <c r="O110" s="58"/>
      <c r="P110" s="58">
        <v>0.25</v>
      </c>
      <c r="Q110" s="58">
        <v>4.9900000000000091</v>
      </c>
      <c r="S110" s="58">
        <v>39.450000000000003</v>
      </c>
      <c r="T110" s="58">
        <v>5.31</v>
      </c>
      <c r="U110" s="58">
        <v>13.12</v>
      </c>
      <c r="V110" s="58">
        <v>18.43</v>
      </c>
      <c r="W110" s="58">
        <v>0.3</v>
      </c>
      <c r="X110" s="58">
        <v>7.77</v>
      </c>
      <c r="Y110" s="58">
        <v>10.44</v>
      </c>
      <c r="Z110" s="58">
        <v>2.83</v>
      </c>
      <c r="AA110" s="58">
        <v>1.06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 x14ac:dyDescent="0.3">
      <c r="A111" s="56" t="s">
        <v>1018</v>
      </c>
      <c r="B111" s="56" t="s">
        <v>1010</v>
      </c>
      <c r="C111" s="57">
        <v>940</v>
      </c>
      <c r="D111" s="57">
        <v>9.3000000000000007</v>
      </c>
      <c r="E111" s="56">
        <f t="shared" si="1"/>
        <v>1213.1500000000001</v>
      </c>
      <c r="F111" s="58">
        <v>62.21</v>
      </c>
      <c r="G111" s="58">
        <v>0.41</v>
      </c>
      <c r="H111" s="58">
        <v>16.32</v>
      </c>
      <c r="I111" s="58">
        <v>3.47</v>
      </c>
      <c r="J111" s="58">
        <v>0.05</v>
      </c>
      <c r="K111" s="58">
        <v>0.28999999999999998</v>
      </c>
      <c r="L111" s="58">
        <v>1.56</v>
      </c>
      <c r="M111" s="58">
        <v>5.3</v>
      </c>
      <c r="N111" s="58">
        <v>4.58</v>
      </c>
      <c r="O111" s="58"/>
      <c r="P111" s="58">
        <v>0.12</v>
      </c>
      <c r="Q111" s="58">
        <v>5.6899999999999977</v>
      </c>
      <c r="S111" s="58">
        <v>38.619999999999997</v>
      </c>
      <c r="T111" s="58">
        <v>4.72</v>
      </c>
      <c r="U111" s="58">
        <v>13.07</v>
      </c>
      <c r="V111" s="58">
        <v>19.45</v>
      </c>
      <c r="W111" s="58">
        <v>0.3</v>
      </c>
      <c r="X111" s="58">
        <v>6.68</v>
      </c>
      <c r="Y111" s="58">
        <v>9.64</v>
      </c>
      <c r="Z111" s="58">
        <v>2.76</v>
      </c>
      <c r="AA111" s="58">
        <v>0.94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 x14ac:dyDescent="0.3">
      <c r="A112" s="56" t="s">
        <v>1018</v>
      </c>
      <c r="B112" s="56" t="s">
        <v>1010</v>
      </c>
      <c r="C112" s="57">
        <v>980</v>
      </c>
      <c r="D112" s="57">
        <v>9.3000000000000007</v>
      </c>
      <c r="E112" s="56">
        <f t="shared" si="1"/>
        <v>1253.1500000000001</v>
      </c>
      <c r="F112" s="58">
        <v>58.58</v>
      </c>
      <c r="G112" s="58">
        <v>0.62</v>
      </c>
      <c r="H112" s="58">
        <v>17.25</v>
      </c>
      <c r="I112" s="58">
        <v>5.47</v>
      </c>
      <c r="J112" s="58">
        <v>0.11</v>
      </c>
      <c r="K112" s="58">
        <v>0.66</v>
      </c>
      <c r="L112" s="58">
        <v>2.67</v>
      </c>
      <c r="M112" s="58">
        <v>5.0599999999999996</v>
      </c>
      <c r="N112" s="58">
        <v>3.65</v>
      </c>
      <c r="O112" s="58"/>
      <c r="P112" s="58">
        <v>0.34</v>
      </c>
      <c r="Q112" s="58">
        <v>5.5900000000000034</v>
      </c>
      <c r="S112" s="58">
        <v>38.49</v>
      </c>
      <c r="T112" s="58">
        <v>6.44</v>
      </c>
      <c r="U112" s="58">
        <v>12.88</v>
      </c>
      <c r="V112" s="58">
        <v>17.559999999999999</v>
      </c>
      <c r="W112" s="58">
        <v>0.28999999999999998</v>
      </c>
      <c r="X112" s="58">
        <v>7.74</v>
      </c>
      <c r="Y112" s="58">
        <v>10.34</v>
      </c>
      <c r="Z112" s="58">
        <v>2.4</v>
      </c>
      <c r="AA112" s="58">
        <v>1.03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 x14ac:dyDescent="0.3">
      <c r="A113" s="56" t="s">
        <v>1018</v>
      </c>
      <c r="B113" s="56" t="s">
        <v>1010</v>
      </c>
      <c r="C113" s="57">
        <v>1000</v>
      </c>
      <c r="D113" s="57">
        <v>4.3</v>
      </c>
      <c r="E113" s="56">
        <f t="shared" si="1"/>
        <v>1273.1500000000001</v>
      </c>
      <c r="F113" s="58">
        <v>57.77</v>
      </c>
      <c r="G113" s="58">
        <v>0.9</v>
      </c>
      <c r="H113" s="58">
        <v>16.78</v>
      </c>
      <c r="I113" s="58">
        <v>5.26</v>
      </c>
      <c r="J113" s="58">
        <v>0.08</v>
      </c>
      <c r="K113" s="58">
        <v>0.96</v>
      </c>
      <c r="L113" s="58">
        <v>2.83</v>
      </c>
      <c r="M113" s="58">
        <v>4.0999999999999996</v>
      </c>
      <c r="N113" s="58">
        <v>5.68</v>
      </c>
      <c r="O113" s="58"/>
      <c r="P113" s="58">
        <v>0.33</v>
      </c>
      <c r="Q113" s="58">
        <v>5.3100000000000165</v>
      </c>
      <c r="S113" s="58">
        <v>41.68</v>
      </c>
      <c r="T113" s="58">
        <v>5.04</v>
      </c>
      <c r="U113" s="58">
        <v>10.92</v>
      </c>
      <c r="V113" s="58">
        <v>15.79</v>
      </c>
      <c r="W113" s="58">
        <v>0.21</v>
      </c>
      <c r="X113" s="58">
        <v>10.99</v>
      </c>
      <c r="Y113" s="58">
        <v>9.75</v>
      </c>
      <c r="Z113" s="58">
        <v>1.8</v>
      </c>
      <c r="AA113" s="58">
        <v>0.92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 x14ac:dyDescent="0.3">
      <c r="A114" s="56" t="s">
        <v>1018</v>
      </c>
      <c r="B114" s="56" t="s">
        <v>1010</v>
      </c>
      <c r="C114" s="57">
        <v>940</v>
      </c>
      <c r="D114" s="57">
        <v>4.3</v>
      </c>
      <c r="E114" s="56">
        <f t="shared" si="1"/>
        <v>1213.1500000000001</v>
      </c>
      <c r="F114" s="58">
        <v>61.86</v>
      </c>
      <c r="G114" s="58">
        <v>0.45</v>
      </c>
      <c r="H114" s="58">
        <v>16.600000000000001</v>
      </c>
      <c r="I114" s="58">
        <v>3.99</v>
      </c>
      <c r="J114" s="58">
        <v>0.01</v>
      </c>
      <c r="K114" s="58">
        <v>0.31</v>
      </c>
      <c r="L114" s="58">
        <v>1.56</v>
      </c>
      <c r="M114" s="58">
        <v>4.95</v>
      </c>
      <c r="N114" s="58">
        <v>5.47</v>
      </c>
      <c r="O114" s="58"/>
      <c r="P114" s="58">
        <v>0.13</v>
      </c>
      <c r="Q114" s="58">
        <v>4.6700000000000017</v>
      </c>
      <c r="S114" s="58">
        <v>39.74</v>
      </c>
      <c r="T114" s="58">
        <v>5.83</v>
      </c>
      <c r="U114" s="58">
        <v>11.24</v>
      </c>
      <c r="V114" s="58">
        <v>19.09</v>
      </c>
      <c r="W114" s="58">
        <v>0.3</v>
      </c>
      <c r="X114" s="58">
        <v>7.23</v>
      </c>
      <c r="Y114" s="58">
        <v>10.29</v>
      </c>
      <c r="Z114" s="58">
        <v>2.57</v>
      </c>
      <c r="AA114" s="58">
        <v>0.96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 x14ac:dyDescent="0.3">
      <c r="A115" s="56" t="s">
        <v>1018</v>
      </c>
      <c r="B115" s="56" t="s">
        <v>1010</v>
      </c>
      <c r="C115" s="57">
        <v>920</v>
      </c>
      <c r="D115" s="57">
        <v>4.3</v>
      </c>
      <c r="E115" s="56">
        <f t="shared" si="1"/>
        <v>1193.1500000000001</v>
      </c>
      <c r="F115" s="58">
        <v>64.95</v>
      </c>
      <c r="G115" s="58">
        <v>0.43</v>
      </c>
      <c r="H115" s="58">
        <v>15.83</v>
      </c>
      <c r="I115" s="58">
        <v>4.0999999999999996</v>
      </c>
      <c r="J115" s="58">
        <v>0.08</v>
      </c>
      <c r="K115" s="58">
        <v>0.28999999999999998</v>
      </c>
      <c r="L115" s="58">
        <v>1.1200000000000001</v>
      </c>
      <c r="M115" s="58">
        <v>3.64</v>
      </c>
      <c r="N115" s="58">
        <v>5.1100000000000003</v>
      </c>
      <c r="O115" s="58"/>
      <c r="P115" s="58">
        <v>0.1</v>
      </c>
      <c r="Q115" s="58">
        <v>4.3499999999999943</v>
      </c>
      <c r="S115" s="58">
        <v>38.85</v>
      </c>
      <c r="T115" s="58">
        <v>4.5599999999999996</v>
      </c>
      <c r="U115" s="58">
        <v>10.6</v>
      </c>
      <c r="V115" s="58">
        <v>22.07</v>
      </c>
      <c r="W115" s="58">
        <v>0.35</v>
      </c>
      <c r="X115" s="58">
        <v>6.67</v>
      </c>
      <c r="Y115" s="58">
        <v>10.53</v>
      </c>
      <c r="Z115" s="58">
        <v>2.68</v>
      </c>
      <c r="AA115" s="58">
        <v>0.83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 x14ac:dyDescent="0.3">
      <c r="A116" s="56" t="s">
        <v>56</v>
      </c>
      <c r="B116" s="56" t="s">
        <v>1010</v>
      </c>
      <c r="C116" s="57">
        <v>1130</v>
      </c>
      <c r="D116" s="57">
        <v>15</v>
      </c>
      <c r="E116" s="56">
        <f t="shared" si="1"/>
        <v>1403.15</v>
      </c>
      <c r="F116" s="58">
        <v>39.229999999999997</v>
      </c>
      <c r="G116" s="58">
        <v>4.4000000000000004</v>
      </c>
      <c r="H116" s="58">
        <v>15.59</v>
      </c>
      <c r="I116" s="58">
        <v>12.63</v>
      </c>
      <c r="J116" s="58">
        <v>0.27</v>
      </c>
      <c r="K116" s="58">
        <v>4.87</v>
      </c>
      <c r="L116" s="58">
        <v>7.19</v>
      </c>
      <c r="M116" s="58">
        <v>6.87</v>
      </c>
      <c r="N116" s="58">
        <v>2.98</v>
      </c>
      <c r="O116" s="58"/>
      <c r="P116" s="58">
        <v>1.68</v>
      </c>
      <c r="Q116" s="58">
        <v>4.289999999999992</v>
      </c>
      <c r="S116" s="58">
        <v>39.29</v>
      </c>
      <c r="T116" s="58">
        <v>6.2</v>
      </c>
      <c r="U116" s="58">
        <v>14.6</v>
      </c>
      <c r="V116" s="58">
        <v>10.039999999999999</v>
      </c>
      <c r="W116" s="58">
        <v>0.16</v>
      </c>
      <c r="X116" s="58">
        <v>11.69</v>
      </c>
      <c r="Y116" s="58">
        <v>10.84</v>
      </c>
      <c r="Z116" s="58">
        <v>2.59</v>
      </c>
      <c r="AA116" s="58">
        <v>2.0299999999999998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 x14ac:dyDescent="0.3">
      <c r="A117" s="56" t="s">
        <v>56</v>
      </c>
      <c r="B117" s="56" t="s">
        <v>1010</v>
      </c>
      <c r="C117" s="57">
        <v>1100</v>
      </c>
      <c r="D117" s="57">
        <v>15</v>
      </c>
      <c r="E117" s="56">
        <f t="shared" si="1"/>
        <v>1373.15</v>
      </c>
      <c r="F117" s="58">
        <v>39.49</v>
      </c>
      <c r="G117" s="58">
        <v>4.0999999999999996</v>
      </c>
      <c r="H117" s="58">
        <v>16.399999999999999</v>
      </c>
      <c r="I117" s="58">
        <v>12.63</v>
      </c>
      <c r="J117" s="58">
        <v>0.19</v>
      </c>
      <c r="K117" s="58">
        <v>4.34</v>
      </c>
      <c r="L117" s="58">
        <v>6.96</v>
      </c>
      <c r="M117" s="58">
        <v>6.33</v>
      </c>
      <c r="N117" s="58">
        <v>2.67</v>
      </c>
      <c r="O117" s="58"/>
      <c r="P117" s="58">
        <v>1.67</v>
      </c>
      <c r="Q117" s="58">
        <v>5.2199999999999989</v>
      </c>
      <c r="S117" s="58">
        <v>38.76</v>
      </c>
      <c r="T117" s="58">
        <v>5.45</v>
      </c>
      <c r="U117" s="58">
        <v>15.87</v>
      </c>
      <c r="V117" s="58">
        <v>11.3</v>
      </c>
      <c r="W117" s="58">
        <v>0.21</v>
      </c>
      <c r="X117" s="58">
        <v>10.88</v>
      </c>
      <c r="Y117" s="58">
        <v>10.66</v>
      </c>
      <c r="Z117" s="58">
        <v>2.66</v>
      </c>
      <c r="AA117" s="58">
        <v>2.0099999999999998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 x14ac:dyDescent="0.3">
      <c r="A118" s="56" t="s">
        <v>56</v>
      </c>
      <c r="B118" s="56" t="s">
        <v>1010</v>
      </c>
      <c r="C118" s="57">
        <v>1040</v>
      </c>
      <c r="D118" s="57">
        <v>15</v>
      </c>
      <c r="E118" s="56">
        <f t="shared" si="1"/>
        <v>1313.15</v>
      </c>
      <c r="F118" s="58">
        <v>38.54</v>
      </c>
      <c r="G118" s="58">
        <v>2.2000000000000002</v>
      </c>
      <c r="H118" s="58">
        <v>16.63</v>
      </c>
      <c r="I118" s="58">
        <v>11.98</v>
      </c>
      <c r="J118" s="58">
        <v>0.3</v>
      </c>
      <c r="K118" s="58">
        <v>1.97</v>
      </c>
      <c r="L118" s="58">
        <v>5.87</v>
      </c>
      <c r="M118" s="58">
        <v>9.01</v>
      </c>
      <c r="N118" s="58">
        <v>2.77</v>
      </c>
      <c r="O118" s="58"/>
      <c r="P118" s="58">
        <v>2.2000000000000002</v>
      </c>
      <c r="Q118" s="58">
        <v>8.5299999999999869</v>
      </c>
      <c r="S118" s="58">
        <v>37.93</v>
      </c>
      <c r="T118" s="58">
        <v>4.33</v>
      </c>
      <c r="U118" s="58">
        <v>16.600000000000001</v>
      </c>
      <c r="V118" s="58">
        <v>15.63</v>
      </c>
      <c r="W118" s="58">
        <v>0.28999999999999998</v>
      </c>
      <c r="X118" s="58">
        <v>7.95</v>
      </c>
      <c r="Y118" s="58">
        <v>10</v>
      </c>
      <c r="Z118" s="58">
        <v>3.09</v>
      </c>
      <c r="AA118" s="58">
        <v>1.81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 x14ac:dyDescent="0.3">
      <c r="A119" s="56" t="s">
        <v>56</v>
      </c>
      <c r="B119" s="56" t="s">
        <v>1010</v>
      </c>
      <c r="C119" s="57">
        <v>1010</v>
      </c>
      <c r="D119" s="57">
        <v>15</v>
      </c>
      <c r="E119" s="56">
        <f t="shared" si="1"/>
        <v>1283.1500000000001</v>
      </c>
      <c r="F119" s="58">
        <v>40.98</v>
      </c>
      <c r="G119" s="58">
        <v>1.95</v>
      </c>
      <c r="H119" s="58">
        <v>17.21</v>
      </c>
      <c r="I119" s="58">
        <v>12.09</v>
      </c>
      <c r="J119" s="58">
        <v>0.34</v>
      </c>
      <c r="K119" s="58">
        <v>1.5</v>
      </c>
      <c r="L119" s="58">
        <v>5.03</v>
      </c>
      <c r="M119" s="58">
        <v>10.02</v>
      </c>
      <c r="N119" s="58">
        <v>2.59</v>
      </c>
      <c r="O119" s="58"/>
      <c r="P119" s="58">
        <v>1.56</v>
      </c>
      <c r="Q119" s="58">
        <v>6.7299999999999898</v>
      </c>
      <c r="S119" s="58">
        <v>37.78</v>
      </c>
      <c r="T119" s="58">
        <v>3.89</v>
      </c>
      <c r="U119" s="58">
        <v>15.29</v>
      </c>
      <c r="V119" s="58">
        <v>17.46</v>
      </c>
      <c r="W119" s="58">
        <v>0.38</v>
      </c>
      <c r="X119" s="58">
        <v>7.42</v>
      </c>
      <c r="Y119" s="58">
        <v>10.24</v>
      </c>
      <c r="Z119" s="58">
        <v>3.24</v>
      </c>
      <c r="AA119" s="58">
        <v>1.67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 x14ac:dyDescent="0.3">
      <c r="A120" s="56" t="s">
        <v>56</v>
      </c>
      <c r="B120" s="56" t="s">
        <v>1010</v>
      </c>
      <c r="C120" s="57">
        <v>980</v>
      </c>
      <c r="D120" s="57">
        <v>15</v>
      </c>
      <c r="E120" s="56">
        <f t="shared" si="1"/>
        <v>1253.1500000000001</v>
      </c>
      <c r="F120" s="58">
        <v>45.3</v>
      </c>
      <c r="G120" s="58">
        <v>0.61</v>
      </c>
      <c r="H120" s="58">
        <v>18.96</v>
      </c>
      <c r="I120" s="58">
        <v>10.08</v>
      </c>
      <c r="J120" s="58">
        <v>0.43</v>
      </c>
      <c r="K120" s="58">
        <v>0.56999999999999995</v>
      </c>
      <c r="L120" s="58">
        <v>2.59</v>
      </c>
      <c r="M120" s="58">
        <v>11.94</v>
      </c>
      <c r="N120" s="58">
        <v>3.51</v>
      </c>
      <c r="O120" s="58"/>
      <c r="P120" s="58">
        <v>1.01</v>
      </c>
      <c r="Q120" s="58">
        <v>4.9999999999999858</v>
      </c>
      <c r="S120" s="58">
        <v>39.200000000000003</v>
      </c>
      <c r="T120" s="58">
        <v>3.25</v>
      </c>
      <c r="U120" s="58">
        <v>14.12</v>
      </c>
      <c r="V120" s="58">
        <v>21.37</v>
      </c>
      <c r="W120" s="58">
        <v>0.51</v>
      </c>
      <c r="X120" s="58">
        <v>5.24</v>
      </c>
      <c r="Y120" s="58">
        <v>8.92</v>
      </c>
      <c r="Z120" s="58">
        <v>3.69</v>
      </c>
      <c r="AA120" s="58">
        <v>1.68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 x14ac:dyDescent="0.3">
      <c r="A121" s="56" t="s">
        <v>56</v>
      </c>
      <c r="B121" s="56" t="s">
        <v>1010</v>
      </c>
      <c r="C121" s="57">
        <v>1070</v>
      </c>
      <c r="D121" s="57">
        <v>15</v>
      </c>
      <c r="E121" s="56">
        <f t="shared" si="1"/>
        <v>1343.15</v>
      </c>
      <c r="F121" s="58">
        <v>38.869999999999997</v>
      </c>
      <c r="G121" s="58">
        <v>2.99</v>
      </c>
      <c r="H121" s="58">
        <v>6.63</v>
      </c>
      <c r="I121" s="58">
        <v>12.48</v>
      </c>
      <c r="J121" s="58">
        <v>0.32</v>
      </c>
      <c r="K121" s="58">
        <v>2.64</v>
      </c>
      <c r="L121" s="58">
        <v>6.48</v>
      </c>
      <c r="M121" s="58">
        <v>8.1300000000000008</v>
      </c>
      <c r="N121" s="58">
        <v>2.88</v>
      </c>
      <c r="O121" s="58"/>
      <c r="P121" s="58">
        <v>2.33</v>
      </c>
      <c r="Q121" s="58">
        <v>16.250000000000014</v>
      </c>
      <c r="S121" s="58">
        <v>38.17</v>
      </c>
      <c r="T121" s="58">
        <v>4.84</v>
      </c>
      <c r="U121" s="58">
        <v>16.2</v>
      </c>
      <c r="V121" s="58">
        <v>13.66</v>
      </c>
      <c r="W121" s="58">
        <v>0.28999999999999998</v>
      </c>
      <c r="X121" s="58">
        <v>9.3800000000000008</v>
      </c>
      <c r="Y121" s="58">
        <v>10.38</v>
      </c>
      <c r="Z121" s="58">
        <v>2.99</v>
      </c>
      <c r="AA121" s="58">
        <v>1.85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 x14ac:dyDescent="0.3">
      <c r="A122" s="56" t="s">
        <v>1019</v>
      </c>
      <c r="B122" s="56" t="s">
        <v>1010</v>
      </c>
      <c r="C122" s="57">
        <v>780</v>
      </c>
      <c r="D122" s="57">
        <v>3.89</v>
      </c>
      <c r="E122" s="56">
        <f t="shared" si="1"/>
        <v>1053.1500000000001</v>
      </c>
      <c r="F122" s="58">
        <v>65.61</v>
      </c>
      <c r="G122" s="58">
        <v>7.8795000000000004E-2</v>
      </c>
      <c r="H122" s="58">
        <v>13.5177</v>
      </c>
      <c r="I122" s="58">
        <v>0.77044000000000001</v>
      </c>
      <c r="J122" s="58">
        <v>5.253E-2</v>
      </c>
      <c r="K122" s="58">
        <v>0.21887499999999999</v>
      </c>
      <c r="L122" s="58">
        <v>2.03992</v>
      </c>
      <c r="M122" s="58">
        <v>3.0905100000000001</v>
      </c>
      <c r="N122" s="58">
        <v>2.16248</v>
      </c>
      <c r="O122" s="58"/>
      <c r="P122" s="58"/>
      <c r="Q122" s="58">
        <v>8.5</v>
      </c>
      <c r="S122" s="58">
        <v>47.25</v>
      </c>
      <c r="T122" s="58">
        <v>1.02</v>
      </c>
      <c r="U122" s="58">
        <v>10.49</v>
      </c>
      <c r="V122" s="58">
        <v>12.35</v>
      </c>
      <c r="W122" s="58">
        <v>0.4</v>
      </c>
      <c r="X122" s="58">
        <v>13.26</v>
      </c>
      <c r="Y122" s="58">
        <v>10.15</v>
      </c>
      <c r="Z122" s="58">
        <v>1.82</v>
      </c>
      <c r="AA122" s="58">
        <v>0.4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 x14ac:dyDescent="0.3">
      <c r="A123" s="56" t="s">
        <v>1019</v>
      </c>
      <c r="B123" s="56" t="s">
        <v>1010</v>
      </c>
      <c r="C123" s="57">
        <v>780</v>
      </c>
      <c r="D123" s="57">
        <v>3.89</v>
      </c>
      <c r="E123" s="56">
        <f t="shared" si="1"/>
        <v>1053.1500000000001</v>
      </c>
      <c r="F123" s="58">
        <v>67.3964</v>
      </c>
      <c r="G123" s="58">
        <v>0.14155200000000001</v>
      </c>
      <c r="H123" s="58">
        <v>12.7928</v>
      </c>
      <c r="I123" s="58">
        <v>0.84931199999999996</v>
      </c>
      <c r="J123" s="58">
        <v>1.7694000000000001E-2</v>
      </c>
      <c r="K123" s="58">
        <v>0.27425699999999997</v>
      </c>
      <c r="L123" s="58">
        <v>1.53938</v>
      </c>
      <c r="M123" s="58">
        <v>2.9018199999999998</v>
      </c>
      <c r="N123" s="58">
        <v>2.5479400000000001</v>
      </c>
      <c r="O123" s="58"/>
      <c r="P123" s="58"/>
      <c r="Q123" s="58">
        <v>8.08</v>
      </c>
      <c r="S123" s="58">
        <v>49.07</v>
      </c>
      <c r="T123" s="58">
        <v>0.85</v>
      </c>
      <c r="U123" s="58">
        <v>9.57</v>
      </c>
      <c r="V123" s="58">
        <v>12.13</v>
      </c>
      <c r="W123" s="58">
        <v>0.41</v>
      </c>
      <c r="X123" s="58">
        <v>13.87</v>
      </c>
      <c r="Y123" s="58">
        <v>9.65</v>
      </c>
      <c r="Z123" s="58">
        <v>1.66</v>
      </c>
      <c r="AA123" s="58">
        <v>0.46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 x14ac:dyDescent="0.3">
      <c r="A124" s="56" t="s">
        <v>1019</v>
      </c>
      <c r="B124" s="56" t="s">
        <v>1010</v>
      </c>
      <c r="C124" s="57">
        <v>780</v>
      </c>
      <c r="D124" s="57">
        <v>3.89</v>
      </c>
      <c r="E124" s="56">
        <f t="shared" si="1"/>
        <v>1053.1500000000001</v>
      </c>
      <c r="F124" s="58">
        <v>69.548100000000005</v>
      </c>
      <c r="G124" s="58">
        <v>0.13494</v>
      </c>
      <c r="H124" s="58">
        <v>11.874700000000001</v>
      </c>
      <c r="I124" s="58">
        <v>0.89060399999999995</v>
      </c>
      <c r="J124" s="58">
        <v>6.2972E-2</v>
      </c>
      <c r="K124" s="58">
        <v>0.22489999999999999</v>
      </c>
      <c r="L124" s="58">
        <v>1.4123699999999999</v>
      </c>
      <c r="M124" s="58">
        <v>3.0136599999999998</v>
      </c>
      <c r="N124" s="58">
        <v>2.7887599999999999</v>
      </c>
      <c r="O124" s="58"/>
      <c r="P124" s="58"/>
      <c r="Q124" s="58">
        <v>7.27</v>
      </c>
      <c r="S124" s="58">
        <v>48.86</v>
      </c>
      <c r="T124" s="58">
        <v>1.06</v>
      </c>
      <c r="U124" s="58">
        <v>8.7100000000000009</v>
      </c>
      <c r="V124" s="58">
        <v>13.96</v>
      </c>
      <c r="W124" s="58">
        <v>0.52</v>
      </c>
      <c r="X124" s="58">
        <v>13.76</v>
      </c>
      <c r="Y124" s="58">
        <v>8.7899999999999991</v>
      </c>
      <c r="Z124" s="58">
        <v>1.67</v>
      </c>
      <c r="AA124" s="58">
        <v>0.31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 x14ac:dyDescent="0.3">
      <c r="A125" s="56" t="s">
        <v>1019</v>
      </c>
      <c r="B125" s="56" t="s">
        <v>1010</v>
      </c>
      <c r="C125" s="57">
        <v>834</v>
      </c>
      <c r="D125" s="57">
        <v>2.3000000000000003</v>
      </c>
      <c r="E125" s="56">
        <f t="shared" si="1"/>
        <v>1107.1500000000001</v>
      </c>
      <c r="F125" s="58">
        <v>66.076499999999996</v>
      </c>
      <c r="G125" s="58">
        <v>0.29630699999999999</v>
      </c>
      <c r="H125" s="58">
        <v>14.0162</v>
      </c>
      <c r="I125" s="58">
        <v>1.4366399999999999</v>
      </c>
      <c r="J125" s="58">
        <v>5.3873999999999998E-2</v>
      </c>
      <c r="K125" s="58">
        <v>0.36813899999999999</v>
      </c>
      <c r="L125" s="58">
        <v>1.93049</v>
      </c>
      <c r="M125" s="58">
        <v>3.44794</v>
      </c>
      <c r="N125" s="58">
        <v>2.1639400000000002</v>
      </c>
      <c r="O125" s="58"/>
      <c r="P125" s="58"/>
      <c r="Q125" s="58">
        <v>7.8</v>
      </c>
      <c r="S125" s="58">
        <v>46.68</v>
      </c>
      <c r="T125" s="58">
        <v>1.67</v>
      </c>
      <c r="U125" s="58">
        <v>9.9499999999999993</v>
      </c>
      <c r="V125" s="58">
        <v>11.13</v>
      </c>
      <c r="W125" s="58">
        <v>0.27</v>
      </c>
      <c r="X125" s="58">
        <v>14.17</v>
      </c>
      <c r="Y125" s="58">
        <v>10.44</v>
      </c>
      <c r="Z125" s="58">
        <v>2.09</v>
      </c>
      <c r="AA125" s="58">
        <v>0.4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 x14ac:dyDescent="0.3">
      <c r="A126" s="56" t="s">
        <v>1019</v>
      </c>
      <c r="B126" s="56" t="s">
        <v>1010</v>
      </c>
      <c r="C126" s="57">
        <v>834</v>
      </c>
      <c r="D126" s="57">
        <v>2.3000000000000003</v>
      </c>
      <c r="E126" s="56">
        <f t="shared" si="1"/>
        <v>1107.1500000000001</v>
      </c>
      <c r="F126" s="58">
        <v>66.902299999999997</v>
      </c>
      <c r="G126" s="58">
        <v>0.314475</v>
      </c>
      <c r="H126" s="58">
        <v>13.729100000000001</v>
      </c>
      <c r="I126" s="58">
        <v>0.90748499999999999</v>
      </c>
      <c r="J126" s="58">
        <v>8.0865000000000006E-2</v>
      </c>
      <c r="K126" s="58">
        <v>0.24259500000000001</v>
      </c>
      <c r="L126" s="58">
        <v>1.7341</v>
      </c>
      <c r="M126" s="58">
        <v>3.6838500000000001</v>
      </c>
      <c r="N126" s="58">
        <v>2.2642199999999999</v>
      </c>
      <c r="O126" s="58"/>
      <c r="P126" s="58"/>
      <c r="Q126" s="58">
        <v>7.76</v>
      </c>
      <c r="S126" s="58">
        <v>47.08</v>
      </c>
      <c r="T126" s="58">
        <v>1.82</v>
      </c>
      <c r="U126" s="58">
        <v>9.7899999999999991</v>
      </c>
      <c r="V126" s="58">
        <v>10.44</v>
      </c>
      <c r="W126" s="58">
        <v>0.3</v>
      </c>
      <c r="X126" s="58">
        <v>14.52</v>
      </c>
      <c r="Y126" s="58">
        <v>10.46</v>
      </c>
      <c r="Z126" s="58">
        <v>2.0699999999999998</v>
      </c>
      <c r="AA126" s="58">
        <v>0.4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 x14ac:dyDescent="0.3">
      <c r="A127" s="56" t="s">
        <v>1019</v>
      </c>
      <c r="B127" s="56" t="s">
        <v>1010</v>
      </c>
      <c r="C127" s="57">
        <v>834</v>
      </c>
      <c r="D127" s="57">
        <v>2.3000000000000003</v>
      </c>
      <c r="E127" s="56">
        <f t="shared" si="1"/>
        <v>1107.1500000000001</v>
      </c>
      <c r="F127" s="58">
        <v>68.849999999999994</v>
      </c>
      <c r="G127" s="58">
        <v>0.293408</v>
      </c>
      <c r="H127" s="58">
        <v>12.9008</v>
      </c>
      <c r="I127" s="58">
        <v>1.5403899999999999</v>
      </c>
      <c r="J127" s="58">
        <v>7.3352000000000001E-2</v>
      </c>
      <c r="K127" s="58">
        <v>0.28423900000000002</v>
      </c>
      <c r="L127" s="58">
        <v>1.63208</v>
      </c>
      <c r="M127" s="58">
        <v>3.4842200000000001</v>
      </c>
      <c r="N127" s="58">
        <v>2.6223299999999998</v>
      </c>
      <c r="O127" s="58"/>
      <c r="P127" s="58"/>
      <c r="Q127" s="58">
        <v>6.56</v>
      </c>
      <c r="S127" s="58">
        <v>48.77</v>
      </c>
      <c r="T127" s="58">
        <v>1.77</v>
      </c>
      <c r="U127" s="58">
        <v>8.91</v>
      </c>
      <c r="V127" s="58">
        <v>10.24</v>
      </c>
      <c r="W127" s="58">
        <v>0.33</v>
      </c>
      <c r="X127" s="58">
        <v>14.34</v>
      </c>
      <c r="Y127" s="58">
        <v>10.09</v>
      </c>
      <c r="Z127" s="58">
        <v>1.97</v>
      </c>
      <c r="AA127" s="58">
        <v>0.44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 x14ac:dyDescent="0.3">
      <c r="A128" s="56" t="s">
        <v>1019</v>
      </c>
      <c r="B128" s="56" t="s">
        <v>1010</v>
      </c>
      <c r="C128" s="57">
        <v>899</v>
      </c>
      <c r="D128" s="57">
        <v>2.25</v>
      </c>
      <c r="E128" s="56">
        <f t="shared" si="1"/>
        <v>1172.1500000000001</v>
      </c>
      <c r="F128" s="58">
        <v>61.564799999999998</v>
      </c>
      <c r="G128" s="58">
        <v>0.33473900000000001</v>
      </c>
      <c r="H128" s="58">
        <v>15.099399999999999</v>
      </c>
      <c r="I128" s="58">
        <v>3.0217000000000001</v>
      </c>
      <c r="J128" s="58">
        <v>7.2375999999999996E-2</v>
      </c>
      <c r="K128" s="58">
        <v>0.97707599999999994</v>
      </c>
      <c r="L128" s="58">
        <v>3.5826099999999999</v>
      </c>
      <c r="M128" s="58">
        <v>4.1706700000000003</v>
      </c>
      <c r="N128" s="58">
        <v>1.64655</v>
      </c>
      <c r="O128" s="58"/>
      <c r="P128" s="58"/>
      <c r="Q128" s="58">
        <v>6.96</v>
      </c>
      <c r="S128" s="58">
        <v>45.64</v>
      </c>
      <c r="T128" s="58">
        <v>1.96</v>
      </c>
      <c r="U128" s="58">
        <v>10.56</v>
      </c>
      <c r="V128" s="58">
        <v>12.44</v>
      </c>
      <c r="W128" s="58">
        <v>0.22</v>
      </c>
      <c r="X128" s="58">
        <v>13.86</v>
      </c>
      <c r="Y128" s="58">
        <v>10.75</v>
      </c>
      <c r="Z128" s="58">
        <v>2.2000000000000002</v>
      </c>
      <c r="AA128" s="58">
        <v>0.37</v>
      </c>
      <c r="AB128" s="58"/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 x14ac:dyDescent="0.3">
      <c r="A129" s="56" t="s">
        <v>1019</v>
      </c>
      <c r="B129" s="56" t="s">
        <v>1010</v>
      </c>
      <c r="C129" s="57">
        <v>899</v>
      </c>
      <c r="D129" s="57">
        <v>2.25</v>
      </c>
      <c r="E129" s="56">
        <f t="shared" si="1"/>
        <v>1172.1500000000001</v>
      </c>
      <c r="F129" s="58">
        <v>63.029899999999998</v>
      </c>
      <c r="G129" s="58">
        <v>0.30214800000000003</v>
      </c>
      <c r="H129" s="58">
        <v>15.427899999999999</v>
      </c>
      <c r="I129" s="58">
        <v>2.0692599999999999</v>
      </c>
      <c r="J129" s="58">
        <v>9.1560000000000002E-2</v>
      </c>
      <c r="K129" s="58">
        <v>1.0804100000000001</v>
      </c>
      <c r="L129" s="58">
        <v>3.68987</v>
      </c>
      <c r="M129" s="58">
        <v>4.1934500000000003</v>
      </c>
      <c r="N129" s="58">
        <v>1.66639</v>
      </c>
      <c r="O129" s="58"/>
      <c r="P129" s="58"/>
      <c r="Q129" s="58">
        <v>6.24</v>
      </c>
      <c r="S129" s="58">
        <v>47.67</v>
      </c>
      <c r="T129" s="58">
        <v>1.69</v>
      </c>
      <c r="U129" s="58">
        <v>10.15</v>
      </c>
      <c r="V129" s="58">
        <v>8.17</v>
      </c>
      <c r="W129" s="58">
        <v>0.3</v>
      </c>
      <c r="X129" s="58">
        <v>17.32</v>
      </c>
      <c r="Y129" s="58">
        <v>10.27</v>
      </c>
      <c r="Z129" s="58">
        <v>2.08</v>
      </c>
      <c r="AA129" s="58">
        <v>0.2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 x14ac:dyDescent="0.3">
      <c r="A130" s="56" t="s">
        <v>1019</v>
      </c>
      <c r="B130" s="56" t="s">
        <v>1010</v>
      </c>
      <c r="C130" s="57">
        <v>899</v>
      </c>
      <c r="D130" s="57">
        <v>2.25</v>
      </c>
      <c r="E130" s="56">
        <f t="shared" si="1"/>
        <v>1172.1500000000001</v>
      </c>
      <c r="F130" s="58">
        <v>63.973500000000001</v>
      </c>
      <c r="G130" s="58">
        <v>0.34903000000000001</v>
      </c>
      <c r="H130" s="58">
        <v>14.6225</v>
      </c>
      <c r="I130" s="58">
        <v>2.8932799999999999</v>
      </c>
      <c r="J130" s="58">
        <v>7.3480000000000004E-2</v>
      </c>
      <c r="K130" s="58">
        <v>0.82665</v>
      </c>
      <c r="L130" s="58">
        <v>3.06779</v>
      </c>
      <c r="M130" s="58">
        <v>4.2159199999999997</v>
      </c>
      <c r="N130" s="58">
        <v>1.82782</v>
      </c>
      <c r="O130" s="58"/>
      <c r="P130" s="58"/>
      <c r="Q130" s="58">
        <v>6.04</v>
      </c>
      <c r="S130" s="58">
        <v>45.74</v>
      </c>
      <c r="T130" s="58">
        <v>2.2599999999999998</v>
      </c>
      <c r="U130" s="58">
        <v>10.06</v>
      </c>
      <c r="V130" s="58">
        <v>13.48</v>
      </c>
      <c r="W130" s="58">
        <v>0.21</v>
      </c>
      <c r="X130" s="58">
        <v>13.83</v>
      </c>
      <c r="Y130" s="58">
        <v>10.4</v>
      </c>
      <c r="Z130" s="58">
        <v>2.2200000000000002</v>
      </c>
      <c r="AA130" s="58">
        <v>0.33</v>
      </c>
      <c r="AB130" s="58"/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 x14ac:dyDescent="0.3">
      <c r="A131" s="56" t="s">
        <v>1019</v>
      </c>
      <c r="B131" s="56" t="s">
        <v>1010</v>
      </c>
      <c r="C131" s="57">
        <v>899</v>
      </c>
      <c r="D131" s="57">
        <v>2.25</v>
      </c>
      <c r="E131" s="56">
        <f t="shared" ref="E131:E160" si="2">C131+273.15</f>
        <v>1172.1500000000001</v>
      </c>
      <c r="F131" s="58">
        <v>65.363200000000006</v>
      </c>
      <c r="G131" s="58">
        <v>0.43409199999999998</v>
      </c>
      <c r="H131" s="58">
        <v>14.084899999999999</v>
      </c>
      <c r="I131" s="58">
        <v>2.6876799999999998</v>
      </c>
      <c r="J131" s="58">
        <v>2.7708E-2</v>
      </c>
      <c r="K131" s="58">
        <v>0.701936</v>
      </c>
      <c r="L131" s="58">
        <v>2.7246199999999998</v>
      </c>
      <c r="M131" s="58">
        <v>4.1746699999999999</v>
      </c>
      <c r="N131" s="58">
        <v>2.1519900000000001</v>
      </c>
      <c r="O131" s="58"/>
      <c r="P131" s="58"/>
      <c r="Q131" s="58">
        <v>5.66</v>
      </c>
      <c r="S131" s="58">
        <v>45.12</v>
      </c>
      <c r="T131" s="58">
        <v>2.58</v>
      </c>
      <c r="U131" s="58">
        <v>9.5500000000000007</v>
      </c>
      <c r="V131" s="58">
        <v>14.21</v>
      </c>
      <c r="W131" s="58">
        <v>0.22</v>
      </c>
      <c r="X131" s="58">
        <v>14.16</v>
      </c>
      <c r="Y131" s="58">
        <v>10.92</v>
      </c>
      <c r="Z131" s="58">
        <v>2.16</v>
      </c>
      <c r="AA131" s="58">
        <v>0.33</v>
      </c>
      <c r="AB131" s="58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 x14ac:dyDescent="0.3">
      <c r="A132" s="56" t="s">
        <v>1019</v>
      </c>
      <c r="B132" s="56" t="s">
        <v>1010</v>
      </c>
      <c r="C132" s="57">
        <v>776</v>
      </c>
      <c r="D132" s="57">
        <v>2.2450000000000001</v>
      </c>
      <c r="E132" s="56">
        <f t="shared" si="2"/>
        <v>1049.1500000000001</v>
      </c>
      <c r="F132" s="58">
        <v>67.386799999999994</v>
      </c>
      <c r="G132" s="58">
        <v>0.23147799999999999</v>
      </c>
      <c r="H132" s="58">
        <v>12.4998</v>
      </c>
      <c r="I132" s="58">
        <v>1.1306799999999999</v>
      </c>
      <c r="J132" s="58">
        <v>8.9029999999999998E-2</v>
      </c>
      <c r="K132" s="58">
        <v>0.347217</v>
      </c>
      <c r="L132" s="58">
        <v>1.7093799999999999</v>
      </c>
      <c r="M132" s="58">
        <v>3.14276</v>
      </c>
      <c r="N132" s="58">
        <v>2.4928400000000002</v>
      </c>
      <c r="O132" s="58"/>
      <c r="P132" s="58"/>
      <c r="Q132" s="58">
        <v>8.2200000000000006</v>
      </c>
      <c r="S132" s="58">
        <v>48.01</v>
      </c>
      <c r="T132" s="58">
        <v>1.19</v>
      </c>
      <c r="U132" s="58">
        <v>8.58</v>
      </c>
      <c r="V132" s="58">
        <v>12.45</v>
      </c>
      <c r="W132" s="58">
        <v>0.38</v>
      </c>
      <c r="X132" s="58">
        <v>13.85</v>
      </c>
      <c r="Y132" s="58">
        <v>9.61</v>
      </c>
      <c r="Z132" s="58">
        <v>1.38</v>
      </c>
      <c r="AA132" s="58">
        <v>0.31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 x14ac:dyDescent="0.3">
      <c r="A133" s="56" t="s">
        <v>1019</v>
      </c>
      <c r="B133" s="56" t="s">
        <v>1010</v>
      </c>
      <c r="C133" s="57">
        <v>776</v>
      </c>
      <c r="D133" s="57">
        <v>2.2450000000000001</v>
      </c>
      <c r="E133" s="56">
        <f t="shared" si="2"/>
        <v>1049.1500000000001</v>
      </c>
      <c r="F133" s="58">
        <v>68.816999999999993</v>
      </c>
      <c r="G133" s="58">
        <v>0.142848</v>
      </c>
      <c r="H133" s="58">
        <v>12.5349</v>
      </c>
      <c r="I133" s="58">
        <v>0.84816000000000003</v>
      </c>
      <c r="J133" s="58">
        <v>8.0352000000000007E-2</v>
      </c>
      <c r="K133" s="58">
        <v>0.30355199999999999</v>
      </c>
      <c r="L133" s="58">
        <v>1.36598</v>
      </c>
      <c r="M133" s="58">
        <v>3.0444499999999999</v>
      </c>
      <c r="N133" s="58">
        <v>2.1427200000000002</v>
      </c>
      <c r="O133" s="58"/>
      <c r="P133" s="58"/>
      <c r="Q133" s="58">
        <v>8.09</v>
      </c>
      <c r="S133" s="58">
        <v>52.57</v>
      </c>
      <c r="T133" s="58">
        <v>1.47</v>
      </c>
      <c r="U133" s="58">
        <v>6.89</v>
      </c>
      <c r="V133" s="58">
        <v>12.39</v>
      </c>
      <c r="W133" s="58">
        <v>0.68</v>
      </c>
      <c r="X133" s="58">
        <v>15.86</v>
      </c>
      <c r="Y133" s="58">
        <v>8.8699999999999992</v>
      </c>
      <c r="Z133" s="58">
        <v>1.1499999999999999</v>
      </c>
      <c r="AA133" s="58">
        <v>0.21</v>
      </c>
      <c r="AB133" s="58"/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 x14ac:dyDescent="0.3">
      <c r="A134" s="56" t="s">
        <v>1019</v>
      </c>
      <c r="B134" s="56" t="s">
        <v>1010</v>
      </c>
      <c r="C134" s="57">
        <v>776</v>
      </c>
      <c r="D134" s="57">
        <v>2.238</v>
      </c>
      <c r="E134" s="56">
        <f t="shared" si="2"/>
        <v>1049.1500000000001</v>
      </c>
      <c r="F134" s="58">
        <v>68.215800000000002</v>
      </c>
      <c r="G134" s="58">
        <v>0.23504</v>
      </c>
      <c r="H134" s="58">
        <v>12.6198</v>
      </c>
      <c r="I134" s="58">
        <v>0.91303999999999996</v>
      </c>
      <c r="J134" s="58">
        <v>0.10847999999999999</v>
      </c>
      <c r="K134" s="58">
        <v>0.63280000000000003</v>
      </c>
      <c r="L134" s="58">
        <v>1.8893599999999999</v>
      </c>
      <c r="M134" s="58">
        <v>3.2905600000000002</v>
      </c>
      <c r="N134" s="58">
        <v>2.4950399999999999</v>
      </c>
      <c r="O134" s="58"/>
      <c r="P134" s="58"/>
      <c r="Q134" s="58">
        <v>7.42</v>
      </c>
      <c r="S134" s="58">
        <v>47.04</v>
      </c>
      <c r="T134" s="58">
        <v>1.56</v>
      </c>
      <c r="U134" s="58">
        <v>7.64</v>
      </c>
      <c r="V134" s="58">
        <v>17.63</v>
      </c>
      <c r="W134" s="58">
        <v>0.31</v>
      </c>
      <c r="X134" s="58">
        <v>12.77</v>
      </c>
      <c r="Y134" s="58">
        <v>9</v>
      </c>
      <c r="Z134" s="58">
        <v>1.65</v>
      </c>
      <c r="AA134" s="58">
        <v>0.15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 x14ac:dyDescent="0.3">
      <c r="A135" s="56" t="s">
        <v>1019</v>
      </c>
      <c r="B135" s="56" t="s">
        <v>1010</v>
      </c>
      <c r="C135" s="57">
        <v>776</v>
      </c>
      <c r="D135" s="57">
        <v>2.238</v>
      </c>
      <c r="E135" s="56">
        <f t="shared" si="2"/>
        <v>1049.1500000000001</v>
      </c>
      <c r="F135" s="58">
        <v>68.223100000000002</v>
      </c>
      <c r="G135" s="58">
        <v>0.20665500000000001</v>
      </c>
      <c r="H135" s="58">
        <v>12.6149</v>
      </c>
      <c r="I135" s="58">
        <v>0.78169500000000003</v>
      </c>
      <c r="J135" s="58">
        <v>7.1879999999999999E-2</v>
      </c>
      <c r="K135" s="58">
        <v>0.48519000000000001</v>
      </c>
      <c r="L135" s="58">
        <v>1.7969999999999999</v>
      </c>
      <c r="M135" s="58">
        <v>3.2345999999999999</v>
      </c>
      <c r="N135" s="58">
        <v>2.4529000000000001</v>
      </c>
      <c r="O135" s="58"/>
      <c r="P135" s="58"/>
      <c r="Q135" s="58">
        <v>7.76</v>
      </c>
      <c r="S135" s="58">
        <v>48.97</v>
      </c>
      <c r="T135" s="58">
        <v>1.49</v>
      </c>
      <c r="U135" s="58">
        <v>7.12</v>
      </c>
      <c r="V135" s="58">
        <v>13.05</v>
      </c>
      <c r="W135" s="58">
        <v>0.56000000000000005</v>
      </c>
      <c r="X135" s="58">
        <v>14.15</v>
      </c>
      <c r="Y135" s="58">
        <v>10.5</v>
      </c>
      <c r="Z135" s="58">
        <v>1.24</v>
      </c>
      <c r="AA135" s="58">
        <v>0.23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 x14ac:dyDescent="0.3">
      <c r="A136" s="56" t="s">
        <v>1019</v>
      </c>
      <c r="B136" s="56" t="s">
        <v>1010</v>
      </c>
      <c r="C136" s="57">
        <v>776</v>
      </c>
      <c r="D136" s="57">
        <v>2.238</v>
      </c>
      <c r="E136" s="56">
        <f t="shared" si="2"/>
        <v>1049.1500000000001</v>
      </c>
      <c r="F136" s="58">
        <v>67.708799999999997</v>
      </c>
      <c r="G136" s="58">
        <v>0.19700999999999999</v>
      </c>
      <c r="H136" s="58">
        <v>12.716100000000001</v>
      </c>
      <c r="I136" s="58">
        <v>1.02982</v>
      </c>
      <c r="J136" s="58">
        <v>5.373E-2</v>
      </c>
      <c r="K136" s="58">
        <v>0.35820000000000002</v>
      </c>
      <c r="L136" s="58">
        <v>1.7372700000000001</v>
      </c>
      <c r="M136" s="58">
        <v>3.1252900000000001</v>
      </c>
      <c r="N136" s="58">
        <v>2.6327699999999998</v>
      </c>
      <c r="O136" s="58"/>
      <c r="P136" s="58"/>
      <c r="Q136" s="58">
        <v>7.94</v>
      </c>
      <c r="S136" s="58">
        <v>49.01</v>
      </c>
      <c r="T136" s="58">
        <v>1.23</v>
      </c>
      <c r="U136" s="58">
        <v>8.85</v>
      </c>
      <c r="V136" s="58">
        <v>13.88</v>
      </c>
      <c r="W136" s="58">
        <v>0.31</v>
      </c>
      <c r="X136" s="58">
        <v>12.06</v>
      </c>
      <c r="Y136" s="58">
        <v>9</v>
      </c>
      <c r="Z136" s="58">
        <v>1.64</v>
      </c>
      <c r="AA136" s="58">
        <v>0.39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 x14ac:dyDescent="0.3">
      <c r="A137" s="56" t="s">
        <v>1019</v>
      </c>
      <c r="B137" s="56" t="s">
        <v>1010</v>
      </c>
      <c r="C137" s="57">
        <v>776</v>
      </c>
      <c r="D137" s="57">
        <v>2.238</v>
      </c>
      <c r="E137" s="56">
        <f t="shared" si="2"/>
        <v>1049.1500000000001</v>
      </c>
      <c r="F137" s="58">
        <v>67.965199999999996</v>
      </c>
      <c r="G137" s="58">
        <v>0.20525199999999999</v>
      </c>
      <c r="H137" s="58">
        <v>12.734500000000001</v>
      </c>
      <c r="I137" s="58">
        <v>0.84777999999999998</v>
      </c>
      <c r="J137" s="58">
        <v>4.462E-2</v>
      </c>
      <c r="K137" s="58">
        <v>0.34803600000000001</v>
      </c>
      <c r="L137" s="58">
        <v>1.55278</v>
      </c>
      <c r="M137" s="58">
        <v>2.9984600000000001</v>
      </c>
      <c r="N137" s="58">
        <v>2.5611899999999999</v>
      </c>
      <c r="O137" s="58"/>
      <c r="P137" s="58"/>
      <c r="Q137" s="58">
        <v>8.11</v>
      </c>
      <c r="S137" s="58">
        <v>49.45</v>
      </c>
      <c r="T137" s="58">
        <v>1.57</v>
      </c>
      <c r="U137" s="58">
        <v>7.56</v>
      </c>
      <c r="V137" s="58">
        <v>11.31</v>
      </c>
      <c r="W137" s="58">
        <v>0.48</v>
      </c>
      <c r="X137" s="58">
        <v>15.16</v>
      </c>
      <c r="Y137" s="58">
        <v>10.5</v>
      </c>
      <c r="Z137" s="58">
        <v>1.46</v>
      </c>
      <c r="AA137" s="58">
        <v>0.22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 x14ac:dyDescent="0.3">
      <c r="A138" s="56" t="s">
        <v>1019</v>
      </c>
      <c r="B138" s="56" t="s">
        <v>1010</v>
      </c>
      <c r="C138" s="57">
        <v>781</v>
      </c>
      <c r="D138" s="57">
        <v>2.2370000000000001</v>
      </c>
      <c r="E138" s="56">
        <f t="shared" si="2"/>
        <v>1054.1500000000001</v>
      </c>
      <c r="F138" s="58">
        <v>67.495699999999999</v>
      </c>
      <c r="G138" s="58">
        <v>0.205344</v>
      </c>
      <c r="H138" s="58">
        <v>13.070600000000001</v>
      </c>
      <c r="I138" s="58">
        <v>1.0535000000000001</v>
      </c>
      <c r="J138" s="58">
        <v>2.6783999999999999E-2</v>
      </c>
      <c r="K138" s="58">
        <v>0.27676800000000001</v>
      </c>
      <c r="L138" s="58">
        <v>1.6427499999999999</v>
      </c>
      <c r="M138" s="58">
        <v>3.1158700000000001</v>
      </c>
      <c r="N138" s="58">
        <v>2.4016299999999999</v>
      </c>
      <c r="O138" s="58"/>
      <c r="P138" s="58"/>
      <c r="Q138" s="58">
        <v>7.66</v>
      </c>
      <c r="S138" s="58">
        <v>49.38</v>
      </c>
      <c r="T138" s="58">
        <v>1.1499999999999999</v>
      </c>
      <c r="U138" s="58">
        <v>8.3699999999999992</v>
      </c>
      <c r="V138" s="58">
        <v>11.43</v>
      </c>
      <c r="W138" s="58">
        <v>0.43</v>
      </c>
      <c r="X138" s="58">
        <v>14.58</v>
      </c>
      <c r="Y138" s="58">
        <v>9.83</v>
      </c>
      <c r="Z138" s="58">
        <v>1.64</v>
      </c>
      <c r="AA138" s="58">
        <v>0.37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 x14ac:dyDescent="0.3">
      <c r="A139" s="56" t="s">
        <v>1019</v>
      </c>
      <c r="B139" s="56" t="s">
        <v>1010</v>
      </c>
      <c r="C139" s="57">
        <v>781</v>
      </c>
      <c r="D139" s="57">
        <v>2.2370000000000001</v>
      </c>
      <c r="E139" s="56">
        <f t="shared" si="2"/>
        <v>1054.1500000000001</v>
      </c>
      <c r="F139" s="58">
        <v>69.792100000000005</v>
      </c>
      <c r="G139" s="58">
        <v>0.191436</v>
      </c>
      <c r="H139" s="58">
        <v>12.3248</v>
      </c>
      <c r="I139" s="58">
        <v>1.09392</v>
      </c>
      <c r="J139" s="58">
        <v>2.7348000000000001E-2</v>
      </c>
      <c r="K139" s="58">
        <v>0.309944</v>
      </c>
      <c r="L139" s="58">
        <v>1.4859100000000001</v>
      </c>
      <c r="M139" s="58">
        <v>3.4276200000000001</v>
      </c>
      <c r="N139" s="58">
        <v>2.5068999999999999</v>
      </c>
      <c r="O139" s="58"/>
      <c r="P139" s="58"/>
      <c r="Q139" s="58">
        <v>6.52</v>
      </c>
      <c r="S139" s="58">
        <v>49.46</v>
      </c>
      <c r="T139" s="58">
        <v>1.22</v>
      </c>
      <c r="U139" s="58">
        <v>7.92</v>
      </c>
      <c r="V139" s="58">
        <v>12.56</v>
      </c>
      <c r="W139" s="58">
        <v>0.59</v>
      </c>
      <c r="X139" s="58">
        <v>16.36</v>
      </c>
      <c r="Y139" s="58">
        <v>8.01</v>
      </c>
      <c r="Z139" s="58">
        <v>1.43</v>
      </c>
      <c r="AA139" s="58">
        <v>0.23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 x14ac:dyDescent="0.3">
      <c r="A140" s="56" t="s">
        <v>1019</v>
      </c>
      <c r="B140" s="56" t="s">
        <v>1010</v>
      </c>
      <c r="C140" s="57">
        <v>785</v>
      </c>
      <c r="D140" s="57">
        <v>2.2120000000000002</v>
      </c>
      <c r="E140" s="56">
        <f t="shared" si="2"/>
        <v>1058.1500000000001</v>
      </c>
      <c r="F140" s="58">
        <v>67.714100000000002</v>
      </c>
      <c r="G140" s="58">
        <v>0.152388</v>
      </c>
      <c r="H140" s="58">
        <v>12.8902</v>
      </c>
      <c r="I140" s="58">
        <v>0.93225599999999997</v>
      </c>
      <c r="J140" s="58">
        <v>6.2747999999999998E-2</v>
      </c>
      <c r="K140" s="58">
        <v>0.34063199999999999</v>
      </c>
      <c r="L140" s="58">
        <v>1.7479800000000001</v>
      </c>
      <c r="M140" s="58">
        <v>3.3077200000000002</v>
      </c>
      <c r="N140" s="58">
        <v>2.4919899999999999</v>
      </c>
      <c r="O140" s="58"/>
      <c r="P140" s="58"/>
      <c r="Q140" s="58">
        <v>7.88</v>
      </c>
      <c r="S140" s="58">
        <v>48.35</v>
      </c>
      <c r="T140" s="58">
        <v>1.08</v>
      </c>
      <c r="U140" s="58">
        <v>9.1</v>
      </c>
      <c r="V140" s="58">
        <v>10.69</v>
      </c>
      <c r="W140" s="58">
        <v>0.39</v>
      </c>
      <c r="X140" s="58">
        <v>16.28</v>
      </c>
      <c r="Y140" s="58">
        <v>9.8000000000000007</v>
      </c>
      <c r="Z140" s="58">
        <v>1.62</v>
      </c>
      <c r="AA140" s="58">
        <v>0.33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 x14ac:dyDescent="0.3">
      <c r="A141" s="56" t="s">
        <v>1019</v>
      </c>
      <c r="B141" s="56" t="s">
        <v>1010</v>
      </c>
      <c r="C141" s="57">
        <v>866</v>
      </c>
      <c r="D141" s="57">
        <v>2.0880000000000001</v>
      </c>
      <c r="E141" s="56">
        <f t="shared" si="2"/>
        <v>1139.1500000000001</v>
      </c>
      <c r="F141" s="58">
        <v>65.221800000000002</v>
      </c>
      <c r="G141" s="58">
        <v>0.23150399999999999</v>
      </c>
      <c r="H141" s="58">
        <v>13.9971</v>
      </c>
      <c r="I141" s="58">
        <v>1.6116200000000001</v>
      </c>
      <c r="J141" s="58">
        <v>5.3423999999999999E-2</v>
      </c>
      <c r="K141" s="58">
        <v>0.24040800000000001</v>
      </c>
      <c r="L141" s="58">
        <v>2.0123000000000002</v>
      </c>
      <c r="M141" s="58">
        <v>3.4547500000000002</v>
      </c>
      <c r="N141" s="58">
        <v>2.2170999999999998</v>
      </c>
      <c r="O141" s="58"/>
      <c r="P141" s="58"/>
      <c r="Q141" s="58">
        <v>7.78</v>
      </c>
      <c r="S141" s="58">
        <v>45.58</v>
      </c>
      <c r="T141" s="58">
        <v>1.97</v>
      </c>
      <c r="U141" s="58">
        <v>9.89</v>
      </c>
      <c r="V141" s="58">
        <v>13.48</v>
      </c>
      <c r="W141" s="58">
        <v>0.28999999999999998</v>
      </c>
      <c r="X141" s="58">
        <v>14.23</v>
      </c>
      <c r="Y141" s="58">
        <v>10.4</v>
      </c>
      <c r="Z141" s="58">
        <v>1.99</v>
      </c>
      <c r="AA141" s="58">
        <v>0.24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 x14ac:dyDescent="0.3">
      <c r="A142" s="56" t="s">
        <v>1019</v>
      </c>
      <c r="B142" s="56" t="s">
        <v>1010</v>
      </c>
      <c r="C142" s="57">
        <v>866</v>
      </c>
      <c r="D142" s="57">
        <v>2.0880000000000001</v>
      </c>
      <c r="E142" s="56">
        <f t="shared" si="2"/>
        <v>1139.1500000000001</v>
      </c>
      <c r="F142" s="58">
        <v>67.053799999999995</v>
      </c>
      <c r="G142" s="58">
        <v>0.343634</v>
      </c>
      <c r="H142" s="58">
        <v>13.2661</v>
      </c>
      <c r="I142" s="58">
        <v>1.76339</v>
      </c>
      <c r="J142" s="58">
        <v>9.0429999999999996E-2</v>
      </c>
      <c r="K142" s="58">
        <v>0.25320399999999998</v>
      </c>
      <c r="L142" s="58">
        <v>1.8357300000000001</v>
      </c>
      <c r="M142" s="58">
        <v>3.41825</v>
      </c>
      <c r="N142" s="58">
        <v>2.40544</v>
      </c>
      <c r="O142" s="58"/>
      <c r="P142" s="58"/>
      <c r="Q142" s="58">
        <v>6.99</v>
      </c>
      <c r="S142" s="58">
        <v>46.48</v>
      </c>
      <c r="T142" s="58">
        <v>2.15</v>
      </c>
      <c r="U142" s="58">
        <v>9.25</v>
      </c>
      <c r="V142" s="58">
        <v>14.11</v>
      </c>
      <c r="W142" s="58">
        <v>0.36</v>
      </c>
      <c r="X142" s="58">
        <v>13.79</v>
      </c>
      <c r="Y142" s="58">
        <v>10.19</v>
      </c>
      <c r="Z142" s="58">
        <v>2.12</v>
      </c>
      <c r="AA142" s="58">
        <v>0.31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 x14ac:dyDescent="0.3">
      <c r="A143" s="56" t="s">
        <v>1019</v>
      </c>
      <c r="B143" s="56" t="s">
        <v>1010</v>
      </c>
      <c r="C143" s="57">
        <v>866</v>
      </c>
      <c r="D143" s="57">
        <v>2.0880000000000001</v>
      </c>
      <c r="E143" s="56">
        <f t="shared" si="2"/>
        <v>1139.1500000000001</v>
      </c>
      <c r="F143" s="58">
        <v>68.347700000000003</v>
      </c>
      <c r="G143" s="58">
        <v>0.285665</v>
      </c>
      <c r="H143" s="58">
        <v>13.1775</v>
      </c>
      <c r="I143" s="58">
        <v>1.7139899999999999</v>
      </c>
      <c r="J143" s="58">
        <v>8.2934999999999995E-2</v>
      </c>
      <c r="K143" s="58">
        <v>0.23959</v>
      </c>
      <c r="L143" s="58">
        <v>1.76928</v>
      </c>
      <c r="M143" s="58">
        <v>3.7136399999999998</v>
      </c>
      <c r="N143" s="58">
        <v>2.8290099999999998</v>
      </c>
      <c r="O143" s="58"/>
      <c r="P143" s="58"/>
      <c r="Q143" s="58">
        <v>5.82</v>
      </c>
      <c r="S143" s="58">
        <v>45.28</v>
      </c>
      <c r="T143" s="58">
        <v>2.0299999999999998</v>
      </c>
      <c r="U143" s="58">
        <v>9.06</v>
      </c>
      <c r="V143" s="58">
        <v>13.99</v>
      </c>
      <c r="W143" s="58">
        <v>0.2</v>
      </c>
      <c r="X143" s="58">
        <v>13.5</v>
      </c>
      <c r="Y143" s="58">
        <v>10.91</v>
      </c>
      <c r="Z143" s="58">
        <v>2.17</v>
      </c>
      <c r="AA143" s="58">
        <v>0.38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 x14ac:dyDescent="0.3">
      <c r="A144" s="56" t="s">
        <v>1020</v>
      </c>
      <c r="B144" s="56" t="s">
        <v>1010</v>
      </c>
      <c r="C144" s="57">
        <v>965</v>
      </c>
      <c r="D144" s="57">
        <v>2</v>
      </c>
      <c r="E144" s="56">
        <f t="shared" si="2"/>
        <v>1238.1500000000001</v>
      </c>
      <c r="F144" s="58">
        <v>59.1</v>
      </c>
      <c r="G144" s="58">
        <v>0.54</v>
      </c>
      <c r="H144" s="58">
        <v>19.100000000000001</v>
      </c>
      <c r="I144" s="58">
        <v>5.22</v>
      </c>
      <c r="J144" s="58">
        <v>0.19</v>
      </c>
      <c r="K144" s="58">
        <v>3.25</v>
      </c>
      <c r="L144" s="58">
        <v>7.45</v>
      </c>
      <c r="M144" s="58">
        <v>4</v>
      </c>
      <c r="N144" s="58">
        <v>0.88</v>
      </c>
      <c r="O144" s="58"/>
      <c r="P144" s="58">
        <v>0.31</v>
      </c>
      <c r="Q144" s="58">
        <f>IF(100-SUM(F144:P144)&lt;0,0,100-SUM(F144:P144))</f>
        <v>0</v>
      </c>
      <c r="S144" s="58">
        <v>42.2</v>
      </c>
      <c r="T144" s="58">
        <v>1.39</v>
      </c>
      <c r="U144" s="58">
        <v>12.2</v>
      </c>
      <c r="V144" s="58">
        <v>9.5399999999999991</v>
      </c>
      <c r="W144" s="58">
        <v>0.14000000000000001</v>
      </c>
      <c r="X144" s="58">
        <v>16.399999999999999</v>
      </c>
      <c r="Y144" s="58">
        <v>11.7</v>
      </c>
      <c r="Z144" s="58">
        <v>2.5</v>
      </c>
      <c r="AA144" s="58">
        <v>0.36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90" s="56" customFormat="1" ht="18" customHeight="1" x14ac:dyDescent="0.3">
      <c r="A145" s="56" t="s">
        <v>1020</v>
      </c>
      <c r="B145" s="56" t="s">
        <v>1010</v>
      </c>
      <c r="C145" s="57">
        <v>970</v>
      </c>
      <c r="D145" s="57">
        <v>2</v>
      </c>
      <c r="E145" s="56">
        <f t="shared" si="2"/>
        <v>1243.1500000000001</v>
      </c>
      <c r="F145" s="58">
        <v>52.1</v>
      </c>
      <c r="G145" s="58">
        <v>1.27</v>
      </c>
      <c r="H145" s="58">
        <v>19.3</v>
      </c>
      <c r="I145" s="58">
        <v>8.35</v>
      </c>
      <c r="J145" s="58">
        <v>0.15</v>
      </c>
      <c r="K145" s="58">
        <v>4.1399999999999997</v>
      </c>
      <c r="L145" s="58">
        <v>8.77</v>
      </c>
      <c r="M145" s="58">
        <v>4.49</v>
      </c>
      <c r="N145" s="58">
        <v>1</v>
      </c>
      <c r="O145" s="58"/>
      <c r="P145" s="58">
        <v>0.42</v>
      </c>
      <c r="Q145" s="58">
        <v>1.0000000000005116E-2</v>
      </c>
      <c r="S145" s="58">
        <v>40.700000000000003</v>
      </c>
      <c r="T145" s="58">
        <v>3.04</v>
      </c>
      <c r="U145" s="58">
        <v>14</v>
      </c>
      <c r="V145" s="58">
        <v>10.6</v>
      </c>
      <c r="W145" s="58">
        <v>0.13</v>
      </c>
      <c r="X145" s="58">
        <v>14.7</v>
      </c>
      <c r="Y145" s="58">
        <v>11.9</v>
      </c>
      <c r="Z145" s="58">
        <v>2.74</v>
      </c>
      <c r="AA145" s="58">
        <v>0.46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90" s="56" customFormat="1" ht="18" customHeight="1" x14ac:dyDescent="0.3">
      <c r="A146" s="56" t="s">
        <v>1020</v>
      </c>
      <c r="B146" s="56" t="s">
        <v>1010</v>
      </c>
      <c r="C146" s="57">
        <v>965</v>
      </c>
      <c r="D146" s="57">
        <v>2</v>
      </c>
      <c r="E146" s="56">
        <f t="shared" si="2"/>
        <v>1238.1500000000001</v>
      </c>
      <c r="F146" s="58">
        <v>53.2</v>
      </c>
      <c r="G146" s="58">
        <v>1.1000000000000001</v>
      </c>
      <c r="H146" s="58">
        <v>19.2</v>
      </c>
      <c r="I146" s="58">
        <v>7.63</v>
      </c>
      <c r="J146" s="58">
        <v>0.16</v>
      </c>
      <c r="K146" s="58">
        <v>3.66</v>
      </c>
      <c r="L146" s="58">
        <v>8.58</v>
      </c>
      <c r="M146" s="58">
        <v>4.54</v>
      </c>
      <c r="N146" s="58">
        <v>1.23</v>
      </c>
      <c r="O146" s="58"/>
      <c r="P146" s="58">
        <v>0.64</v>
      </c>
      <c r="Q146" s="58">
        <v>6.0000000000002274E-2</v>
      </c>
      <c r="S146" s="58">
        <v>39.799999999999997</v>
      </c>
      <c r="T146" s="58">
        <v>2.72</v>
      </c>
      <c r="U146" s="58">
        <v>13.6</v>
      </c>
      <c r="V146" s="58">
        <v>11.4</v>
      </c>
      <c r="W146" s="58">
        <v>0.14000000000000001</v>
      </c>
      <c r="X146" s="58">
        <v>14.2</v>
      </c>
      <c r="Y146" s="58">
        <v>12</v>
      </c>
      <c r="Z146" s="58">
        <v>2.67</v>
      </c>
      <c r="AA146" s="58">
        <v>0.49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90" s="56" customFormat="1" ht="18" customHeight="1" x14ac:dyDescent="0.3">
      <c r="A147" s="56" t="s">
        <v>1020</v>
      </c>
      <c r="B147" s="56" t="s">
        <v>1010</v>
      </c>
      <c r="C147" s="57">
        <v>950</v>
      </c>
      <c r="D147" s="57">
        <v>2</v>
      </c>
      <c r="E147" s="56">
        <f t="shared" si="2"/>
        <v>1223.1500000000001</v>
      </c>
      <c r="F147" s="58">
        <v>56.9</v>
      </c>
      <c r="G147" s="58">
        <v>0.82</v>
      </c>
      <c r="H147" s="58">
        <v>18.600000000000001</v>
      </c>
      <c r="I147" s="58">
        <v>6.29</v>
      </c>
      <c r="J147" s="58">
        <v>0.18</v>
      </c>
      <c r="K147" s="58">
        <v>2.68</v>
      </c>
      <c r="L147" s="58">
        <v>7.23</v>
      </c>
      <c r="M147" s="58">
        <v>5.07</v>
      </c>
      <c r="N147" s="58">
        <v>1.48</v>
      </c>
      <c r="O147" s="58"/>
      <c r="P147" s="58">
        <v>0.77</v>
      </c>
      <c r="Q147" s="58">
        <f>IF(100-SUM(F147:P147)&lt;0,0,100-SUM(F147:P147))</f>
        <v>0</v>
      </c>
      <c r="S147" s="58">
        <v>41.3</v>
      </c>
      <c r="T147" s="58">
        <v>3.17</v>
      </c>
      <c r="U147" s="58">
        <v>13.4</v>
      </c>
      <c r="V147" s="58">
        <v>11.2</v>
      </c>
      <c r="W147" s="58">
        <v>0.16</v>
      </c>
      <c r="X147" s="58">
        <v>13.7</v>
      </c>
      <c r="Y147" s="58">
        <v>11.8</v>
      </c>
      <c r="Z147" s="58">
        <v>2.77</v>
      </c>
      <c r="AA147" s="58">
        <v>0.49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90" s="56" customFormat="1" ht="18" customHeight="1" x14ac:dyDescent="0.3">
      <c r="A148" s="56" t="s">
        <v>1020</v>
      </c>
      <c r="B148" s="56" t="s">
        <v>1010</v>
      </c>
      <c r="C148" s="57">
        <v>925</v>
      </c>
      <c r="D148" s="57">
        <v>2</v>
      </c>
      <c r="E148" s="56">
        <f t="shared" si="2"/>
        <v>1198.1500000000001</v>
      </c>
      <c r="F148" s="58">
        <v>60</v>
      </c>
      <c r="G148" s="58">
        <v>0.57999999999999996</v>
      </c>
      <c r="H148" s="58">
        <v>18.899999999999999</v>
      </c>
      <c r="I148" s="58">
        <v>5.27</v>
      </c>
      <c r="J148" s="58">
        <v>0.19</v>
      </c>
      <c r="K148" s="58">
        <v>1.76</v>
      </c>
      <c r="L148" s="58">
        <v>5.66</v>
      </c>
      <c r="M148" s="58">
        <v>5.44</v>
      </c>
      <c r="N148" s="58">
        <v>1.78</v>
      </c>
      <c r="O148" s="58"/>
      <c r="P148" s="58">
        <v>0.37</v>
      </c>
      <c r="Q148" s="58">
        <v>5.0000000000011369E-2</v>
      </c>
      <c r="S148" s="58">
        <v>41.1</v>
      </c>
      <c r="T148" s="58">
        <v>2.71</v>
      </c>
      <c r="U148" s="58">
        <v>13.4</v>
      </c>
      <c r="V148" s="58">
        <v>13</v>
      </c>
      <c r="W148" s="58">
        <v>0.19</v>
      </c>
      <c r="X148" s="58">
        <v>13.4</v>
      </c>
      <c r="Y148" s="58">
        <v>11.6</v>
      </c>
      <c r="Z148" s="58">
        <v>2.76</v>
      </c>
      <c r="AA148" s="58">
        <v>0.46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90" s="56" customFormat="1" ht="18" customHeight="1" x14ac:dyDescent="0.3">
      <c r="A149" s="56" t="s">
        <v>1020</v>
      </c>
      <c r="B149" s="56" t="s">
        <v>1010</v>
      </c>
      <c r="C149" s="57">
        <v>940</v>
      </c>
      <c r="D149" s="57">
        <v>2</v>
      </c>
      <c r="E149" s="56">
        <f t="shared" si="2"/>
        <v>1213.1500000000001</v>
      </c>
      <c r="F149" s="58">
        <v>56.3</v>
      </c>
      <c r="G149" s="58">
        <v>1.0900000000000001</v>
      </c>
      <c r="H149" s="58">
        <v>18.600000000000001</v>
      </c>
      <c r="I149" s="58">
        <v>7.25</v>
      </c>
      <c r="J149" s="58">
        <v>0.13</v>
      </c>
      <c r="K149" s="58">
        <v>3.09</v>
      </c>
      <c r="L149" s="58">
        <v>7.22</v>
      </c>
      <c r="M149" s="58">
        <v>4.09</v>
      </c>
      <c r="N149" s="58">
        <v>1.94</v>
      </c>
      <c r="O149" s="58"/>
      <c r="P149" s="58">
        <v>0.3</v>
      </c>
      <c r="Q149" s="58">
        <f>IF(100-SUM(F149:P149)&lt;0,0,100-SUM(F149:P149))</f>
        <v>0</v>
      </c>
      <c r="S149" s="58">
        <v>41.4</v>
      </c>
      <c r="T149" s="58">
        <v>2.58</v>
      </c>
      <c r="U149" s="58">
        <v>13.2</v>
      </c>
      <c r="V149" s="58">
        <v>12.1</v>
      </c>
      <c r="W149" s="58">
        <v>0.18</v>
      </c>
      <c r="X149" s="58">
        <v>13.9</v>
      </c>
      <c r="Y149" s="58">
        <v>11.2</v>
      </c>
      <c r="Z149" s="58">
        <v>2.31</v>
      </c>
      <c r="AA149" s="58">
        <v>0.83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90" s="56" customFormat="1" ht="18" customHeight="1" x14ac:dyDescent="0.3">
      <c r="A150" s="56" t="s">
        <v>1020</v>
      </c>
      <c r="B150" s="56" t="s">
        <v>1010</v>
      </c>
      <c r="C150" s="57">
        <v>960</v>
      </c>
      <c r="D150" s="57">
        <v>2</v>
      </c>
      <c r="E150" s="56">
        <f t="shared" si="2"/>
        <v>1233.1500000000001</v>
      </c>
      <c r="F150" s="58">
        <v>56.5</v>
      </c>
      <c r="G150" s="58">
        <v>1.04</v>
      </c>
      <c r="H150" s="58">
        <v>18.8</v>
      </c>
      <c r="I150" s="58">
        <v>6.82</v>
      </c>
      <c r="J150" s="58">
        <v>0.17</v>
      </c>
      <c r="K150" s="58">
        <v>3.27</v>
      </c>
      <c r="L150" s="58">
        <v>7.42</v>
      </c>
      <c r="M150" s="58">
        <v>3.68</v>
      </c>
      <c r="N150" s="58">
        <v>2.04</v>
      </c>
      <c r="O150" s="58"/>
      <c r="P150" s="58">
        <v>0.36</v>
      </c>
      <c r="Q150" s="58">
        <f>IF(100-SUM(F150:P150)&lt;0,0,100-SUM(F150:P150))</f>
        <v>0</v>
      </c>
      <c r="S150" s="58">
        <v>42.4</v>
      </c>
      <c r="T150" s="58">
        <v>2.75</v>
      </c>
      <c r="U150" s="58">
        <v>12.7</v>
      </c>
      <c r="V150" s="58">
        <v>10</v>
      </c>
      <c r="W150" s="58">
        <v>0.15</v>
      </c>
      <c r="X150" s="58">
        <v>15.1</v>
      </c>
      <c r="Y150" s="58">
        <v>11.8</v>
      </c>
      <c r="Z150" s="58">
        <v>2.39</v>
      </c>
      <c r="AA150" s="58">
        <v>0.82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90" s="56" customFormat="1" ht="18" customHeight="1" x14ac:dyDescent="0.3">
      <c r="A151" s="56" t="s">
        <v>1020</v>
      </c>
      <c r="B151" s="56" t="s">
        <v>1010</v>
      </c>
      <c r="C151" s="57">
        <v>943</v>
      </c>
      <c r="D151" s="57">
        <v>2</v>
      </c>
      <c r="E151" s="56">
        <f t="shared" si="2"/>
        <v>1216.1500000000001</v>
      </c>
      <c r="F151" s="58">
        <v>57.1</v>
      </c>
      <c r="G151" s="58">
        <v>0.7</v>
      </c>
      <c r="H151" s="58">
        <v>19.100000000000001</v>
      </c>
      <c r="I151" s="58">
        <v>6.9</v>
      </c>
      <c r="J151" s="58">
        <v>0.16</v>
      </c>
      <c r="K151" s="58">
        <v>2.8</v>
      </c>
      <c r="L151" s="58">
        <v>6.59</v>
      </c>
      <c r="M151" s="58">
        <v>4.17</v>
      </c>
      <c r="N151" s="58">
        <v>2.13</v>
      </c>
      <c r="O151" s="58"/>
      <c r="P151" s="58">
        <v>0.39</v>
      </c>
      <c r="Q151" s="58">
        <f>IF(100-SUM(F151:P151)&lt;0,0,100-SUM(F151:P151))</f>
        <v>0</v>
      </c>
      <c r="S151" s="58">
        <v>42</v>
      </c>
      <c r="T151" s="58">
        <v>2.62</v>
      </c>
      <c r="U151" s="58">
        <v>13.1</v>
      </c>
      <c r="V151" s="58">
        <v>10.8</v>
      </c>
      <c r="W151" s="58">
        <v>0.2</v>
      </c>
      <c r="X151" s="58">
        <v>14.6</v>
      </c>
      <c r="Y151" s="58">
        <v>11.7</v>
      </c>
      <c r="Z151" s="58">
        <v>2.52</v>
      </c>
      <c r="AA151" s="58">
        <v>0.73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90" s="56" customFormat="1" ht="18" customHeight="1" x14ac:dyDescent="0.3">
      <c r="A152" s="56" t="s">
        <v>1020</v>
      </c>
      <c r="B152" s="56" t="s">
        <v>1010</v>
      </c>
      <c r="C152" s="57">
        <v>985</v>
      </c>
      <c r="D152" s="57">
        <v>2</v>
      </c>
      <c r="E152" s="56">
        <f t="shared" si="2"/>
        <v>1258.1500000000001</v>
      </c>
      <c r="F152" s="58">
        <v>54.8</v>
      </c>
      <c r="G152" s="58">
        <v>0.62</v>
      </c>
      <c r="H152" s="58">
        <v>20.100000000000001</v>
      </c>
      <c r="I152" s="58">
        <v>6.58</v>
      </c>
      <c r="J152" s="58">
        <v>0.16</v>
      </c>
      <c r="K152" s="58">
        <v>3.32</v>
      </c>
      <c r="L152" s="58">
        <v>7.63</v>
      </c>
      <c r="M152" s="58">
        <v>5.56</v>
      </c>
      <c r="N152" s="58">
        <v>0.94</v>
      </c>
      <c r="O152" s="58"/>
      <c r="P152" s="58">
        <v>0.28000000000000003</v>
      </c>
      <c r="Q152" s="58">
        <v>1.0000000000019327E-2</v>
      </c>
      <c r="S152" s="58">
        <v>40.6</v>
      </c>
      <c r="T152" s="58">
        <v>2.0099999999999998</v>
      </c>
      <c r="U152" s="58">
        <v>14.4</v>
      </c>
      <c r="V152" s="58">
        <v>11</v>
      </c>
      <c r="W152" s="58">
        <v>0.14000000000000001</v>
      </c>
      <c r="X152" s="58">
        <v>14.9</v>
      </c>
      <c r="Y152" s="58">
        <v>11.8</v>
      </c>
      <c r="Z152" s="58">
        <v>3.02</v>
      </c>
      <c r="AA152" s="58">
        <v>0.32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90" s="56" customFormat="1" ht="18" customHeight="1" x14ac:dyDescent="0.3">
      <c r="A153" s="56" t="s">
        <v>1020</v>
      </c>
      <c r="B153" s="56" t="s">
        <v>1010</v>
      </c>
      <c r="C153" s="57">
        <v>965</v>
      </c>
      <c r="D153" s="57">
        <v>2</v>
      </c>
      <c r="E153" s="56">
        <f t="shared" si="2"/>
        <v>1238.1500000000001</v>
      </c>
      <c r="F153" s="58">
        <v>56.2</v>
      </c>
      <c r="G153" s="58">
        <v>0.34</v>
      </c>
      <c r="H153" s="58">
        <v>20.399999999999999</v>
      </c>
      <c r="I153" s="58">
        <v>5.88</v>
      </c>
      <c r="J153" s="58">
        <v>0.2</v>
      </c>
      <c r="K153" s="58">
        <v>2.58</v>
      </c>
      <c r="L153" s="58">
        <v>7.18</v>
      </c>
      <c r="M153" s="58">
        <v>6.02</v>
      </c>
      <c r="N153" s="58">
        <v>1.02</v>
      </c>
      <c r="O153" s="58"/>
      <c r="P153" s="58">
        <v>0.23</v>
      </c>
      <c r="Q153" s="58">
        <f>IF(100-SUM(F153:P153)&lt;0,0,100-SUM(F153:P153))</f>
        <v>0</v>
      </c>
      <c r="S153" s="58">
        <v>42.1</v>
      </c>
      <c r="T153" s="58">
        <v>1.61</v>
      </c>
      <c r="U153" s="58">
        <v>13.7</v>
      </c>
      <c r="V153" s="58">
        <v>11.1</v>
      </c>
      <c r="W153" s="58">
        <v>0.14000000000000001</v>
      </c>
      <c r="X153" s="58">
        <v>14.3</v>
      </c>
      <c r="Y153" s="58">
        <v>11.6</v>
      </c>
      <c r="Z153" s="58">
        <v>2.96</v>
      </c>
      <c r="AA153" s="58">
        <v>0.33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90" s="56" customFormat="1" ht="18" customHeight="1" x14ac:dyDescent="0.3">
      <c r="A154" s="56" t="s">
        <v>1020</v>
      </c>
      <c r="B154" s="56" t="s">
        <v>1010</v>
      </c>
      <c r="C154" s="57">
        <v>965</v>
      </c>
      <c r="D154" s="57">
        <v>2</v>
      </c>
      <c r="E154" s="56">
        <f t="shared" si="2"/>
        <v>1238.1500000000001</v>
      </c>
      <c r="F154" s="58">
        <v>55.4</v>
      </c>
      <c r="G154" s="58">
        <v>0.6</v>
      </c>
      <c r="H154" s="58">
        <v>19.899999999999999</v>
      </c>
      <c r="I154" s="58">
        <v>6.8</v>
      </c>
      <c r="J154" s="58">
        <v>0.17</v>
      </c>
      <c r="K154" s="58">
        <v>3.64</v>
      </c>
      <c r="L154" s="58">
        <v>7.67</v>
      </c>
      <c r="M154" s="58">
        <v>4.6399999999999997</v>
      </c>
      <c r="N154" s="58">
        <v>1.02</v>
      </c>
      <c r="O154" s="58"/>
      <c r="P154" s="58">
        <v>0.25</v>
      </c>
      <c r="Q154" s="58">
        <f>IF(100-SUM(F154:P154)&lt;0,0,100-SUM(F154:P154))</f>
        <v>0</v>
      </c>
      <c r="S154" s="58">
        <v>41.3</v>
      </c>
      <c r="T154" s="58">
        <v>1.75</v>
      </c>
      <c r="U154" s="58">
        <v>13.7</v>
      </c>
      <c r="V154" s="58">
        <v>10.7</v>
      </c>
      <c r="W154" s="58">
        <v>0.14000000000000001</v>
      </c>
      <c r="X154" s="58">
        <v>15.4</v>
      </c>
      <c r="Y154" s="58">
        <v>11.8</v>
      </c>
      <c r="Z154" s="58">
        <v>2.7</v>
      </c>
      <c r="AA154" s="58">
        <v>0.36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90" s="74" customFormat="1" ht="18" customHeight="1" x14ac:dyDescent="0.3">
      <c r="A155" s="73" t="s">
        <v>1016</v>
      </c>
      <c r="B155" s="73" t="s">
        <v>1010</v>
      </c>
      <c r="C155" s="74">
        <v>850</v>
      </c>
      <c r="D155" s="74">
        <v>15</v>
      </c>
      <c r="E155" s="56">
        <f t="shared" si="2"/>
        <v>1123.1500000000001</v>
      </c>
      <c r="F155" s="74">
        <v>69.69</v>
      </c>
      <c r="G155" s="74">
        <v>0.38</v>
      </c>
      <c r="H155" s="74">
        <v>17.059999999999999</v>
      </c>
      <c r="I155" s="74">
        <v>1.95</v>
      </c>
      <c r="K155" s="74">
        <v>1.54</v>
      </c>
      <c r="L155" s="74">
        <v>1.0900000000000001</v>
      </c>
      <c r="M155" s="74">
        <v>2.91</v>
      </c>
      <c r="N155" s="74">
        <v>4.8899999999999997</v>
      </c>
      <c r="P155" s="74">
        <v>0.49</v>
      </c>
      <c r="Q155" s="74">
        <f>IF(100-SUM(F155:P155)&lt;0,0,100-SUM(F155:P155))</f>
        <v>0</v>
      </c>
      <c r="R155" s="73"/>
      <c r="S155" s="74">
        <v>36.880000000000003</v>
      </c>
      <c r="T155" s="74">
        <v>0.57999999999999996</v>
      </c>
      <c r="U155" s="74">
        <v>20.27</v>
      </c>
      <c r="V155" s="74">
        <v>24.03</v>
      </c>
      <c r="W155" s="74">
        <v>1.3</v>
      </c>
      <c r="X155" s="74">
        <v>5.22</v>
      </c>
      <c r="Y155" s="74">
        <v>7.93</v>
      </c>
      <c r="AA155" s="74">
        <v>0.12</v>
      </c>
      <c r="AC155" s="73"/>
      <c r="AD155" s="75"/>
      <c r="AE155" s="75"/>
      <c r="AF155" s="76"/>
      <c r="AG155" s="75"/>
      <c r="AH155" s="75"/>
      <c r="AI155" s="75"/>
      <c r="AJ155" s="75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5"/>
      <c r="AV155" s="75"/>
      <c r="AW155" s="75"/>
      <c r="AX155" s="75"/>
      <c r="AY155" s="75"/>
      <c r="AZ155" s="75"/>
      <c r="BA155" s="75"/>
      <c r="BB155" s="76"/>
      <c r="BC155" s="76"/>
      <c r="BD155" s="75"/>
      <c r="BE155" s="75"/>
      <c r="BF155" s="75"/>
      <c r="BG155" s="75"/>
      <c r="BH155" s="75"/>
      <c r="BI155" s="75"/>
      <c r="BJ155" s="75"/>
      <c r="BK155" s="75"/>
      <c r="BY155" s="73"/>
      <c r="BZ155" s="73"/>
      <c r="CM155" s="73"/>
      <c r="CN155" s="73"/>
      <c r="CO155" s="73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  <c r="DR155" s="73"/>
      <c r="DS155" s="73"/>
      <c r="DT155" s="73"/>
      <c r="DU155" s="73"/>
      <c r="DV155" s="73"/>
      <c r="DW155" s="73"/>
      <c r="DX155" s="73"/>
      <c r="DY155" s="73"/>
      <c r="DZ155" s="73"/>
      <c r="EA155" s="73"/>
      <c r="EB155" s="73"/>
      <c r="EC155" s="73"/>
      <c r="ED155" s="73"/>
      <c r="EE155" s="73"/>
      <c r="EF155" s="73"/>
      <c r="EG155" s="73"/>
      <c r="EH155" s="73"/>
      <c r="EI155" s="73"/>
      <c r="EJ155" s="73"/>
      <c r="EK155" s="73"/>
      <c r="EL155" s="73"/>
      <c r="EX155" s="73"/>
      <c r="EY155" s="73"/>
      <c r="EZ155" s="73"/>
      <c r="FA155" s="73"/>
      <c r="FB155" s="73"/>
      <c r="FC155" s="73"/>
      <c r="FD155" s="73"/>
      <c r="FE155" s="73"/>
      <c r="FF155" s="73"/>
      <c r="FG155" s="79"/>
      <c r="FH155" s="79"/>
      <c r="FI155" s="73"/>
      <c r="FJ155" s="73"/>
      <c r="FK155" s="73"/>
      <c r="FM155" s="73"/>
      <c r="FN155" s="73"/>
      <c r="FO155" s="73"/>
      <c r="FP155" s="73"/>
      <c r="FQ155" s="73"/>
      <c r="FR155" s="73"/>
      <c r="FS155" s="73"/>
      <c r="FT155" s="73"/>
      <c r="FU155" s="73"/>
      <c r="FV155" s="73"/>
      <c r="FW155" s="73"/>
      <c r="GA155" s="80"/>
      <c r="GB155" s="80"/>
      <c r="GC155" s="73"/>
      <c r="GD155" s="73"/>
      <c r="GE155" s="80"/>
      <c r="GF155" s="73"/>
      <c r="GH155" s="73"/>
    </row>
    <row r="156" spans="1:190" s="74" customFormat="1" ht="18" customHeight="1" x14ac:dyDescent="0.3">
      <c r="A156" s="73" t="s">
        <v>1016</v>
      </c>
      <c r="B156" s="73" t="s">
        <v>1010</v>
      </c>
      <c r="C156" s="74">
        <v>800</v>
      </c>
      <c r="D156" s="74">
        <v>15</v>
      </c>
      <c r="E156" s="56">
        <f t="shared" si="2"/>
        <v>1073.1500000000001</v>
      </c>
      <c r="F156" s="74">
        <v>59.4405</v>
      </c>
      <c r="G156" s="74">
        <v>0.41213899999999998</v>
      </c>
      <c r="H156" s="74">
        <v>13.920199999999999</v>
      </c>
      <c r="I156" s="74">
        <v>1.6653800000000001</v>
      </c>
      <c r="K156" s="74">
        <v>1.33735</v>
      </c>
      <c r="L156" s="74">
        <v>0.84951100000000002</v>
      </c>
      <c r="M156" s="74">
        <v>2.4728300000000001</v>
      </c>
      <c r="N156" s="74">
        <v>3.6756099999999998</v>
      </c>
      <c r="P156" s="74">
        <v>0.33644000000000002</v>
      </c>
      <c r="Q156" s="74">
        <v>15.89</v>
      </c>
      <c r="R156" s="73"/>
      <c r="S156" s="74">
        <v>42.54</v>
      </c>
      <c r="T156" s="74">
        <v>0.86</v>
      </c>
      <c r="U156" s="74">
        <v>20.329999999999998</v>
      </c>
      <c r="V156" s="74">
        <v>16.98</v>
      </c>
      <c r="W156" s="74">
        <v>0.68</v>
      </c>
      <c r="X156" s="74">
        <v>7.14</v>
      </c>
      <c r="Y156" s="74">
        <v>6.29</v>
      </c>
      <c r="Z156" s="74">
        <v>1.1299999999999999</v>
      </c>
      <c r="AA156" s="74">
        <v>0.55000000000000004</v>
      </c>
      <c r="AC156" s="73"/>
      <c r="AD156" s="75"/>
      <c r="AE156" s="75"/>
      <c r="AF156" s="76"/>
      <c r="AG156" s="75"/>
      <c r="AH156" s="75"/>
      <c r="AI156" s="75"/>
      <c r="AJ156" s="75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5"/>
      <c r="AV156" s="75"/>
      <c r="AW156" s="75"/>
      <c r="AX156" s="75"/>
      <c r="AY156" s="75"/>
      <c r="AZ156" s="75"/>
      <c r="BA156" s="75"/>
      <c r="BB156" s="76"/>
      <c r="BC156" s="76"/>
      <c r="BD156" s="75"/>
      <c r="BE156" s="75"/>
      <c r="BF156" s="75"/>
      <c r="BG156" s="75"/>
      <c r="BH156" s="75"/>
      <c r="BI156" s="75"/>
      <c r="BJ156" s="75"/>
      <c r="BK156" s="75"/>
      <c r="BY156" s="73"/>
      <c r="BZ156" s="73"/>
      <c r="CM156" s="73"/>
      <c r="CN156" s="73"/>
      <c r="CO156" s="73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X156" s="73"/>
      <c r="EY156" s="73"/>
      <c r="EZ156" s="73"/>
      <c r="FA156" s="73"/>
      <c r="FB156" s="73"/>
      <c r="FC156" s="73"/>
      <c r="FD156" s="73"/>
      <c r="FE156" s="73"/>
      <c r="FF156" s="73"/>
      <c r="FG156" s="79"/>
      <c r="FH156" s="79"/>
      <c r="FI156" s="73"/>
      <c r="FJ156" s="73"/>
      <c r="FK156" s="73"/>
      <c r="FM156" s="73"/>
      <c r="FN156" s="73"/>
      <c r="FO156" s="73"/>
      <c r="FP156" s="73"/>
      <c r="FQ156" s="73"/>
      <c r="FR156" s="73"/>
      <c r="FS156" s="73"/>
      <c r="FT156" s="73"/>
      <c r="FU156" s="73"/>
      <c r="FV156" s="73"/>
      <c r="FW156" s="73"/>
      <c r="GA156" s="80"/>
      <c r="GB156" s="80"/>
      <c r="GC156" s="73"/>
      <c r="GD156" s="73"/>
      <c r="GE156" s="80"/>
      <c r="GF156" s="73"/>
      <c r="GH156" s="73"/>
    </row>
    <row r="157" spans="1:190" s="74" customFormat="1" ht="18" customHeight="1" x14ac:dyDescent="0.3">
      <c r="A157" s="73" t="s">
        <v>1016</v>
      </c>
      <c r="B157" s="73" t="s">
        <v>1010</v>
      </c>
      <c r="C157" s="74">
        <v>900</v>
      </c>
      <c r="D157" s="74">
        <v>15</v>
      </c>
      <c r="E157" s="56">
        <f t="shared" si="2"/>
        <v>1173.1500000000001</v>
      </c>
      <c r="F157" s="74">
        <v>68.440600000000003</v>
      </c>
      <c r="G157" s="74">
        <v>0.46564699999999998</v>
      </c>
      <c r="H157" s="74">
        <v>15.0908</v>
      </c>
      <c r="I157" s="74">
        <v>1.2544</v>
      </c>
      <c r="K157" s="74">
        <v>0.49415599999999998</v>
      </c>
      <c r="L157" s="74">
        <v>1.13086</v>
      </c>
      <c r="M157" s="74">
        <v>2.8889100000000001</v>
      </c>
      <c r="N157" s="74">
        <v>5.1886400000000004</v>
      </c>
      <c r="P157" s="74">
        <v>7.6023999999999994E-2</v>
      </c>
      <c r="Q157" s="74">
        <v>4.97</v>
      </c>
      <c r="R157" s="73"/>
      <c r="S157" s="74">
        <v>44.85</v>
      </c>
      <c r="T157" s="74">
        <v>0.85</v>
      </c>
      <c r="U157" s="74">
        <v>19.98</v>
      </c>
      <c r="V157" s="74">
        <v>17.73</v>
      </c>
      <c r="W157" s="74">
        <v>0.46</v>
      </c>
      <c r="X157" s="74">
        <v>8.36</v>
      </c>
      <c r="Y157" s="74">
        <v>3.86</v>
      </c>
      <c r="Z157" s="74">
        <v>0.72</v>
      </c>
      <c r="AA157" s="74">
        <v>0.86</v>
      </c>
      <c r="AC157" s="73"/>
      <c r="AD157" s="75"/>
      <c r="AE157" s="75"/>
      <c r="AF157" s="76"/>
      <c r="AG157" s="75"/>
      <c r="AH157" s="75"/>
      <c r="AI157" s="75"/>
      <c r="AJ157" s="75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5"/>
      <c r="AV157" s="75"/>
      <c r="AW157" s="75"/>
      <c r="AX157" s="75"/>
      <c r="AY157" s="75"/>
      <c r="AZ157" s="75"/>
      <c r="BA157" s="75"/>
      <c r="BB157" s="76"/>
      <c r="BC157" s="76"/>
      <c r="BD157" s="75"/>
      <c r="BE157" s="75"/>
      <c r="BF157" s="75"/>
      <c r="BG157" s="75"/>
      <c r="BH157" s="75"/>
      <c r="BI157" s="75"/>
      <c r="BJ157" s="75"/>
      <c r="BK157" s="75"/>
      <c r="BY157" s="73"/>
      <c r="BZ157" s="73"/>
      <c r="CM157" s="73"/>
      <c r="CN157" s="73"/>
      <c r="CO157" s="73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9"/>
      <c r="FH157" s="79"/>
      <c r="FI157" s="73"/>
      <c r="FJ157" s="73"/>
      <c r="FK157" s="73"/>
      <c r="FM157" s="7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GA157" s="80"/>
      <c r="GB157" s="80"/>
      <c r="GC157" s="73"/>
      <c r="GD157" s="73"/>
      <c r="GE157" s="80"/>
      <c r="GF157" s="73"/>
      <c r="GH157" s="73"/>
    </row>
    <row r="158" spans="1:190" s="74" customFormat="1" ht="18" customHeight="1" x14ac:dyDescent="0.3">
      <c r="A158" s="73" t="s">
        <v>1016</v>
      </c>
      <c r="B158" s="73" t="s">
        <v>1010</v>
      </c>
      <c r="C158" s="74">
        <v>900</v>
      </c>
      <c r="D158" s="74">
        <v>15</v>
      </c>
      <c r="E158" s="56">
        <f t="shared" si="2"/>
        <v>1173.1500000000001</v>
      </c>
      <c r="F158" s="74">
        <v>73.41</v>
      </c>
      <c r="G158" s="74">
        <v>0.24</v>
      </c>
      <c r="H158" s="74">
        <v>15.68</v>
      </c>
      <c r="I158" s="74">
        <v>0.96</v>
      </c>
      <c r="K158" s="74">
        <v>0.38</v>
      </c>
      <c r="L158" s="74">
        <v>0.95</v>
      </c>
      <c r="M158" s="74">
        <v>3.07</v>
      </c>
      <c r="N158" s="74">
        <v>5.21</v>
      </c>
      <c r="P158" s="74">
        <v>0.09</v>
      </c>
      <c r="Q158" s="74">
        <v>1.0000000000033538E-2</v>
      </c>
      <c r="R158" s="73"/>
      <c r="S158" s="74">
        <v>38.5</v>
      </c>
      <c r="T158" s="74">
        <v>0.63</v>
      </c>
      <c r="U158" s="74">
        <v>22.55</v>
      </c>
      <c r="V158" s="74">
        <v>23.24</v>
      </c>
      <c r="W158" s="74">
        <v>0.9</v>
      </c>
      <c r="X158" s="74">
        <v>7.47</v>
      </c>
      <c r="Y158" s="74">
        <v>4</v>
      </c>
      <c r="Z158" s="74">
        <v>0.49</v>
      </c>
      <c r="AA158" s="74">
        <v>0.25</v>
      </c>
      <c r="AC158" s="73"/>
      <c r="AD158" s="75"/>
      <c r="AE158" s="75"/>
      <c r="AF158" s="76"/>
      <c r="AG158" s="75"/>
      <c r="AH158" s="75"/>
      <c r="AI158" s="75"/>
      <c r="AJ158" s="75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5"/>
      <c r="AV158" s="75"/>
      <c r="AW158" s="75"/>
      <c r="AX158" s="75"/>
      <c r="AY158" s="75"/>
      <c r="AZ158" s="75"/>
      <c r="BA158" s="75"/>
      <c r="BB158" s="76"/>
      <c r="BC158" s="76"/>
      <c r="BD158" s="75"/>
      <c r="BE158" s="75"/>
      <c r="BF158" s="75"/>
      <c r="BG158" s="75"/>
      <c r="BH158" s="75"/>
      <c r="BI158" s="75"/>
      <c r="BJ158" s="75"/>
      <c r="BK158" s="75"/>
      <c r="BY158" s="73"/>
      <c r="BZ158" s="73"/>
      <c r="CM158" s="73"/>
      <c r="CN158" s="73"/>
      <c r="CO158" s="73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X158" s="73"/>
      <c r="EY158" s="73"/>
      <c r="EZ158" s="73"/>
      <c r="FA158" s="73"/>
      <c r="FB158" s="73"/>
      <c r="FC158" s="73"/>
      <c r="FD158" s="73"/>
      <c r="FE158" s="73"/>
      <c r="FF158" s="73"/>
      <c r="FG158" s="79"/>
      <c r="FH158" s="79"/>
      <c r="FI158" s="73"/>
      <c r="FJ158" s="73"/>
      <c r="FK158" s="73"/>
      <c r="FM158" s="73"/>
      <c r="FN158" s="73"/>
      <c r="FO158" s="73"/>
      <c r="FP158" s="73"/>
      <c r="FQ158" s="73"/>
      <c r="FR158" s="73"/>
      <c r="FS158" s="73"/>
      <c r="FT158" s="73"/>
      <c r="FU158" s="73"/>
      <c r="FV158" s="73"/>
      <c r="FW158" s="73"/>
      <c r="GA158" s="80"/>
      <c r="GB158" s="80"/>
      <c r="GC158" s="73"/>
      <c r="GD158" s="73"/>
      <c r="GE158" s="80"/>
      <c r="GF158" s="73"/>
      <c r="GH158" s="73"/>
    </row>
    <row r="159" spans="1:190" s="89" customFormat="1" ht="18" customHeight="1" x14ac:dyDescent="0.3">
      <c r="A159" s="89" t="s">
        <v>1016</v>
      </c>
      <c r="B159" s="89" t="s">
        <v>1010</v>
      </c>
      <c r="C159" s="90">
        <v>700</v>
      </c>
      <c r="D159" s="90">
        <v>15</v>
      </c>
      <c r="E159" s="56">
        <f t="shared" si="2"/>
        <v>973.15</v>
      </c>
      <c r="F159" s="90">
        <v>60.93</v>
      </c>
      <c r="G159" s="90">
        <v>1.47</v>
      </c>
      <c r="H159" s="90">
        <v>14.97</v>
      </c>
      <c r="I159" s="90">
        <v>9.6</v>
      </c>
      <c r="J159" s="90"/>
      <c r="K159" s="90">
        <v>5.29</v>
      </c>
      <c r="L159" s="90">
        <v>0.74</v>
      </c>
      <c r="M159" s="90">
        <v>0.95</v>
      </c>
      <c r="N159" s="90">
        <v>5.48</v>
      </c>
      <c r="O159" s="90"/>
      <c r="P159" s="90">
        <v>0.34</v>
      </c>
      <c r="Q159" s="90">
        <v>0.22999999999998977</v>
      </c>
      <c r="S159" s="90">
        <v>44.01</v>
      </c>
      <c r="T159" s="90">
        <v>0.74</v>
      </c>
      <c r="U159" s="90">
        <v>17.63</v>
      </c>
      <c r="V159" s="90">
        <v>15.64</v>
      </c>
      <c r="W159" s="90">
        <v>0.64</v>
      </c>
      <c r="X159" s="90">
        <v>7.18</v>
      </c>
      <c r="Y159" s="90">
        <v>6.75</v>
      </c>
      <c r="Z159" s="90">
        <v>3.06</v>
      </c>
      <c r="AA159" s="90">
        <v>0.59</v>
      </c>
      <c r="AB159" s="90"/>
      <c r="AD159" s="91"/>
      <c r="AE159" s="91"/>
      <c r="AF159" s="64"/>
      <c r="AG159" s="91"/>
      <c r="AH159" s="91"/>
      <c r="AI159" s="91"/>
      <c r="AJ159" s="91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1"/>
      <c r="AV159" s="91"/>
      <c r="AW159" s="91"/>
      <c r="AX159" s="91"/>
      <c r="AY159" s="91"/>
      <c r="AZ159" s="91"/>
      <c r="BA159" s="91"/>
      <c r="BB159" s="64"/>
      <c r="BC159" s="64"/>
      <c r="BD159" s="91"/>
      <c r="BE159" s="91"/>
      <c r="BF159" s="91"/>
      <c r="BG159" s="91"/>
      <c r="BH159" s="91"/>
      <c r="BI159" s="91"/>
      <c r="BJ159" s="91"/>
      <c r="BK159" s="91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P159" s="93"/>
      <c r="CQ159" s="93"/>
      <c r="CR159" s="93"/>
      <c r="CS159" s="93"/>
      <c r="CT159" s="93"/>
      <c r="CU159" s="93"/>
      <c r="CV159" s="93"/>
      <c r="CW159" s="93"/>
      <c r="CX159" s="93"/>
      <c r="CY159" s="93"/>
      <c r="CZ159" s="93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FG159" s="94"/>
      <c r="FH159" s="94"/>
      <c r="FL159" s="90"/>
      <c r="FX159" s="90"/>
      <c r="FY159" s="90"/>
      <c r="FZ159" s="90"/>
      <c r="GA159" s="95"/>
      <c r="GB159" s="95"/>
      <c r="GE159" s="95"/>
      <c r="GG159" s="90"/>
    </row>
    <row r="160" spans="1:190" s="89" customFormat="1" ht="18" customHeight="1" x14ac:dyDescent="0.3">
      <c r="A160" s="89" t="s">
        <v>1016</v>
      </c>
      <c r="B160" s="89" t="s">
        <v>1010</v>
      </c>
      <c r="C160" s="90">
        <v>750</v>
      </c>
      <c r="D160" s="90">
        <v>15</v>
      </c>
      <c r="E160" s="56">
        <f t="shared" si="2"/>
        <v>1023.15</v>
      </c>
      <c r="F160" s="90">
        <v>65.540000000000006</v>
      </c>
      <c r="G160" s="90">
        <v>0.72</v>
      </c>
      <c r="H160" s="90">
        <v>19</v>
      </c>
      <c r="I160" s="90">
        <v>3.55</v>
      </c>
      <c r="J160" s="90"/>
      <c r="K160" s="90">
        <v>2.3199999999999998</v>
      </c>
      <c r="L160" s="90">
        <v>1.6</v>
      </c>
      <c r="M160" s="90">
        <v>3.1</v>
      </c>
      <c r="N160" s="90">
        <v>4.17</v>
      </c>
      <c r="O160" s="90"/>
      <c r="P160" s="90"/>
      <c r="Q160" s="90">
        <v>1.4210854715202004E-14</v>
      </c>
      <c r="S160" s="90">
        <v>42.56</v>
      </c>
      <c r="T160" s="90">
        <v>0.8</v>
      </c>
      <c r="U160" s="90">
        <v>19.239999999999998</v>
      </c>
      <c r="V160" s="90">
        <v>16.23</v>
      </c>
      <c r="W160" s="90">
        <v>0.68</v>
      </c>
      <c r="X160" s="90">
        <v>7.31</v>
      </c>
      <c r="Y160" s="90">
        <v>6.52</v>
      </c>
      <c r="Z160" s="90">
        <v>2.94</v>
      </c>
      <c r="AA160" s="90">
        <v>0.62</v>
      </c>
      <c r="AB160" s="90"/>
      <c r="AD160" s="91"/>
      <c r="AE160" s="91"/>
      <c r="AF160" s="64"/>
      <c r="AG160" s="91"/>
      <c r="AH160" s="91"/>
      <c r="AI160" s="91"/>
      <c r="AJ160" s="91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1"/>
      <c r="AV160" s="91"/>
      <c r="AW160" s="91"/>
      <c r="AX160" s="91"/>
      <c r="AY160" s="91"/>
      <c r="AZ160" s="91"/>
      <c r="BA160" s="91"/>
      <c r="BB160" s="64"/>
      <c r="BC160" s="64"/>
      <c r="BD160" s="91"/>
      <c r="BE160" s="91"/>
      <c r="BF160" s="91"/>
      <c r="BG160" s="91"/>
      <c r="BH160" s="91"/>
      <c r="BI160" s="91"/>
      <c r="BJ160" s="91"/>
      <c r="BK160" s="91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FG160" s="94"/>
      <c r="FH160" s="94"/>
      <c r="FL160" s="90"/>
      <c r="FX160" s="90"/>
      <c r="FY160" s="90"/>
      <c r="FZ160" s="90"/>
      <c r="GA160" s="95"/>
      <c r="GB160" s="95"/>
      <c r="GE160" s="95"/>
      <c r="GG16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8989-B006-4A12-9E46-C1E88A9929ED}">
  <dimension ref="A1:GH402"/>
  <sheetViews>
    <sheetView workbookViewId="0">
      <selection activeCell="D2" sqref="D2"/>
    </sheetView>
  </sheetViews>
  <sheetFormatPr defaultRowHeight="14.4" x14ac:dyDescent="0.3"/>
  <cols>
    <col min="2" max="2" width="42.6640625" customWidth="1"/>
  </cols>
  <sheetData>
    <row r="1" spans="1:189" s="46" customFormat="1" ht="21.6" thickBot="1" x14ac:dyDescent="0.45">
      <c r="A1" s="17" t="s">
        <v>1006</v>
      </c>
      <c r="B1"/>
      <c r="C1" s="33" t="s">
        <v>1007</v>
      </c>
      <c r="D1" s="34" t="s">
        <v>1008</v>
      </c>
      <c r="E1" s="35" t="s">
        <v>108</v>
      </c>
      <c r="F1" s="36" t="s">
        <v>85</v>
      </c>
      <c r="G1" s="36" t="s">
        <v>86</v>
      </c>
      <c r="H1" s="36" t="s">
        <v>87</v>
      </c>
      <c r="I1" s="36" t="s">
        <v>88</v>
      </c>
      <c r="J1" s="36" t="s">
        <v>89</v>
      </c>
      <c r="K1" s="36" t="s">
        <v>90</v>
      </c>
      <c r="L1" s="36" t="s">
        <v>91</v>
      </c>
      <c r="M1" s="36" t="s">
        <v>92</v>
      </c>
      <c r="N1" s="36" t="s">
        <v>93</v>
      </c>
      <c r="O1" s="36" t="s">
        <v>94</v>
      </c>
      <c r="P1" s="36" t="s">
        <v>95</v>
      </c>
      <c r="Q1" s="37" t="s">
        <v>96</v>
      </c>
      <c r="R1" s="38"/>
      <c r="S1" s="36" t="s">
        <v>1073</v>
      </c>
      <c r="T1" s="36" t="s">
        <v>1074</v>
      </c>
      <c r="U1" s="36" t="s">
        <v>1075</v>
      </c>
      <c r="V1" s="39" t="s">
        <v>78</v>
      </c>
      <c r="W1" s="36" t="s">
        <v>79</v>
      </c>
      <c r="X1" s="36" t="s">
        <v>80</v>
      </c>
      <c r="Y1" s="36" t="s">
        <v>81</v>
      </c>
      <c r="Z1" s="36" t="s">
        <v>1076</v>
      </c>
      <c r="AA1" s="36" t="s">
        <v>1077</v>
      </c>
      <c r="AB1" s="36" t="s">
        <v>1078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 x14ac:dyDescent="0.3">
      <c r="A2" s="56" t="s">
        <v>1021</v>
      </c>
      <c r="B2" s="56" t="s">
        <v>1022</v>
      </c>
      <c r="C2" s="57">
        <v>900</v>
      </c>
      <c r="D2" s="57">
        <v>0.8</v>
      </c>
      <c r="E2" s="56">
        <f>C2+273.15</f>
        <v>1173.1500000000001</v>
      </c>
      <c r="F2" s="58">
        <v>61.5</v>
      </c>
      <c r="G2" s="58"/>
      <c r="H2" s="58">
        <v>17.100000000000001</v>
      </c>
      <c r="I2" s="58">
        <v>1.7</v>
      </c>
      <c r="J2" s="58"/>
      <c r="K2" s="58">
        <v>0.85</v>
      </c>
      <c r="L2" s="58">
        <v>3.15</v>
      </c>
      <c r="M2" s="58">
        <v>3.55</v>
      </c>
      <c r="N2" s="58">
        <v>3.53</v>
      </c>
      <c r="O2" s="58"/>
      <c r="P2" s="58"/>
      <c r="Q2" s="58">
        <v>8.02</v>
      </c>
      <c r="S2" s="58">
        <v>43.49</v>
      </c>
      <c r="T2" s="58"/>
      <c r="U2" s="58">
        <v>13.18</v>
      </c>
      <c r="V2" s="58">
        <v>11.38</v>
      </c>
      <c r="W2" s="58"/>
      <c r="X2" s="58">
        <v>15.78</v>
      </c>
      <c r="Y2" s="58">
        <v>11.68</v>
      </c>
      <c r="Z2" s="58">
        <v>2.2400000000000002</v>
      </c>
      <c r="AA2" s="58">
        <v>1.1200000000000001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 x14ac:dyDescent="0.3">
      <c r="A3" s="56" t="s">
        <v>1021</v>
      </c>
      <c r="B3" s="56" t="s">
        <v>1022</v>
      </c>
      <c r="C3" s="57">
        <v>900</v>
      </c>
      <c r="D3" s="57">
        <v>0.8</v>
      </c>
      <c r="E3" s="56">
        <f t="shared" ref="E3:E66" si="0">C3+273.15</f>
        <v>1173.1500000000001</v>
      </c>
      <c r="F3" s="58">
        <v>64.55</v>
      </c>
      <c r="G3" s="58"/>
      <c r="H3" s="58">
        <v>16.39</v>
      </c>
      <c r="I3" s="58">
        <v>1</v>
      </c>
      <c r="J3" s="58"/>
      <c r="K3" s="58">
        <v>0.65</v>
      </c>
      <c r="L3" s="58">
        <v>2.4</v>
      </c>
      <c r="M3" s="58">
        <v>3.55</v>
      </c>
      <c r="N3" s="58">
        <v>4.21</v>
      </c>
      <c r="O3" s="58"/>
      <c r="P3" s="58"/>
      <c r="Q3" s="58">
        <v>6.01</v>
      </c>
      <c r="S3" s="58">
        <v>45.12</v>
      </c>
      <c r="T3" s="58"/>
      <c r="U3" s="58">
        <v>13.06</v>
      </c>
      <c r="V3" s="58">
        <v>8.9700000000000006</v>
      </c>
      <c r="W3" s="58"/>
      <c r="X3" s="58">
        <v>15.29</v>
      </c>
      <c r="Y3" s="58">
        <v>11.6</v>
      </c>
      <c r="Z3" s="58">
        <v>2.31</v>
      </c>
      <c r="AA3" s="58">
        <v>1.0900000000000001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 x14ac:dyDescent="0.3">
      <c r="A4" s="56" t="s">
        <v>1021</v>
      </c>
      <c r="B4" s="56" t="s">
        <v>1022</v>
      </c>
      <c r="C4" s="57">
        <v>900</v>
      </c>
      <c r="D4" s="57">
        <v>0.8</v>
      </c>
      <c r="E4" s="56">
        <f t="shared" si="0"/>
        <v>1173.1500000000001</v>
      </c>
      <c r="F4" s="58">
        <v>62.21</v>
      </c>
      <c r="G4" s="58"/>
      <c r="H4" s="58">
        <v>17.18</v>
      </c>
      <c r="I4" s="58">
        <v>1.62</v>
      </c>
      <c r="J4" s="58"/>
      <c r="K4" s="58">
        <v>0.75</v>
      </c>
      <c r="L4" s="58">
        <v>3.18</v>
      </c>
      <c r="M4" s="58">
        <v>3.67</v>
      </c>
      <c r="N4" s="58">
        <v>3.67</v>
      </c>
      <c r="O4" s="58"/>
      <c r="P4" s="58"/>
      <c r="Q4" s="58">
        <v>6.99</v>
      </c>
      <c r="S4" s="58">
        <v>42.56</v>
      </c>
      <c r="T4" s="58"/>
      <c r="U4" s="58">
        <v>13.86</v>
      </c>
      <c r="V4" s="58">
        <v>12.39</v>
      </c>
      <c r="W4" s="58"/>
      <c r="X4" s="58">
        <v>14.56</v>
      </c>
      <c r="Y4" s="58">
        <v>11.72</v>
      </c>
      <c r="Z4" s="58">
        <v>2.39</v>
      </c>
      <c r="AA4" s="58">
        <v>1.1200000000000001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 x14ac:dyDescent="0.3">
      <c r="A5" s="56" t="s">
        <v>1023</v>
      </c>
      <c r="B5" s="56" t="s">
        <v>1022</v>
      </c>
      <c r="C5" s="57">
        <v>871</v>
      </c>
      <c r="D5" s="57">
        <v>0.98</v>
      </c>
      <c r="E5" s="56">
        <f t="shared" si="0"/>
        <v>1144.1500000000001</v>
      </c>
      <c r="F5" s="58">
        <v>74.17</v>
      </c>
      <c r="G5" s="58">
        <v>0.37</v>
      </c>
      <c r="H5" s="58">
        <v>11.81</v>
      </c>
      <c r="I5" s="58">
        <v>0.96</v>
      </c>
      <c r="J5" s="58">
        <v>0.03</v>
      </c>
      <c r="K5" s="58">
        <v>0.39</v>
      </c>
      <c r="L5" s="58">
        <v>1.49</v>
      </c>
      <c r="M5" s="58">
        <v>2.79</v>
      </c>
      <c r="N5" s="58">
        <v>4.18</v>
      </c>
      <c r="O5" s="58"/>
      <c r="P5" s="58"/>
      <c r="Q5" s="58">
        <v>3.8100000000000023</v>
      </c>
      <c r="S5" s="58">
        <v>45.65</v>
      </c>
      <c r="T5" s="58">
        <v>2.4</v>
      </c>
      <c r="U5" s="58">
        <v>10.29</v>
      </c>
      <c r="V5" s="58">
        <v>10.3</v>
      </c>
      <c r="W5" s="58">
        <v>0.28999999999999998</v>
      </c>
      <c r="X5" s="58">
        <v>15.47</v>
      </c>
      <c r="Y5" s="58">
        <v>11.01</v>
      </c>
      <c r="Z5" s="58">
        <v>1.84</v>
      </c>
      <c r="AA5" s="58">
        <v>0.55000000000000004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 x14ac:dyDescent="0.3">
      <c r="A6" s="56" t="s">
        <v>1023</v>
      </c>
      <c r="B6" s="56" t="s">
        <v>1022</v>
      </c>
      <c r="C6" s="57">
        <v>819</v>
      </c>
      <c r="D6" s="57">
        <v>0.98</v>
      </c>
      <c r="E6" s="56">
        <f t="shared" si="0"/>
        <v>1092.1500000000001</v>
      </c>
      <c r="F6" s="58">
        <v>75.2</v>
      </c>
      <c r="G6" s="58">
        <v>0.17</v>
      </c>
      <c r="H6" s="58">
        <v>10.98</v>
      </c>
      <c r="I6" s="58">
        <v>0.74</v>
      </c>
      <c r="J6" s="58">
        <v>0.03</v>
      </c>
      <c r="K6" s="58">
        <v>0.24</v>
      </c>
      <c r="L6" s="58">
        <v>1.05</v>
      </c>
      <c r="M6" s="58">
        <v>2.57</v>
      </c>
      <c r="N6" s="58">
        <v>4.37</v>
      </c>
      <c r="O6" s="58"/>
      <c r="P6" s="58"/>
      <c r="Q6" s="58">
        <v>4.6500000000000057</v>
      </c>
      <c r="S6" s="58">
        <v>48.43</v>
      </c>
      <c r="T6" s="58">
        <v>1.6</v>
      </c>
      <c r="U6" s="58">
        <v>9.15</v>
      </c>
      <c r="V6" s="58">
        <v>10.08</v>
      </c>
      <c r="W6" s="58">
        <v>0.38</v>
      </c>
      <c r="X6" s="58">
        <v>14.66</v>
      </c>
      <c r="Y6" s="58">
        <v>10.69</v>
      </c>
      <c r="Z6" s="58">
        <v>1.39</v>
      </c>
      <c r="AA6" s="58">
        <v>0.66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 x14ac:dyDescent="0.3">
      <c r="A7" s="56" t="s">
        <v>1024</v>
      </c>
      <c r="B7" s="56" t="s">
        <v>1022</v>
      </c>
      <c r="C7" s="57">
        <v>830</v>
      </c>
      <c r="D7" s="57">
        <v>1.3</v>
      </c>
      <c r="E7" s="56">
        <f t="shared" si="0"/>
        <v>1103.1500000000001</v>
      </c>
      <c r="F7" s="58">
        <v>73.688999999999993</v>
      </c>
      <c r="G7" s="58">
        <v>0.22011</v>
      </c>
      <c r="H7" s="58">
        <v>12.3453</v>
      </c>
      <c r="I7" s="58">
        <v>1.35894</v>
      </c>
      <c r="J7" s="58">
        <v>9.5699999999999993E-2</v>
      </c>
      <c r="K7" s="58">
        <v>0.34451999999999999</v>
      </c>
      <c r="L7" s="58">
        <v>2.2010999999999998</v>
      </c>
      <c r="M7" s="58">
        <v>3.5696099999999999</v>
      </c>
      <c r="N7" s="58">
        <v>1.86615</v>
      </c>
      <c r="O7" s="58"/>
      <c r="P7" s="58"/>
      <c r="Q7" s="58">
        <v>4.3</v>
      </c>
      <c r="S7" s="58">
        <v>48.11</v>
      </c>
      <c r="T7" s="58">
        <v>1.0900000000000001</v>
      </c>
      <c r="U7" s="58">
        <v>6.53</v>
      </c>
      <c r="V7" s="58">
        <v>14.5</v>
      </c>
      <c r="W7" s="58"/>
      <c r="X7" s="58">
        <v>15.86</v>
      </c>
      <c r="Y7" s="58">
        <v>9.27</v>
      </c>
      <c r="Z7" s="58">
        <v>1.0900000000000001</v>
      </c>
      <c r="AA7" s="58">
        <v>0.12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 x14ac:dyDescent="0.3">
      <c r="A8" s="56" t="s">
        <v>1025</v>
      </c>
      <c r="B8" s="56" t="s">
        <v>1022</v>
      </c>
      <c r="C8" s="57">
        <v>825</v>
      </c>
      <c r="D8" s="57">
        <v>1.3</v>
      </c>
      <c r="E8" s="56">
        <f t="shared" si="0"/>
        <v>1098.1500000000001</v>
      </c>
      <c r="F8" s="58">
        <v>71.81</v>
      </c>
      <c r="G8" s="58">
        <v>0.27</v>
      </c>
      <c r="H8" s="58">
        <v>12.05</v>
      </c>
      <c r="I8" s="58">
        <v>1.67</v>
      </c>
      <c r="J8" s="58">
        <v>0.05</v>
      </c>
      <c r="K8" s="58">
        <v>0.27</v>
      </c>
      <c r="L8" s="58">
        <v>2.11</v>
      </c>
      <c r="M8" s="58">
        <v>4.0999999999999996</v>
      </c>
      <c r="N8" s="58">
        <v>1.88</v>
      </c>
      <c r="O8" s="58"/>
      <c r="P8" s="58"/>
      <c r="Q8" s="58">
        <v>5.7900000000000205</v>
      </c>
      <c r="S8" s="58">
        <v>47.49</v>
      </c>
      <c r="T8" s="58">
        <v>1.38</v>
      </c>
      <c r="U8" s="58">
        <v>6.96</v>
      </c>
      <c r="V8" s="58">
        <v>15.19</v>
      </c>
      <c r="W8" s="58">
        <v>0.57999999999999996</v>
      </c>
      <c r="X8" s="58">
        <v>14.28</v>
      </c>
      <c r="Y8" s="58">
        <v>11.14</v>
      </c>
      <c r="Z8" s="58">
        <v>1.28</v>
      </c>
      <c r="AA8" s="58">
        <v>0.15</v>
      </c>
      <c r="AB8" s="58">
        <v>0.03</v>
      </c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 x14ac:dyDescent="0.3">
      <c r="A9" s="56" t="s">
        <v>1026</v>
      </c>
      <c r="B9" s="56" t="s">
        <v>1022</v>
      </c>
      <c r="C9" s="57">
        <v>925</v>
      </c>
      <c r="D9" s="57">
        <v>1.3239999999999998</v>
      </c>
      <c r="E9" s="56">
        <f t="shared" si="0"/>
        <v>1198.1500000000001</v>
      </c>
      <c r="F9" s="58">
        <v>64.28</v>
      </c>
      <c r="G9" s="58">
        <v>0.63</v>
      </c>
      <c r="H9" s="58">
        <v>15.49</v>
      </c>
      <c r="I9" s="58">
        <v>3.06</v>
      </c>
      <c r="J9" s="58">
        <v>0.05</v>
      </c>
      <c r="K9" s="58">
        <v>2.12</v>
      </c>
      <c r="L9" s="58">
        <v>3.38</v>
      </c>
      <c r="M9" s="58">
        <v>4.34</v>
      </c>
      <c r="N9" s="58">
        <v>2.27</v>
      </c>
      <c r="O9" s="58">
        <v>0.04</v>
      </c>
      <c r="P9" s="58"/>
      <c r="Q9" s="58">
        <v>4.42</v>
      </c>
      <c r="S9" s="58">
        <v>43.85</v>
      </c>
      <c r="T9" s="58">
        <v>2.39</v>
      </c>
      <c r="U9" s="58">
        <v>11.1</v>
      </c>
      <c r="V9" s="58">
        <v>6.36</v>
      </c>
      <c r="W9" s="58">
        <v>0.13</v>
      </c>
      <c r="X9" s="58">
        <v>16.11</v>
      </c>
      <c r="Y9" s="58">
        <v>11.12</v>
      </c>
      <c r="Z9" s="58">
        <v>2.2599999999999998</v>
      </c>
      <c r="AA9" s="58">
        <v>0.38</v>
      </c>
      <c r="AB9" s="58">
        <v>0.16</v>
      </c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 x14ac:dyDescent="0.3">
      <c r="A10" s="56" t="s">
        <v>1026</v>
      </c>
      <c r="B10" s="56" t="s">
        <v>1022</v>
      </c>
      <c r="C10" s="57">
        <v>909</v>
      </c>
      <c r="D10" s="57">
        <v>1.41</v>
      </c>
      <c r="E10" s="56">
        <f t="shared" si="0"/>
        <v>1182.1500000000001</v>
      </c>
      <c r="F10" s="58">
        <v>65.97</v>
      </c>
      <c r="G10" s="58">
        <v>0.48</v>
      </c>
      <c r="H10" s="58">
        <v>14.71</v>
      </c>
      <c r="I10" s="58">
        <v>2.4489999999999998</v>
      </c>
      <c r="J10" s="58">
        <v>0.02</v>
      </c>
      <c r="K10" s="58">
        <v>0.57999999999999996</v>
      </c>
      <c r="L10" s="58">
        <v>2.0099999999999998</v>
      </c>
      <c r="M10" s="58">
        <v>4.6500000000000004</v>
      </c>
      <c r="N10" s="58">
        <v>2.63</v>
      </c>
      <c r="O10" s="58">
        <v>0.03</v>
      </c>
      <c r="P10" s="58"/>
      <c r="Q10" s="58">
        <v>4.6500000000000004</v>
      </c>
      <c r="S10" s="58">
        <v>45.46</v>
      </c>
      <c r="T10" s="58">
        <v>1.36</v>
      </c>
      <c r="U10" s="58">
        <v>10.64</v>
      </c>
      <c r="V10" s="58">
        <v>6.04</v>
      </c>
      <c r="W10" s="58">
        <v>0.1</v>
      </c>
      <c r="X10" s="58">
        <v>15.7</v>
      </c>
      <c r="Y10" s="58">
        <v>9.64</v>
      </c>
      <c r="Z10" s="58">
        <v>1.9</v>
      </c>
      <c r="AA10" s="58">
        <v>0.45</v>
      </c>
      <c r="AB10" s="58">
        <v>0.06</v>
      </c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 x14ac:dyDescent="0.3">
      <c r="A11" s="56" t="s">
        <v>1027</v>
      </c>
      <c r="B11" s="56" t="s">
        <v>1022</v>
      </c>
      <c r="C11" s="57">
        <v>850</v>
      </c>
      <c r="D11" s="57">
        <v>1.5</v>
      </c>
      <c r="E11" s="56">
        <f t="shared" si="0"/>
        <v>1123.1500000000001</v>
      </c>
      <c r="F11" s="58">
        <v>69.3</v>
      </c>
      <c r="G11" s="58">
        <v>0.34</v>
      </c>
      <c r="H11" s="58">
        <v>13.75</v>
      </c>
      <c r="I11" s="58">
        <v>1.95</v>
      </c>
      <c r="J11" s="58">
        <v>0.04</v>
      </c>
      <c r="K11" s="58">
        <v>0.43</v>
      </c>
      <c r="L11" s="58">
        <v>1.87</v>
      </c>
      <c r="M11" s="58">
        <v>4.72</v>
      </c>
      <c r="N11" s="58">
        <v>2.06</v>
      </c>
      <c r="O11" s="58"/>
      <c r="P11" s="58"/>
      <c r="Q11" s="58">
        <v>5.2</v>
      </c>
      <c r="S11" s="58">
        <v>43.5</v>
      </c>
      <c r="T11" s="58">
        <v>2.4300000000000002</v>
      </c>
      <c r="U11" s="58">
        <v>11.17</v>
      </c>
      <c r="V11" s="58">
        <v>15.2</v>
      </c>
      <c r="W11" s="58">
        <v>0.19</v>
      </c>
      <c r="X11" s="58">
        <v>12.68</v>
      </c>
      <c r="Y11" s="58">
        <v>10.75</v>
      </c>
      <c r="Z11" s="58">
        <v>2.14</v>
      </c>
      <c r="AA11" s="58">
        <v>0.31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 x14ac:dyDescent="0.3">
      <c r="A12" s="56" t="s">
        <v>1027</v>
      </c>
      <c r="B12" s="56" t="s">
        <v>1022</v>
      </c>
      <c r="C12" s="57">
        <v>850</v>
      </c>
      <c r="D12" s="57">
        <v>1.5</v>
      </c>
      <c r="E12" s="56">
        <f t="shared" si="0"/>
        <v>1123.1500000000001</v>
      </c>
      <c r="F12" s="58">
        <v>68.95</v>
      </c>
      <c r="G12" s="58">
        <v>0.28000000000000003</v>
      </c>
      <c r="H12" s="58">
        <v>13.71</v>
      </c>
      <c r="I12" s="58">
        <v>1.59</v>
      </c>
      <c r="J12" s="58">
        <v>0.02</v>
      </c>
      <c r="K12" s="58">
        <v>0.4</v>
      </c>
      <c r="L12" s="58">
        <v>1.91</v>
      </c>
      <c r="M12" s="58">
        <v>4.79</v>
      </c>
      <c r="N12" s="58">
        <v>2.13</v>
      </c>
      <c r="O12" s="58"/>
      <c r="P12" s="58"/>
      <c r="Q12" s="58">
        <v>6.2199999999999989</v>
      </c>
      <c r="S12" s="58">
        <v>43.21</v>
      </c>
      <c r="T12" s="58">
        <v>2.88</v>
      </c>
      <c r="U12" s="58">
        <v>12.19</v>
      </c>
      <c r="V12" s="58">
        <v>11.86</v>
      </c>
      <c r="W12" s="58">
        <v>0.13</v>
      </c>
      <c r="X12" s="58">
        <v>14.04</v>
      </c>
      <c r="Y12" s="58">
        <v>11.24</v>
      </c>
      <c r="Z12" s="58">
        <v>2.57</v>
      </c>
      <c r="AA12" s="58">
        <v>0.28999999999999998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 x14ac:dyDescent="0.3">
      <c r="A13" s="56" t="s">
        <v>36</v>
      </c>
      <c r="B13" s="56" t="s">
        <v>1022</v>
      </c>
      <c r="C13" s="57">
        <v>850</v>
      </c>
      <c r="D13" s="57">
        <v>1.85</v>
      </c>
      <c r="E13" s="56">
        <f t="shared" si="0"/>
        <v>1123.1500000000001</v>
      </c>
      <c r="F13" s="58">
        <v>66.55</v>
      </c>
      <c r="G13" s="58">
        <v>0.31</v>
      </c>
      <c r="H13" s="58">
        <v>15.19</v>
      </c>
      <c r="I13" s="58">
        <v>1.62</v>
      </c>
      <c r="J13" s="58">
        <v>0.06</v>
      </c>
      <c r="K13" s="58">
        <v>0.56000000000000005</v>
      </c>
      <c r="L13" s="58">
        <v>3.76</v>
      </c>
      <c r="M13" s="58">
        <v>3.54</v>
      </c>
      <c r="N13" s="58">
        <v>2.79</v>
      </c>
      <c r="O13" s="58"/>
      <c r="P13" s="58"/>
      <c r="Q13" s="58">
        <v>5.6199999999999761</v>
      </c>
      <c r="S13" s="58">
        <v>44.1</v>
      </c>
      <c r="T13" s="58">
        <v>1.4</v>
      </c>
      <c r="U13" s="58">
        <v>12.26</v>
      </c>
      <c r="V13" s="58">
        <v>11.14</v>
      </c>
      <c r="W13" s="58">
        <v>0.25</v>
      </c>
      <c r="X13" s="58">
        <v>13.5</v>
      </c>
      <c r="Y13" s="58">
        <v>11.74</v>
      </c>
      <c r="Z13" s="58">
        <v>1.69</v>
      </c>
      <c r="AA13" s="58">
        <v>0.57999999999999996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 x14ac:dyDescent="0.3">
      <c r="A14" s="56" t="s">
        <v>36</v>
      </c>
      <c r="B14" s="56" t="s">
        <v>1022</v>
      </c>
      <c r="C14" s="57">
        <v>850</v>
      </c>
      <c r="D14" s="57">
        <v>1.85</v>
      </c>
      <c r="E14" s="56">
        <f t="shared" si="0"/>
        <v>1123.1500000000001</v>
      </c>
      <c r="F14" s="58">
        <v>66.19</v>
      </c>
      <c r="G14" s="58">
        <v>0.28999999999999998</v>
      </c>
      <c r="H14" s="58">
        <v>15.23</v>
      </c>
      <c r="I14" s="58">
        <v>1.49</v>
      </c>
      <c r="J14" s="58">
        <v>0.05</v>
      </c>
      <c r="K14" s="58">
        <v>0.57999999999999996</v>
      </c>
      <c r="L14" s="58">
        <v>3.86</v>
      </c>
      <c r="M14" s="58">
        <v>3.63</v>
      </c>
      <c r="N14" s="58">
        <v>2.68</v>
      </c>
      <c r="O14" s="58"/>
      <c r="P14" s="58"/>
      <c r="Q14" s="58">
        <v>6</v>
      </c>
      <c r="S14" s="58">
        <v>43.7</v>
      </c>
      <c r="T14" s="58">
        <v>1.31</v>
      </c>
      <c r="U14" s="58">
        <v>12.25</v>
      </c>
      <c r="V14" s="58">
        <v>12.99</v>
      </c>
      <c r="W14" s="58">
        <v>0.28000000000000003</v>
      </c>
      <c r="X14" s="58">
        <v>12.95</v>
      </c>
      <c r="Y14" s="58">
        <v>11.91</v>
      </c>
      <c r="Z14" s="58">
        <v>1.57</v>
      </c>
      <c r="AA14" s="58">
        <v>0.56000000000000005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 x14ac:dyDescent="0.3">
      <c r="A15" s="56" t="s">
        <v>36</v>
      </c>
      <c r="B15" s="56" t="s">
        <v>1022</v>
      </c>
      <c r="C15" s="57">
        <v>850</v>
      </c>
      <c r="D15" s="57">
        <v>1.85</v>
      </c>
      <c r="E15" s="56">
        <f t="shared" si="0"/>
        <v>1123.1500000000001</v>
      </c>
      <c r="F15" s="58">
        <v>70.010000000000005</v>
      </c>
      <c r="G15" s="58">
        <v>0.34</v>
      </c>
      <c r="H15" s="58">
        <v>13.33</v>
      </c>
      <c r="I15" s="58">
        <v>1.42</v>
      </c>
      <c r="J15" s="58">
        <v>0.08</v>
      </c>
      <c r="K15" s="58">
        <v>0.52</v>
      </c>
      <c r="L15" s="58">
        <v>2.38</v>
      </c>
      <c r="M15" s="58">
        <v>3.18</v>
      </c>
      <c r="N15" s="58">
        <v>3.35</v>
      </c>
      <c r="O15" s="58"/>
      <c r="P15" s="58"/>
      <c r="Q15" s="58">
        <v>5.3900000000000006</v>
      </c>
      <c r="S15" s="58">
        <v>44.69</v>
      </c>
      <c r="T15" s="58">
        <v>1.91</v>
      </c>
      <c r="U15" s="58">
        <v>12.97</v>
      </c>
      <c r="V15" s="58">
        <v>10.46</v>
      </c>
      <c r="W15" s="58">
        <v>0.22</v>
      </c>
      <c r="X15" s="58">
        <v>12.77</v>
      </c>
      <c r="Y15" s="58">
        <v>11.27</v>
      </c>
      <c r="Z15" s="58">
        <v>1.88</v>
      </c>
      <c r="AA15" s="58">
        <v>0.71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 x14ac:dyDescent="0.3">
      <c r="A16" s="56" t="s">
        <v>1026</v>
      </c>
      <c r="B16" s="56" t="s">
        <v>1022</v>
      </c>
      <c r="C16" s="57">
        <v>950</v>
      </c>
      <c r="D16" s="57">
        <v>1.9379999999999999</v>
      </c>
      <c r="E16" s="56">
        <f t="shared" si="0"/>
        <v>1223.1500000000001</v>
      </c>
      <c r="F16" s="58">
        <v>60.59</v>
      </c>
      <c r="G16" s="58">
        <v>0.76</v>
      </c>
      <c r="H16" s="58">
        <v>17.38</v>
      </c>
      <c r="I16" s="58">
        <v>3.2430000000000003</v>
      </c>
      <c r="J16" s="58">
        <v>0.06</v>
      </c>
      <c r="K16" s="58">
        <v>1.79</v>
      </c>
      <c r="L16" s="58">
        <v>4.3</v>
      </c>
      <c r="M16" s="58">
        <v>4.2699999999999996</v>
      </c>
      <c r="N16" s="58">
        <v>1.88</v>
      </c>
      <c r="O16" s="58">
        <v>0.04</v>
      </c>
      <c r="P16" s="58"/>
      <c r="Q16" s="58">
        <v>5.21</v>
      </c>
      <c r="S16" s="58">
        <v>43.5</v>
      </c>
      <c r="T16" s="58">
        <v>2.82</v>
      </c>
      <c r="U16" s="58">
        <v>10.86</v>
      </c>
      <c r="V16" s="58">
        <v>6.16</v>
      </c>
      <c r="W16" s="58">
        <v>0.09</v>
      </c>
      <c r="X16" s="58">
        <v>15.84</v>
      </c>
      <c r="Y16" s="58">
        <v>11.38</v>
      </c>
      <c r="Z16" s="58">
        <v>2.31</v>
      </c>
      <c r="AA16" s="58">
        <v>0.43</v>
      </c>
      <c r="AB16" s="58">
        <v>0.37</v>
      </c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 x14ac:dyDescent="0.3">
      <c r="A17" s="56" t="s">
        <v>1028</v>
      </c>
      <c r="B17" s="56" t="s">
        <v>1022</v>
      </c>
      <c r="C17" s="57">
        <v>975</v>
      </c>
      <c r="D17" s="57">
        <v>2</v>
      </c>
      <c r="E17" s="56">
        <f t="shared" si="0"/>
        <v>1248.1500000000001</v>
      </c>
      <c r="F17" s="58">
        <v>55.72</v>
      </c>
      <c r="G17" s="58">
        <v>1.44</v>
      </c>
      <c r="H17" s="58">
        <v>17.59</v>
      </c>
      <c r="I17" s="58">
        <v>5.15</v>
      </c>
      <c r="J17" s="58"/>
      <c r="K17" s="58">
        <v>3.3</v>
      </c>
      <c r="L17" s="58">
        <v>6.78</v>
      </c>
      <c r="M17" s="58">
        <v>3.81</v>
      </c>
      <c r="N17" s="58">
        <v>0.47</v>
      </c>
      <c r="O17" s="58"/>
      <c r="P17" s="58"/>
      <c r="Q17" s="58">
        <v>5.9</v>
      </c>
      <c r="S17" s="58">
        <v>41.44</v>
      </c>
      <c r="T17" s="58">
        <v>3.49</v>
      </c>
      <c r="U17" s="58">
        <v>12.36</v>
      </c>
      <c r="V17" s="58">
        <v>9.6</v>
      </c>
      <c r="W17" s="58"/>
      <c r="X17" s="58">
        <v>15.65</v>
      </c>
      <c r="Y17" s="58">
        <v>11.77</v>
      </c>
      <c r="Z17" s="58">
        <v>2.5499999999999998</v>
      </c>
      <c r="AA17" s="58">
        <v>0.15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 x14ac:dyDescent="0.3">
      <c r="A18" s="56" t="s">
        <v>1028</v>
      </c>
      <c r="B18" s="56" t="s">
        <v>1022</v>
      </c>
      <c r="C18" s="57">
        <v>950</v>
      </c>
      <c r="D18" s="57">
        <v>2</v>
      </c>
      <c r="E18" s="56">
        <f t="shared" si="0"/>
        <v>1223.1500000000001</v>
      </c>
      <c r="F18" s="58">
        <v>58.25</v>
      </c>
      <c r="G18" s="58">
        <v>1.24</v>
      </c>
      <c r="H18" s="58">
        <v>17.03</v>
      </c>
      <c r="I18" s="58">
        <v>5</v>
      </c>
      <c r="J18" s="58"/>
      <c r="K18" s="58">
        <v>2.29</v>
      </c>
      <c r="L18" s="58">
        <v>5.69</v>
      </c>
      <c r="M18" s="58">
        <v>4.18</v>
      </c>
      <c r="N18" s="58">
        <v>0.6</v>
      </c>
      <c r="O18" s="58"/>
      <c r="P18" s="58"/>
      <c r="Q18" s="58">
        <v>5.9</v>
      </c>
      <c r="S18" s="58">
        <v>42.38</v>
      </c>
      <c r="T18" s="58">
        <v>3.24</v>
      </c>
      <c r="U18" s="58">
        <v>11.43</v>
      </c>
      <c r="V18" s="58">
        <v>10.220000000000001</v>
      </c>
      <c r="W18" s="58"/>
      <c r="X18" s="58">
        <v>15.43</v>
      </c>
      <c r="Y18" s="58">
        <v>11.67</v>
      </c>
      <c r="Z18" s="58">
        <v>2.41</v>
      </c>
      <c r="AA18" s="58">
        <v>0.15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 x14ac:dyDescent="0.3">
      <c r="A19" s="56" t="s">
        <v>1028</v>
      </c>
      <c r="B19" s="56" t="s">
        <v>1022</v>
      </c>
      <c r="C19" s="57">
        <v>940</v>
      </c>
      <c r="D19" s="57">
        <v>2</v>
      </c>
      <c r="E19" s="56">
        <f t="shared" si="0"/>
        <v>1213.1500000000001</v>
      </c>
      <c r="F19" s="58">
        <v>55.68</v>
      </c>
      <c r="G19" s="58">
        <v>1.04</v>
      </c>
      <c r="H19" s="58">
        <v>17.09</v>
      </c>
      <c r="I19" s="58">
        <v>8.33</v>
      </c>
      <c r="J19" s="58"/>
      <c r="K19" s="58">
        <v>2.14</v>
      </c>
      <c r="L19" s="58">
        <v>5.8</v>
      </c>
      <c r="M19" s="58">
        <v>3.94</v>
      </c>
      <c r="N19" s="58">
        <v>0.74</v>
      </c>
      <c r="O19" s="58"/>
      <c r="P19" s="58"/>
      <c r="Q19" s="58">
        <v>5.7</v>
      </c>
      <c r="S19" s="58">
        <v>41.62</v>
      </c>
      <c r="T19" s="58">
        <v>3.58</v>
      </c>
      <c r="U19" s="58">
        <v>11.53</v>
      </c>
      <c r="V19" s="58">
        <v>13.48</v>
      </c>
      <c r="W19" s="58"/>
      <c r="X19" s="58">
        <v>13.51</v>
      </c>
      <c r="Y19" s="58">
        <v>11.25</v>
      </c>
      <c r="Z19" s="58">
        <v>2.4900000000000002</v>
      </c>
      <c r="AA19" s="58">
        <v>0.17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 x14ac:dyDescent="0.3">
      <c r="A20" s="56" t="s">
        <v>1029</v>
      </c>
      <c r="B20" s="56" t="s">
        <v>1022</v>
      </c>
      <c r="C20" s="57">
        <v>950</v>
      </c>
      <c r="D20" s="57">
        <v>2</v>
      </c>
      <c r="E20" s="56">
        <f t="shared" si="0"/>
        <v>1223.1500000000001</v>
      </c>
      <c r="F20" s="58">
        <v>56.82</v>
      </c>
      <c r="G20" s="58">
        <v>1.01</v>
      </c>
      <c r="H20" s="58">
        <v>17.100000000000001</v>
      </c>
      <c r="I20" s="58">
        <v>6.02</v>
      </c>
      <c r="J20" s="58">
        <v>7.0000000000000007E-2</v>
      </c>
      <c r="K20" s="58">
        <v>2.1800000000000002</v>
      </c>
      <c r="L20" s="58">
        <v>5.78</v>
      </c>
      <c r="M20" s="58">
        <v>3.09</v>
      </c>
      <c r="N20" s="58">
        <v>1.91</v>
      </c>
      <c r="O20" s="58"/>
      <c r="P20" s="58"/>
      <c r="Q20" s="58">
        <v>6.019999999999996</v>
      </c>
      <c r="S20" s="58">
        <v>42.85</v>
      </c>
      <c r="T20" s="58">
        <v>2.54</v>
      </c>
      <c r="U20" s="58">
        <v>11.7</v>
      </c>
      <c r="V20" s="58">
        <v>11.04</v>
      </c>
      <c r="W20" s="58">
        <v>0.11</v>
      </c>
      <c r="X20" s="58">
        <v>15.16</v>
      </c>
      <c r="Y20" s="58">
        <v>11.26</v>
      </c>
      <c r="Z20" s="58">
        <v>2.11</v>
      </c>
      <c r="AA20" s="58">
        <v>0.49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 x14ac:dyDescent="0.3">
      <c r="A21" s="56" t="s">
        <v>1029</v>
      </c>
      <c r="B21" s="56" t="s">
        <v>1022</v>
      </c>
      <c r="C21" s="57">
        <v>950</v>
      </c>
      <c r="D21" s="57">
        <v>2</v>
      </c>
      <c r="E21" s="56">
        <f t="shared" si="0"/>
        <v>1223.1500000000001</v>
      </c>
      <c r="F21" s="58">
        <v>58.46</v>
      </c>
      <c r="G21" s="58">
        <v>0.87</v>
      </c>
      <c r="H21" s="58">
        <v>16.97</v>
      </c>
      <c r="I21" s="58">
        <v>5.96</v>
      </c>
      <c r="J21" s="58">
        <v>0.11</v>
      </c>
      <c r="K21" s="58">
        <v>1.89</v>
      </c>
      <c r="L21" s="58">
        <v>4.9400000000000004</v>
      </c>
      <c r="M21" s="58">
        <v>3.54</v>
      </c>
      <c r="N21" s="58">
        <v>2.14</v>
      </c>
      <c r="O21" s="58"/>
      <c r="P21" s="58"/>
      <c r="Q21" s="58">
        <v>5.1200000000000045</v>
      </c>
      <c r="S21" s="58">
        <v>42.72</v>
      </c>
      <c r="T21" s="58">
        <v>2.95</v>
      </c>
      <c r="U21" s="58">
        <v>11.23</v>
      </c>
      <c r="V21" s="58">
        <v>11.35</v>
      </c>
      <c r="W21" s="58">
        <v>0.17</v>
      </c>
      <c r="X21" s="58">
        <v>15.37</v>
      </c>
      <c r="Y21" s="58">
        <v>10.92</v>
      </c>
      <c r="Z21" s="58">
        <v>2.15</v>
      </c>
      <c r="AA21" s="58">
        <v>0.51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 x14ac:dyDescent="0.3">
      <c r="A22" s="56" t="s">
        <v>1029</v>
      </c>
      <c r="B22" s="56" t="s">
        <v>1022</v>
      </c>
      <c r="C22" s="57">
        <v>950</v>
      </c>
      <c r="D22" s="57">
        <v>2</v>
      </c>
      <c r="E22" s="56">
        <f t="shared" si="0"/>
        <v>1223.1500000000001</v>
      </c>
      <c r="F22" s="58">
        <v>57.89</v>
      </c>
      <c r="G22" s="58">
        <v>1.1599999999999999</v>
      </c>
      <c r="H22" s="58">
        <v>16.48</v>
      </c>
      <c r="I22" s="58">
        <v>6.1</v>
      </c>
      <c r="J22" s="58">
        <v>0.09</v>
      </c>
      <c r="K22" s="58">
        <v>2.1</v>
      </c>
      <c r="L22" s="58">
        <v>5.25</v>
      </c>
      <c r="M22" s="58">
        <v>3.71</v>
      </c>
      <c r="N22" s="58">
        <v>2.02</v>
      </c>
      <c r="O22" s="58"/>
      <c r="P22" s="58"/>
      <c r="Q22" s="58">
        <v>5.2000000000000171</v>
      </c>
      <c r="S22" s="58">
        <v>42.76</v>
      </c>
      <c r="T22" s="58">
        <v>2.84</v>
      </c>
      <c r="U22" s="58">
        <v>11.61</v>
      </c>
      <c r="V22" s="58">
        <v>10.62</v>
      </c>
      <c r="W22" s="58">
        <v>0.19</v>
      </c>
      <c r="X22" s="58">
        <v>15.65</v>
      </c>
      <c r="Y22" s="58">
        <v>11.21</v>
      </c>
      <c r="Z22" s="58">
        <v>2.17</v>
      </c>
      <c r="AA22" s="58">
        <v>0.54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 x14ac:dyDescent="0.3">
      <c r="A23" s="56" t="s">
        <v>1029</v>
      </c>
      <c r="B23" s="56" t="s">
        <v>1022</v>
      </c>
      <c r="C23" s="57">
        <v>950</v>
      </c>
      <c r="D23" s="57">
        <v>2</v>
      </c>
      <c r="E23" s="56">
        <f t="shared" si="0"/>
        <v>1223.1500000000001</v>
      </c>
      <c r="F23" s="58">
        <v>62.79</v>
      </c>
      <c r="G23" s="58">
        <v>0.47</v>
      </c>
      <c r="H23" s="58">
        <v>15.85</v>
      </c>
      <c r="I23" s="58">
        <v>4.22</v>
      </c>
      <c r="J23" s="58">
        <v>7.0000000000000007E-2</v>
      </c>
      <c r="K23" s="58">
        <v>1.18</v>
      </c>
      <c r="L23" s="58">
        <v>3.8</v>
      </c>
      <c r="M23" s="58">
        <v>3.47</v>
      </c>
      <c r="N23" s="58">
        <v>2.5</v>
      </c>
      <c r="O23" s="58"/>
      <c r="P23" s="58"/>
      <c r="Q23" s="58">
        <v>5.6500000000000057</v>
      </c>
      <c r="S23" s="58">
        <v>43.46</v>
      </c>
      <c r="T23" s="58">
        <v>2.17</v>
      </c>
      <c r="U23" s="58">
        <v>10.71</v>
      </c>
      <c r="V23" s="58">
        <v>12.01</v>
      </c>
      <c r="W23" s="58">
        <v>0.15</v>
      </c>
      <c r="X23" s="58">
        <v>14.95</v>
      </c>
      <c r="Y23" s="58">
        <v>10.96</v>
      </c>
      <c r="Z23" s="58">
        <v>1.85</v>
      </c>
      <c r="AA23" s="58">
        <v>0.49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 x14ac:dyDescent="0.3">
      <c r="A24" s="56" t="s">
        <v>1030</v>
      </c>
      <c r="B24" s="56" t="s">
        <v>1022</v>
      </c>
      <c r="C24" s="57">
        <v>940</v>
      </c>
      <c r="D24" s="57">
        <v>2</v>
      </c>
      <c r="E24" s="56">
        <f t="shared" si="0"/>
        <v>1213.1500000000001</v>
      </c>
      <c r="F24" s="68">
        <v>57.362555555555559</v>
      </c>
      <c r="G24" s="68">
        <v>0.16694444444444445</v>
      </c>
      <c r="H24" s="68">
        <v>19.107544444444443</v>
      </c>
      <c r="I24" s="68">
        <v>4.4447111111111122</v>
      </c>
      <c r="J24" s="68"/>
      <c r="K24" s="68">
        <v>2.1033111111111107</v>
      </c>
      <c r="L24" s="68">
        <v>5.8246333333333338</v>
      </c>
      <c r="M24" s="68">
        <v>3.6518444444444444</v>
      </c>
      <c r="N24" s="68">
        <v>0.23433333333333334</v>
      </c>
      <c r="O24" s="58"/>
      <c r="P24" s="58"/>
      <c r="Q24" s="58">
        <v>5.25</v>
      </c>
      <c r="S24" s="69">
        <v>44.500859999999996</v>
      </c>
      <c r="T24" s="69">
        <v>0.76093</v>
      </c>
      <c r="U24" s="69">
        <v>11.320469999999997</v>
      </c>
      <c r="V24" s="69">
        <v>10.20121</v>
      </c>
      <c r="W24" s="69">
        <v>0.16259999999999999</v>
      </c>
      <c r="X24" s="69">
        <v>16.27993</v>
      </c>
      <c r="Y24" s="69">
        <v>11.01004</v>
      </c>
      <c r="Z24" s="69">
        <v>2.4857100000000001</v>
      </c>
      <c r="AA24" s="69">
        <v>4.4769999999999997E-2</v>
      </c>
      <c r="AB24" s="69">
        <v>0.10786</v>
      </c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 x14ac:dyDescent="0.3">
      <c r="A25" s="56" t="s">
        <v>1030</v>
      </c>
      <c r="B25" s="56" t="s">
        <v>1022</v>
      </c>
      <c r="C25" s="57">
        <v>980</v>
      </c>
      <c r="D25" s="57">
        <v>2</v>
      </c>
      <c r="E25" s="56">
        <f t="shared" si="0"/>
        <v>1253.1500000000001</v>
      </c>
      <c r="F25" s="68">
        <v>54.810757142857142</v>
      </c>
      <c r="G25" s="68">
        <v>0.44417142857142861</v>
      </c>
      <c r="H25" s="68">
        <v>18.506585714285713</v>
      </c>
      <c r="I25" s="68">
        <v>5.5074142857142858</v>
      </c>
      <c r="J25" s="68"/>
      <c r="K25" s="68">
        <v>3.2147857142857146</v>
      </c>
      <c r="L25" s="68">
        <v>6.6213428571428574</v>
      </c>
      <c r="M25" s="68">
        <v>4.5254142857142856</v>
      </c>
      <c r="N25" s="68">
        <v>0.16174285714285716</v>
      </c>
      <c r="O25" s="58"/>
      <c r="P25" s="58"/>
      <c r="Q25" s="58">
        <v>5.18</v>
      </c>
      <c r="S25" s="69">
        <v>43.431090000000005</v>
      </c>
      <c r="T25" s="69">
        <v>0.97051999999999994</v>
      </c>
      <c r="U25" s="69">
        <v>12.685579999999998</v>
      </c>
      <c r="V25" s="69">
        <v>9.1180599999999998</v>
      </c>
      <c r="W25" s="69"/>
      <c r="X25" s="69">
        <v>16.541029999999999</v>
      </c>
      <c r="Y25" s="69">
        <v>11.19848</v>
      </c>
      <c r="Z25" s="69">
        <v>2.78443</v>
      </c>
      <c r="AA25" s="69">
        <v>4.9180000000000001E-2</v>
      </c>
      <c r="AB25" s="69">
        <v>0.12274</v>
      </c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 x14ac:dyDescent="0.3">
      <c r="A26" s="56" t="s">
        <v>1031</v>
      </c>
      <c r="B26" s="56" t="s">
        <v>1022</v>
      </c>
      <c r="C26" s="57">
        <v>980</v>
      </c>
      <c r="D26" s="57">
        <v>2</v>
      </c>
      <c r="E26" s="56">
        <f t="shared" si="0"/>
        <v>1253.1500000000001</v>
      </c>
      <c r="F26" s="58">
        <v>56.527799999999999</v>
      </c>
      <c r="G26" s="58">
        <v>0.78876000000000002</v>
      </c>
      <c r="H26" s="58">
        <v>16.8081</v>
      </c>
      <c r="I26" s="58">
        <v>5.9344799999999998</v>
      </c>
      <c r="J26" s="58">
        <v>0.11268</v>
      </c>
      <c r="K26" s="58">
        <v>2.2723800000000001</v>
      </c>
      <c r="L26" s="58">
        <v>5.5964400000000003</v>
      </c>
      <c r="M26" s="58">
        <v>3.9531900000000002</v>
      </c>
      <c r="N26" s="58">
        <v>1.54935</v>
      </c>
      <c r="O26" s="58">
        <v>6.5729999999999997E-2</v>
      </c>
      <c r="P26" s="58">
        <v>0.26291999999999999</v>
      </c>
      <c r="Q26" s="58">
        <v>6.1</v>
      </c>
      <c r="S26" s="58">
        <v>43</v>
      </c>
      <c r="T26" s="58">
        <v>3.16</v>
      </c>
      <c r="U26" s="58">
        <v>11.8</v>
      </c>
      <c r="V26" s="58">
        <v>11.8</v>
      </c>
      <c r="W26" s="58">
        <v>0.12</v>
      </c>
      <c r="X26" s="58">
        <v>14.4</v>
      </c>
      <c r="Y26" s="58">
        <v>11.1</v>
      </c>
      <c r="Z26" s="58">
        <v>2.44</v>
      </c>
      <c r="AA26" s="58">
        <v>0.42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 x14ac:dyDescent="0.3">
      <c r="A27" s="56" t="s">
        <v>1031</v>
      </c>
      <c r="B27" s="56" t="s">
        <v>1022</v>
      </c>
      <c r="C27" s="57">
        <v>965</v>
      </c>
      <c r="D27" s="57">
        <v>2</v>
      </c>
      <c r="E27" s="56">
        <f t="shared" si="0"/>
        <v>1238.1500000000001</v>
      </c>
      <c r="F27" s="58">
        <v>57.965600000000002</v>
      </c>
      <c r="G27" s="58">
        <v>0.63046999999999997</v>
      </c>
      <c r="H27" s="58">
        <v>16.7498</v>
      </c>
      <c r="I27" s="58">
        <v>5.4672099999999997</v>
      </c>
      <c r="J27" s="58">
        <v>0.12232999999999999</v>
      </c>
      <c r="K27" s="58">
        <v>1.94787</v>
      </c>
      <c r="L27" s="58">
        <v>5.1943200000000003</v>
      </c>
      <c r="M27" s="58">
        <v>4.0745300000000002</v>
      </c>
      <c r="N27" s="58">
        <v>1.61852</v>
      </c>
      <c r="O27" s="58">
        <v>4.7050000000000002E-2</v>
      </c>
      <c r="P27" s="58">
        <v>0.24465999999999999</v>
      </c>
      <c r="Q27" s="58">
        <v>5.9</v>
      </c>
      <c r="S27" s="58">
        <v>43.5</v>
      </c>
      <c r="T27" s="58">
        <v>2.79</v>
      </c>
      <c r="U27" s="58">
        <v>11.3</v>
      </c>
      <c r="V27" s="58">
        <v>13.4</v>
      </c>
      <c r="W27" s="58">
        <v>0.16</v>
      </c>
      <c r="X27" s="58">
        <v>13.8</v>
      </c>
      <c r="Y27" s="58">
        <v>10.8</v>
      </c>
      <c r="Z27" s="58">
        <v>2.31</v>
      </c>
      <c r="AA27" s="58">
        <v>0.41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 x14ac:dyDescent="0.3">
      <c r="A28" s="56" t="s">
        <v>1031</v>
      </c>
      <c r="B28" s="56" t="s">
        <v>1022</v>
      </c>
      <c r="C28" s="57">
        <v>945</v>
      </c>
      <c r="D28" s="57">
        <v>2</v>
      </c>
      <c r="E28" s="56">
        <f t="shared" si="0"/>
        <v>1218.1500000000001</v>
      </c>
      <c r="F28" s="58">
        <v>58.25</v>
      </c>
      <c r="G28" s="58">
        <v>0.53124000000000005</v>
      </c>
      <c r="H28" s="58">
        <v>16.403199999999998</v>
      </c>
      <c r="I28" s="58">
        <v>5.0141600000000004</v>
      </c>
      <c r="J28" s="58">
        <v>0.12116</v>
      </c>
      <c r="K28" s="58">
        <v>1.7801199999999999</v>
      </c>
      <c r="L28" s="58">
        <v>4.8277599999999996</v>
      </c>
      <c r="M28" s="58">
        <v>4.2219600000000002</v>
      </c>
      <c r="N28" s="58">
        <v>1.70556</v>
      </c>
      <c r="O28" s="58"/>
      <c r="P28" s="58">
        <v>0.27960000000000002</v>
      </c>
      <c r="Q28" s="58">
        <v>6.8</v>
      </c>
      <c r="S28" s="58">
        <v>43.3</v>
      </c>
      <c r="T28" s="58">
        <v>2.71</v>
      </c>
      <c r="U28" s="58">
        <v>10.8</v>
      </c>
      <c r="V28" s="58">
        <v>13.9</v>
      </c>
      <c r="W28" s="58">
        <v>0.21</v>
      </c>
      <c r="X28" s="58">
        <v>13.5</v>
      </c>
      <c r="Y28" s="58">
        <v>10.5</v>
      </c>
      <c r="Z28" s="58">
        <v>2.34</v>
      </c>
      <c r="AA28" s="58">
        <v>0.37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 x14ac:dyDescent="0.3">
      <c r="A29" s="56" t="s">
        <v>1031</v>
      </c>
      <c r="B29" s="56" t="s">
        <v>1022</v>
      </c>
      <c r="C29" s="57">
        <v>920</v>
      </c>
      <c r="D29" s="57">
        <v>2</v>
      </c>
      <c r="E29" s="56">
        <f t="shared" si="0"/>
        <v>1193.1500000000001</v>
      </c>
      <c r="F29" s="58">
        <v>60.471600000000002</v>
      </c>
      <c r="G29" s="58">
        <v>0.42254999999999998</v>
      </c>
      <c r="H29" s="58">
        <v>16.3386</v>
      </c>
      <c r="I29" s="58">
        <v>4.4790299999999998</v>
      </c>
      <c r="J29" s="58">
        <v>0.12207</v>
      </c>
      <c r="K29" s="58">
        <v>1.28643</v>
      </c>
      <c r="L29" s="58">
        <v>4.2161099999999996</v>
      </c>
      <c r="M29" s="58">
        <v>4.3569599999999999</v>
      </c>
      <c r="N29" s="58">
        <v>1.9343399999999999</v>
      </c>
      <c r="O29" s="58"/>
      <c r="P29" s="58">
        <v>0.32865</v>
      </c>
      <c r="Q29" s="58">
        <v>6.1</v>
      </c>
      <c r="S29" s="58">
        <v>43.8</v>
      </c>
      <c r="T29" s="58">
        <v>2.5499999999999998</v>
      </c>
      <c r="U29" s="58">
        <v>11</v>
      </c>
      <c r="V29" s="58">
        <v>14.7</v>
      </c>
      <c r="W29" s="58">
        <v>0.21</v>
      </c>
      <c r="X29" s="58">
        <v>12.8</v>
      </c>
      <c r="Y29" s="58">
        <v>10.6</v>
      </c>
      <c r="Z29" s="58">
        <v>2.2999999999999998</v>
      </c>
      <c r="AA29" s="58">
        <v>0.42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 x14ac:dyDescent="0.3">
      <c r="A30" s="56" t="s">
        <v>1031</v>
      </c>
      <c r="B30" s="56" t="s">
        <v>1022</v>
      </c>
      <c r="C30" s="57">
        <v>905</v>
      </c>
      <c r="D30" s="57">
        <v>2</v>
      </c>
      <c r="E30" s="56">
        <f t="shared" si="0"/>
        <v>1178.1500000000001</v>
      </c>
      <c r="F30" s="58">
        <v>63.997100000000003</v>
      </c>
      <c r="G30" s="58">
        <v>0.28110000000000002</v>
      </c>
      <c r="H30" s="58">
        <v>15.179399999999999</v>
      </c>
      <c r="I30" s="58">
        <v>3.4950100000000002</v>
      </c>
      <c r="J30" s="58">
        <v>0.10306999999999999</v>
      </c>
      <c r="K30" s="58">
        <v>0.80581999999999998</v>
      </c>
      <c r="L30" s="58">
        <v>3.1295799999999998</v>
      </c>
      <c r="M30" s="58">
        <v>4.3008300000000004</v>
      </c>
      <c r="N30" s="58">
        <v>2.2019500000000001</v>
      </c>
      <c r="O30" s="58"/>
      <c r="P30" s="58">
        <v>0.20613999999999999</v>
      </c>
      <c r="Q30" s="58">
        <v>6.3</v>
      </c>
      <c r="S30" s="58">
        <v>41.6</v>
      </c>
      <c r="T30" s="58">
        <v>3.62</v>
      </c>
      <c r="U30" s="58">
        <v>11.5</v>
      </c>
      <c r="V30" s="58">
        <v>17</v>
      </c>
      <c r="W30" s="58">
        <v>0.36</v>
      </c>
      <c r="X30" s="58">
        <v>11.8</v>
      </c>
      <c r="Y30" s="58">
        <v>10</v>
      </c>
      <c r="Z30" s="58">
        <v>2.4900000000000002</v>
      </c>
      <c r="AA30" s="58">
        <v>0.4</v>
      </c>
      <c r="AB30" s="58">
        <v>7.0000000000000007E-2</v>
      </c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 x14ac:dyDescent="0.3">
      <c r="A31" s="56" t="s">
        <v>1032</v>
      </c>
      <c r="B31" s="56" t="s">
        <v>1022</v>
      </c>
      <c r="C31" s="57">
        <v>990</v>
      </c>
      <c r="D31" s="57">
        <v>2</v>
      </c>
      <c r="E31" s="56">
        <f t="shared" si="0"/>
        <v>1263.1500000000001</v>
      </c>
      <c r="F31" s="58">
        <v>55.656300000000002</v>
      </c>
      <c r="G31" s="58">
        <v>0.897984</v>
      </c>
      <c r="H31" s="58">
        <v>17.117799999999999</v>
      </c>
      <c r="I31" s="58">
        <v>5.3130699999999997</v>
      </c>
      <c r="J31" s="58">
        <v>0.13095599999999999</v>
      </c>
      <c r="K31" s="58">
        <v>2.6752400000000001</v>
      </c>
      <c r="L31" s="58">
        <v>5.86496</v>
      </c>
      <c r="M31" s="58">
        <v>4.8640800000000004</v>
      </c>
      <c r="N31" s="58">
        <v>0.70155000000000001</v>
      </c>
      <c r="O31" s="58">
        <v>6.5477999999999995E-2</v>
      </c>
      <c r="P31" s="58">
        <v>0.215142</v>
      </c>
      <c r="Q31" s="58">
        <v>6.46</v>
      </c>
      <c r="S31" s="58">
        <v>42.8</v>
      </c>
      <c r="T31" s="58">
        <v>3.07</v>
      </c>
      <c r="U31" s="58">
        <v>12.4</v>
      </c>
      <c r="V31" s="58">
        <v>8.85</v>
      </c>
      <c r="W31" s="58">
        <v>0.13</v>
      </c>
      <c r="X31" s="58">
        <v>15</v>
      </c>
      <c r="Y31" s="58">
        <v>11.5</v>
      </c>
      <c r="Z31" s="58">
        <v>2.75</v>
      </c>
      <c r="AA31" s="58">
        <v>0.22</v>
      </c>
      <c r="AB31" s="58">
        <v>0.92</v>
      </c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 x14ac:dyDescent="0.3">
      <c r="A32" s="56" t="s">
        <v>1033</v>
      </c>
      <c r="B32" s="56" t="s">
        <v>1022</v>
      </c>
      <c r="C32" s="57">
        <v>940</v>
      </c>
      <c r="D32" s="57">
        <v>2</v>
      </c>
      <c r="E32" s="56">
        <f t="shared" si="0"/>
        <v>1213.1500000000001</v>
      </c>
      <c r="F32" s="58">
        <v>61.18</v>
      </c>
      <c r="G32" s="58">
        <v>0.61</v>
      </c>
      <c r="H32" s="58">
        <v>19.55</v>
      </c>
      <c r="I32" s="58">
        <v>1.56</v>
      </c>
      <c r="J32" s="58">
        <v>0.1</v>
      </c>
      <c r="K32" s="58">
        <v>0.05</v>
      </c>
      <c r="L32" s="58">
        <v>3.5</v>
      </c>
      <c r="M32" s="58">
        <v>4.7300000000000004</v>
      </c>
      <c r="N32" s="58">
        <v>1.42</v>
      </c>
      <c r="O32" s="58"/>
      <c r="P32" s="58">
        <v>0.23</v>
      </c>
      <c r="Q32" s="58">
        <v>7.0699999999999932</v>
      </c>
      <c r="S32" s="58">
        <v>40.17</v>
      </c>
      <c r="T32" s="58">
        <v>4.4000000000000004</v>
      </c>
      <c r="U32" s="58">
        <v>13.33</v>
      </c>
      <c r="V32" s="58">
        <v>12.54</v>
      </c>
      <c r="W32" s="58">
        <v>0.17</v>
      </c>
      <c r="X32" s="58">
        <v>11.18</v>
      </c>
      <c r="Y32" s="58">
        <v>11.76</v>
      </c>
      <c r="Z32" s="58">
        <v>2.2999999999999998</v>
      </c>
      <c r="AA32" s="58">
        <v>1.07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 x14ac:dyDescent="0.3">
      <c r="A33" s="56" t="s">
        <v>1033</v>
      </c>
      <c r="B33" s="56" t="s">
        <v>1022</v>
      </c>
      <c r="C33" s="57">
        <v>940</v>
      </c>
      <c r="D33" s="57">
        <v>2</v>
      </c>
      <c r="E33" s="56">
        <f t="shared" si="0"/>
        <v>1213.1500000000001</v>
      </c>
      <c r="F33" s="58">
        <v>56</v>
      </c>
      <c r="G33" s="58">
        <v>1.01</v>
      </c>
      <c r="H33" s="58">
        <v>19.010000000000002</v>
      </c>
      <c r="I33" s="58">
        <v>1.83</v>
      </c>
      <c r="J33" s="58">
        <v>0.13</v>
      </c>
      <c r="K33" s="58">
        <v>0.15</v>
      </c>
      <c r="L33" s="58">
        <v>4.43</v>
      </c>
      <c r="M33" s="58">
        <v>3.57</v>
      </c>
      <c r="N33" s="58">
        <v>2.78</v>
      </c>
      <c r="O33" s="58"/>
      <c r="P33" s="58">
        <v>0.44</v>
      </c>
      <c r="Q33" s="58">
        <v>10.650000000000006</v>
      </c>
      <c r="S33" s="58">
        <v>39.25</v>
      </c>
      <c r="T33" s="58">
        <v>3.99</v>
      </c>
      <c r="U33" s="58">
        <v>12.8</v>
      </c>
      <c r="V33" s="58">
        <v>10.38</v>
      </c>
      <c r="W33" s="58">
        <v>0.25</v>
      </c>
      <c r="X33" s="58">
        <v>13.22</v>
      </c>
      <c r="Y33" s="58">
        <v>12.1</v>
      </c>
      <c r="Z33" s="58">
        <v>2.29</v>
      </c>
      <c r="AA33" s="58">
        <v>1.22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 x14ac:dyDescent="0.3">
      <c r="A34" s="56" t="s">
        <v>1033</v>
      </c>
      <c r="B34" s="56" t="s">
        <v>1022</v>
      </c>
      <c r="C34" s="57">
        <v>940</v>
      </c>
      <c r="D34" s="57">
        <v>2</v>
      </c>
      <c r="E34" s="56">
        <f t="shared" si="0"/>
        <v>1213.1500000000001</v>
      </c>
      <c r="F34" s="58">
        <v>59.12</v>
      </c>
      <c r="G34" s="58">
        <v>0.57999999999999996</v>
      </c>
      <c r="H34" s="58">
        <v>17.57</v>
      </c>
      <c r="I34" s="58">
        <v>2.19</v>
      </c>
      <c r="J34" s="58">
        <v>0.12</v>
      </c>
      <c r="K34" s="58">
        <v>0.45</v>
      </c>
      <c r="L34" s="58">
        <v>4.34</v>
      </c>
      <c r="M34" s="58">
        <v>5.14</v>
      </c>
      <c r="N34" s="58">
        <v>0.83</v>
      </c>
      <c r="O34" s="58"/>
      <c r="P34" s="58">
        <v>0.32</v>
      </c>
      <c r="Q34" s="58">
        <v>9.3400000000000034</v>
      </c>
      <c r="S34" s="58">
        <v>42.92</v>
      </c>
      <c r="T34" s="58">
        <v>2.31</v>
      </c>
      <c r="U34" s="58">
        <v>12.6</v>
      </c>
      <c r="V34" s="58">
        <v>9.15</v>
      </c>
      <c r="W34" s="58">
        <v>0.2</v>
      </c>
      <c r="X34" s="58">
        <v>15.81</v>
      </c>
      <c r="Y34" s="58">
        <v>11.36</v>
      </c>
      <c r="Z34" s="58">
        <v>2.57</v>
      </c>
      <c r="AA34" s="58">
        <v>0.27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 x14ac:dyDescent="0.3">
      <c r="A35" s="56" t="s">
        <v>1033</v>
      </c>
      <c r="B35" s="56" t="s">
        <v>1022</v>
      </c>
      <c r="C35" s="57">
        <v>940</v>
      </c>
      <c r="D35" s="57">
        <v>2</v>
      </c>
      <c r="E35" s="56">
        <f t="shared" si="0"/>
        <v>1213.1500000000001</v>
      </c>
      <c r="F35" s="58">
        <v>61.14</v>
      </c>
      <c r="G35" s="58">
        <v>0.87</v>
      </c>
      <c r="H35" s="58">
        <v>17.87</v>
      </c>
      <c r="I35" s="58">
        <v>2.09</v>
      </c>
      <c r="J35" s="58">
        <v>0.11</v>
      </c>
      <c r="K35" s="58">
        <v>0.57999999999999996</v>
      </c>
      <c r="L35" s="58">
        <v>5.44</v>
      </c>
      <c r="M35" s="58">
        <v>4.12</v>
      </c>
      <c r="N35" s="58">
        <v>0.28999999999999998</v>
      </c>
      <c r="O35" s="58"/>
      <c r="P35" s="58">
        <v>0.28999999999999998</v>
      </c>
      <c r="Q35" s="58">
        <v>7.1999999999999886</v>
      </c>
      <c r="S35" s="58">
        <v>45.27</v>
      </c>
      <c r="T35" s="58">
        <v>2.42</v>
      </c>
      <c r="U35" s="58">
        <v>10.08</v>
      </c>
      <c r="V35" s="58">
        <v>10.66</v>
      </c>
      <c r="W35" s="58">
        <v>0.27</v>
      </c>
      <c r="X35" s="58">
        <v>15.53</v>
      </c>
      <c r="Y35" s="58">
        <v>10.34</v>
      </c>
      <c r="Z35" s="58">
        <v>2.34</v>
      </c>
      <c r="AA35" s="58">
        <v>0.08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 x14ac:dyDescent="0.3">
      <c r="A36" s="56" t="s">
        <v>1033</v>
      </c>
      <c r="B36" s="56" t="s">
        <v>1022</v>
      </c>
      <c r="C36" s="57">
        <v>940</v>
      </c>
      <c r="D36" s="57">
        <v>2</v>
      </c>
      <c r="E36" s="56">
        <f t="shared" si="0"/>
        <v>1213.1500000000001</v>
      </c>
      <c r="F36" s="58">
        <v>59.88</v>
      </c>
      <c r="G36" s="58">
        <v>0.41</v>
      </c>
      <c r="H36" s="58">
        <v>18.350000000000001</v>
      </c>
      <c r="I36" s="58">
        <v>2.5499999999999998</v>
      </c>
      <c r="J36" s="58">
        <v>0.08</v>
      </c>
      <c r="K36" s="58">
        <v>0.49</v>
      </c>
      <c r="L36" s="58">
        <v>5.44</v>
      </c>
      <c r="M36" s="58">
        <v>3.51</v>
      </c>
      <c r="N36" s="58">
        <v>0.52</v>
      </c>
      <c r="O36" s="58"/>
      <c r="P36" s="58">
        <v>0.1</v>
      </c>
      <c r="Q36" s="58">
        <v>8.6700000000000159</v>
      </c>
      <c r="S36" s="58">
        <v>44.25</v>
      </c>
      <c r="T36" s="58">
        <v>1.1200000000000001</v>
      </c>
      <c r="U36" s="58">
        <v>11.01</v>
      </c>
      <c r="V36" s="58">
        <v>11.99</v>
      </c>
      <c r="W36" s="58">
        <v>0.27</v>
      </c>
      <c r="X36" s="58">
        <v>15.49</v>
      </c>
      <c r="Y36" s="58">
        <v>9.73</v>
      </c>
      <c r="Z36" s="58">
        <v>1.38</v>
      </c>
      <c r="AA36" s="58">
        <v>0.11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 x14ac:dyDescent="0.3">
      <c r="A37" s="56" t="s">
        <v>1033</v>
      </c>
      <c r="B37" s="56" t="s">
        <v>1022</v>
      </c>
      <c r="C37" s="57">
        <v>900</v>
      </c>
      <c r="D37" s="57">
        <v>2</v>
      </c>
      <c r="E37" s="56">
        <f t="shared" si="0"/>
        <v>1173.1500000000001</v>
      </c>
      <c r="F37" s="58">
        <v>65.39</v>
      </c>
      <c r="G37" s="58">
        <v>0.61</v>
      </c>
      <c r="H37" s="58">
        <v>16</v>
      </c>
      <c r="I37" s="58">
        <v>1.73</v>
      </c>
      <c r="J37" s="58">
        <v>0.12</v>
      </c>
      <c r="K37" s="58">
        <v>0.52</v>
      </c>
      <c r="L37" s="58">
        <v>3.87</v>
      </c>
      <c r="M37" s="58">
        <v>3.84</v>
      </c>
      <c r="N37" s="58">
        <v>0.19</v>
      </c>
      <c r="O37" s="58"/>
      <c r="P37" s="58">
        <v>0.37</v>
      </c>
      <c r="Q37" s="58">
        <v>7.3599999999999852</v>
      </c>
      <c r="S37" s="58">
        <v>44.47</v>
      </c>
      <c r="T37" s="58">
        <v>2.7</v>
      </c>
      <c r="U37" s="58">
        <v>11.48</v>
      </c>
      <c r="V37" s="58">
        <v>11.39</v>
      </c>
      <c r="W37" s="58">
        <v>0.27</v>
      </c>
      <c r="X37" s="58">
        <v>14.29</v>
      </c>
      <c r="Y37" s="58">
        <v>10.64</v>
      </c>
      <c r="Z37" s="58">
        <v>2.23</v>
      </c>
      <c r="AA37" s="58">
        <v>0.08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 x14ac:dyDescent="0.3">
      <c r="A38" s="56" t="s">
        <v>1033</v>
      </c>
      <c r="B38" s="56" t="s">
        <v>1022</v>
      </c>
      <c r="C38" s="57">
        <v>900</v>
      </c>
      <c r="D38" s="57">
        <v>2</v>
      </c>
      <c r="E38" s="56">
        <f t="shared" si="0"/>
        <v>1173.1500000000001</v>
      </c>
      <c r="F38" s="58">
        <v>65.44</v>
      </c>
      <c r="G38" s="58">
        <v>0.35</v>
      </c>
      <c r="H38" s="58">
        <v>15.15</v>
      </c>
      <c r="I38" s="58">
        <v>1.98</v>
      </c>
      <c r="J38" s="58">
        <v>0.09</v>
      </c>
      <c r="K38" s="58">
        <v>0.37</v>
      </c>
      <c r="L38" s="58">
        <v>3.24</v>
      </c>
      <c r="M38" s="58">
        <v>5.04</v>
      </c>
      <c r="N38" s="58">
        <v>0.28000000000000003</v>
      </c>
      <c r="O38" s="58"/>
      <c r="P38" s="58">
        <v>0.14000000000000001</v>
      </c>
      <c r="Q38" s="58">
        <v>7.9199999999999875</v>
      </c>
      <c r="S38" s="58">
        <v>45.56</v>
      </c>
      <c r="T38" s="58">
        <v>1.57</v>
      </c>
      <c r="U38" s="58">
        <v>10.72</v>
      </c>
      <c r="V38" s="58">
        <v>10.47</v>
      </c>
      <c r="W38" s="58">
        <v>0.22</v>
      </c>
      <c r="X38" s="58">
        <v>16.149999999999999</v>
      </c>
      <c r="Y38" s="58">
        <v>10.74</v>
      </c>
      <c r="Z38" s="58">
        <v>1.92</v>
      </c>
      <c r="AA38" s="58">
        <v>0.15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 x14ac:dyDescent="0.3">
      <c r="A39" s="56" t="s">
        <v>1033</v>
      </c>
      <c r="B39" s="56" t="s">
        <v>1022</v>
      </c>
      <c r="C39" s="57">
        <v>945</v>
      </c>
      <c r="D39" s="57">
        <v>2</v>
      </c>
      <c r="E39" s="56">
        <f t="shared" si="0"/>
        <v>1218.1500000000001</v>
      </c>
      <c r="F39" s="58">
        <v>61.26</v>
      </c>
      <c r="G39" s="58">
        <v>0.7</v>
      </c>
      <c r="H39" s="58">
        <v>19.45</v>
      </c>
      <c r="I39" s="58">
        <v>1.58</v>
      </c>
      <c r="J39" s="58">
        <v>0.13</v>
      </c>
      <c r="K39" s="58">
        <v>0.06</v>
      </c>
      <c r="L39" s="58">
        <v>3.73</v>
      </c>
      <c r="M39" s="58">
        <v>4.5999999999999996</v>
      </c>
      <c r="N39" s="58">
        <v>1.42</v>
      </c>
      <c r="O39" s="58"/>
      <c r="P39" s="58">
        <v>0.26</v>
      </c>
      <c r="Q39" s="58">
        <v>6.8100000000000023</v>
      </c>
      <c r="S39" s="58">
        <v>40.1</v>
      </c>
      <c r="T39" s="58">
        <v>4.2300000000000004</v>
      </c>
      <c r="U39" s="58">
        <v>13.52</v>
      </c>
      <c r="V39" s="58">
        <v>12.96</v>
      </c>
      <c r="W39" s="58">
        <v>0.19</v>
      </c>
      <c r="X39" s="58">
        <v>11.3</v>
      </c>
      <c r="Y39" s="58">
        <v>11.42</v>
      </c>
      <c r="Z39" s="58">
        <v>2.33</v>
      </c>
      <c r="AA39" s="58">
        <v>1.04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 x14ac:dyDescent="0.3">
      <c r="A40" s="56" t="s">
        <v>1033</v>
      </c>
      <c r="B40" s="56" t="s">
        <v>1022</v>
      </c>
      <c r="C40" s="57">
        <v>940</v>
      </c>
      <c r="D40" s="57">
        <v>2</v>
      </c>
      <c r="E40" s="56">
        <f t="shared" si="0"/>
        <v>1213.1500000000001</v>
      </c>
      <c r="F40" s="58">
        <v>59.96</v>
      </c>
      <c r="G40" s="58">
        <v>0.87</v>
      </c>
      <c r="H40" s="58">
        <v>18.23</v>
      </c>
      <c r="I40" s="58">
        <v>1.78</v>
      </c>
      <c r="J40" s="58">
        <v>0.14000000000000001</v>
      </c>
      <c r="K40" s="58">
        <v>0.22</v>
      </c>
      <c r="L40" s="58">
        <v>2.79</v>
      </c>
      <c r="M40" s="58">
        <v>1.95</v>
      </c>
      <c r="N40" s="58">
        <v>3.54</v>
      </c>
      <c r="O40" s="58"/>
      <c r="P40" s="58">
        <v>0.25</v>
      </c>
      <c r="Q40" s="58">
        <v>10.269999999999982</v>
      </c>
      <c r="S40" s="58">
        <v>41.48</v>
      </c>
      <c r="T40" s="58">
        <v>3.59</v>
      </c>
      <c r="U40" s="58">
        <v>12.45</v>
      </c>
      <c r="V40" s="58">
        <v>10.49</v>
      </c>
      <c r="W40" s="58">
        <v>0.28999999999999998</v>
      </c>
      <c r="X40" s="58">
        <v>13.66</v>
      </c>
      <c r="Y40" s="58">
        <v>11.32</v>
      </c>
      <c r="Z40" s="58">
        <v>2.34</v>
      </c>
      <c r="AA40" s="58">
        <v>1.1100000000000001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 x14ac:dyDescent="0.3">
      <c r="A41" s="56" t="s">
        <v>1033</v>
      </c>
      <c r="B41" s="56" t="s">
        <v>1022</v>
      </c>
      <c r="C41" s="57">
        <v>940</v>
      </c>
      <c r="D41" s="57">
        <v>2</v>
      </c>
      <c r="E41" s="56">
        <f t="shared" si="0"/>
        <v>1213.1500000000001</v>
      </c>
      <c r="F41" s="58">
        <v>59.6</v>
      </c>
      <c r="G41" s="58">
        <v>0.84</v>
      </c>
      <c r="H41" s="58">
        <v>17.739999999999998</v>
      </c>
      <c r="I41" s="58">
        <v>2.27</v>
      </c>
      <c r="J41" s="58">
        <v>0.12</v>
      </c>
      <c r="K41" s="58">
        <v>0.59</v>
      </c>
      <c r="L41" s="58">
        <v>5.46</v>
      </c>
      <c r="M41" s="58">
        <v>3.52</v>
      </c>
      <c r="N41" s="58">
        <v>0.37</v>
      </c>
      <c r="O41" s="58"/>
      <c r="P41" s="58">
        <v>0.27</v>
      </c>
      <c r="Q41" s="58">
        <v>9.2199999999999989</v>
      </c>
      <c r="S41" s="58">
        <v>45.05</v>
      </c>
      <c r="T41" s="58">
        <v>2.36</v>
      </c>
      <c r="U41" s="58">
        <v>10.43</v>
      </c>
      <c r="V41" s="58">
        <v>10.64</v>
      </c>
      <c r="W41" s="58">
        <v>0.28000000000000003</v>
      </c>
      <c r="X41" s="58">
        <v>15.52</v>
      </c>
      <c r="Y41" s="58">
        <v>10.48</v>
      </c>
      <c r="Z41" s="58">
        <v>2.12</v>
      </c>
      <c r="AA41" s="58">
        <v>7.0000000000000007E-2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 x14ac:dyDescent="0.3">
      <c r="A42" s="56" t="s">
        <v>1033</v>
      </c>
      <c r="B42" s="56" t="s">
        <v>1022</v>
      </c>
      <c r="C42" s="57">
        <v>940</v>
      </c>
      <c r="D42" s="57">
        <v>2</v>
      </c>
      <c r="E42" s="56">
        <f t="shared" si="0"/>
        <v>1213.1500000000001</v>
      </c>
      <c r="F42" s="58">
        <v>59.82</v>
      </c>
      <c r="G42" s="58">
        <v>0.27</v>
      </c>
      <c r="H42" s="58">
        <v>17.71</v>
      </c>
      <c r="I42" s="58">
        <v>1.51</v>
      </c>
      <c r="J42" s="58">
        <v>0.17</v>
      </c>
      <c r="K42" s="58">
        <v>0.2</v>
      </c>
      <c r="L42" s="58">
        <v>4.74</v>
      </c>
      <c r="M42" s="58">
        <v>3.34</v>
      </c>
      <c r="N42" s="58">
        <v>0.52</v>
      </c>
      <c r="O42" s="58"/>
      <c r="P42" s="58">
        <v>0.51</v>
      </c>
      <c r="Q42" s="58">
        <v>11.20999999999998</v>
      </c>
      <c r="S42" s="58">
        <v>43.52</v>
      </c>
      <c r="T42" s="58">
        <v>1.53</v>
      </c>
      <c r="U42" s="58">
        <v>11.65</v>
      </c>
      <c r="V42" s="58">
        <v>10.11</v>
      </c>
      <c r="W42" s="58">
        <v>0.23</v>
      </c>
      <c r="X42" s="58">
        <v>15.07</v>
      </c>
      <c r="Y42" s="58">
        <v>11.16</v>
      </c>
      <c r="Z42" s="58">
        <v>2.21</v>
      </c>
      <c r="AA42" s="58">
        <v>0.49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 x14ac:dyDescent="0.3">
      <c r="A43" s="56" t="s">
        <v>1033</v>
      </c>
      <c r="B43" s="56" t="s">
        <v>1022</v>
      </c>
      <c r="C43" s="57">
        <v>940</v>
      </c>
      <c r="D43" s="57">
        <v>2</v>
      </c>
      <c r="E43" s="56">
        <f t="shared" si="0"/>
        <v>1213.1500000000001</v>
      </c>
      <c r="F43" s="58">
        <v>66.739999999999995</v>
      </c>
      <c r="G43" s="58">
        <v>0.26</v>
      </c>
      <c r="H43" s="58">
        <v>14.84</v>
      </c>
      <c r="I43" s="58">
        <v>1.82</v>
      </c>
      <c r="J43" s="58">
        <v>0.09</v>
      </c>
      <c r="K43" s="58">
        <v>0.39</v>
      </c>
      <c r="L43" s="58">
        <v>3.26</v>
      </c>
      <c r="M43" s="58">
        <v>3.28</v>
      </c>
      <c r="N43" s="58">
        <v>0.38</v>
      </c>
      <c r="O43" s="58"/>
      <c r="P43" s="58">
        <v>0.18</v>
      </c>
      <c r="Q43" s="58">
        <v>8.7599999999999909</v>
      </c>
      <c r="S43" s="58">
        <v>46.95</v>
      </c>
      <c r="T43" s="58">
        <v>1.33</v>
      </c>
      <c r="U43" s="58">
        <v>9.9600000000000009</v>
      </c>
      <c r="V43" s="58">
        <v>10.75</v>
      </c>
      <c r="W43" s="58">
        <v>0.24</v>
      </c>
      <c r="X43" s="58">
        <v>15.93</v>
      </c>
      <c r="Y43" s="58">
        <v>10.93</v>
      </c>
      <c r="Z43" s="58">
        <v>1.73</v>
      </c>
      <c r="AA43" s="58">
        <v>0.14000000000000001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 x14ac:dyDescent="0.3">
      <c r="A44" s="56" t="s">
        <v>1033</v>
      </c>
      <c r="B44" s="56" t="s">
        <v>1022</v>
      </c>
      <c r="C44" s="57">
        <v>900</v>
      </c>
      <c r="D44" s="57">
        <v>2</v>
      </c>
      <c r="E44" s="56">
        <f t="shared" si="0"/>
        <v>1173.1500000000001</v>
      </c>
      <c r="F44" s="58">
        <v>65.599999999999994</v>
      </c>
      <c r="G44" s="58">
        <v>0.61</v>
      </c>
      <c r="H44" s="58">
        <v>15.87</v>
      </c>
      <c r="I44" s="58">
        <v>2.37</v>
      </c>
      <c r="J44" s="58">
        <v>0.14000000000000001</v>
      </c>
      <c r="K44" s="58">
        <v>0.57999999999999996</v>
      </c>
      <c r="L44" s="58">
        <v>4.01</v>
      </c>
      <c r="M44" s="58">
        <v>4.16</v>
      </c>
      <c r="N44" s="58">
        <v>0.16</v>
      </c>
      <c r="O44" s="58"/>
      <c r="P44" s="58">
        <v>0.32</v>
      </c>
      <c r="Q44" s="58">
        <v>6.1800000000000068</v>
      </c>
      <c r="S44" s="58">
        <v>44.19</v>
      </c>
      <c r="T44" s="58">
        <v>2.39</v>
      </c>
      <c r="U44" s="58">
        <v>10.99</v>
      </c>
      <c r="V44" s="58">
        <v>10.36</v>
      </c>
      <c r="W44" s="58">
        <v>0.28999999999999998</v>
      </c>
      <c r="X44" s="58">
        <v>15.46</v>
      </c>
      <c r="Y44" s="58">
        <v>10.93</v>
      </c>
      <c r="Z44" s="58">
        <v>2.2400000000000002</v>
      </c>
      <c r="AA44" s="58">
        <v>0.08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 x14ac:dyDescent="0.3">
      <c r="A45" s="56" t="s">
        <v>1033</v>
      </c>
      <c r="B45" s="56" t="s">
        <v>1022</v>
      </c>
      <c r="C45" s="57">
        <v>900</v>
      </c>
      <c r="D45" s="57">
        <v>2</v>
      </c>
      <c r="E45" s="56">
        <f t="shared" si="0"/>
        <v>1173.1500000000001</v>
      </c>
      <c r="F45" s="58">
        <v>67.010000000000005</v>
      </c>
      <c r="G45" s="58">
        <v>0.26</v>
      </c>
      <c r="H45" s="58">
        <v>14.96</v>
      </c>
      <c r="I45" s="58">
        <v>1.79</v>
      </c>
      <c r="J45" s="58">
        <v>0.09</v>
      </c>
      <c r="K45" s="58">
        <v>0.36</v>
      </c>
      <c r="L45" s="58">
        <v>3.23</v>
      </c>
      <c r="M45" s="58">
        <v>4.2</v>
      </c>
      <c r="N45" s="58">
        <v>0.37</v>
      </c>
      <c r="O45" s="58"/>
      <c r="P45" s="58">
        <v>0.18</v>
      </c>
      <c r="Q45" s="58">
        <v>7.5499999999999545</v>
      </c>
      <c r="S45" s="58">
        <v>46.71</v>
      </c>
      <c r="T45" s="58">
        <v>1.37</v>
      </c>
      <c r="U45" s="58">
        <v>10.050000000000001</v>
      </c>
      <c r="V45" s="58">
        <v>10.89</v>
      </c>
      <c r="W45" s="58">
        <v>0.24</v>
      </c>
      <c r="X45" s="58">
        <v>15.79</v>
      </c>
      <c r="Y45" s="58">
        <v>10.88</v>
      </c>
      <c r="Z45" s="58">
        <v>1.76</v>
      </c>
      <c r="AA45" s="58">
        <v>0.14000000000000001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 x14ac:dyDescent="0.3">
      <c r="A46" s="56" t="s">
        <v>1033</v>
      </c>
      <c r="B46" s="56" t="s">
        <v>1022</v>
      </c>
      <c r="C46" s="57">
        <v>945</v>
      </c>
      <c r="D46" s="57">
        <v>2</v>
      </c>
      <c r="E46" s="56">
        <f t="shared" si="0"/>
        <v>1218.1500000000001</v>
      </c>
      <c r="F46" s="58">
        <v>60.81</v>
      </c>
      <c r="G46" s="58">
        <v>0.84</v>
      </c>
      <c r="H46" s="58">
        <v>19.29</v>
      </c>
      <c r="I46" s="58">
        <v>2.2799999999999998</v>
      </c>
      <c r="J46" s="58">
        <v>0.11</v>
      </c>
      <c r="K46" s="58">
        <v>7.0000000000000007E-2</v>
      </c>
      <c r="L46" s="58">
        <v>4.84</v>
      </c>
      <c r="M46" s="58">
        <v>4.5</v>
      </c>
      <c r="N46" s="58">
        <v>0.79</v>
      </c>
      <c r="O46" s="58"/>
      <c r="P46" s="58">
        <v>0.37</v>
      </c>
      <c r="Q46" s="58">
        <v>6.0999999999999943</v>
      </c>
      <c r="S46" s="58">
        <v>40.130000000000003</v>
      </c>
      <c r="T46" s="58">
        <v>4.76</v>
      </c>
      <c r="U46" s="58">
        <v>14.05</v>
      </c>
      <c r="V46" s="58">
        <v>11.97</v>
      </c>
      <c r="W46" s="58">
        <v>0.15</v>
      </c>
      <c r="X46" s="58">
        <v>11.48</v>
      </c>
      <c r="Y46" s="58">
        <v>11.53</v>
      </c>
      <c r="Z46" s="58">
        <v>2.2400000000000002</v>
      </c>
      <c r="AA46" s="58">
        <v>1.2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 x14ac:dyDescent="0.3">
      <c r="A47" s="56" t="s">
        <v>1033</v>
      </c>
      <c r="B47" s="56" t="s">
        <v>1022</v>
      </c>
      <c r="C47" s="57">
        <v>940</v>
      </c>
      <c r="D47" s="57">
        <v>2</v>
      </c>
      <c r="E47" s="56">
        <f t="shared" si="0"/>
        <v>1213.1500000000001</v>
      </c>
      <c r="F47" s="58">
        <v>56.91</v>
      </c>
      <c r="G47" s="58">
        <v>0.86</v>
      </c>
      <c r="H47" s="58">
        <v>19.309999999999999</v>
      </c>
      <c r="I47" s="58">
        <v>1.45</v>
      </c>
      <c r="J47" s="58">
        <v>0.12</v>
      </c>
      <c r="K47" s="58">
        <v>7.0000000000000007E-2</v>
      </c>
      <c r="L47" s="58">
        <v>3.75</v>
      </c>
      <c r="M47" s="58">
        <v>3.67</v>
      </c>
      <c r="N47" s="58">
        <v>3.32</v>
      </c>
      <c r="O47" s="58"/>
      <c r="P47" s="58">
        <v>0.46</v>
      </c>
      <c r="Q47" s="58">
        <v>10.080000000000013</v>
      </c>
      <c r="S47" s="58">
        <v>40.24</v>
      </c>
      <c r="T47" s="58">
        <v>4.07</v>
      </c>
      <c r="U47" s="58">
        <v>13.23</v>
      </c>
      <c r="V47" s="58">
        <v>10.37</v>
      </c>
      <c r="W47" s="58">
        <v>0.19</v>
      </c>
      <c r="X47" s="58">
        <v>13.15</v>
      </c>
      <c r="Y47" s="58">
        <v>11.43</v>
      </c>
      <c r="Z47" s="58">
        <v>2.25</v>
      </c>
      <c r="AA47" s="58">
        <v>1.21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 x14ac:dyDescent="0.3">
      <c r="A48" s="56" t="s">
        <v>1033</v>
      </c>
      <c r="B48" s="56" t="s">
        <v>1022</v>
      </c>
      <c r="C48" s="57">
        <v>940</v>
      </c>
      <c r="D48" s="57">
        <v>2</v>
      </c>
      <c r="E48" s="56">
        <f t="shared" si="0"/>
        <v>1213.1500000000001</v>
      </c>
      <c r="F48" s="58">
        <v>60.51</v>
      </c>
      <c r="G48" s="58">
        <v>0.74</v>
      </c>
      <c r="H48" s="58">
        <v>17.64</v>
      </c>
      <c r="I48" s="58">
        <v>1.78</v>
      </c>
      <c r="J48" s="58">
        <v>0.11</v>
      </c>
      <c r="K48" s="58">
        <v>0.43</v>
      </c>
      <c r="L48" s="58">
        <v>5.25</v>
      </c>
      <c r="M48" s="58">
        <v>3.17</v>
      </c>
      <c r="N48" s="58">
        <v>0.32</v>
      </c>
      <c r="O48" s="58"/>
      <c r="P48" s="58">
        <v>0.31</v>
      </c>
      <c r="Q48" s="58">
        <v>9.7399999999999949</v>
      </c>
      <c r="S48" s="58">
        <v>44.02</v>
      </c>
      <c r="T48" s="58">
        <v>2.4900000000000002</v>
      </c>
      <c r="U48" s="58">
        <v>10.37</v>
      </c>
      <c r="V48" s="58">
        <v>10.17</v>
      </c>
      <c r="W48" s="58">
        <v>0.26</v>
      </c>
      <c r="X48" s="58">
        <v>15.5</v>
      </c>
      <c r="Y48" s="58">
        <v>10.32</v>
      </c>
      <c r="Z48" s="58">
        <v>2.1</v>
      </c>
      <c r="AA48" s="58">
        <v>0.08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 x14ac:dyDescent="0.3">
      <c r="A49" s="56" t="s">
        <v>1033</v>
      </c>
      <c r="B49" s="56" t="s">
        <v>1022</v>
      </c>
      <c r="C49" s="57">
        <v>940</v>
      </c>
      <c r="D49" s="57">
        <v>2</v>
      </c>
      <c r="E49" s="56">
        <f t="shared" si="0"/>
        <v>1213.1500000000001</v>
      </c>
      <c r="F49" s="58">
        <v>60.52</v>
      </c>
      <c r="G49" s="58">
        <v>0.44</v>
      </c>
      <c r="H49" s="58">
        <v>17.63</v>
      </c>
      <c r="I49" s="58">
        <v>3.22</v>
      </c>
      <c r="J49" s="58">
        <v>0.17</v>
      </c>
      <c r="K49" s="58">
        <v>0.97</v>
      </c>
      <c r="L49" s="58">
        <v>4.79</v>
      </c>
      <c r="M49" s="58">
        <v>3.45</v>
      </c>
      <c r="N49" s="58">
        <v>1.52</v>
      </c>
      <c r="O49" s="58"/>
      <c r="P49" s="58">
        <v>0.46</v>
      </c>
      <c r="Q49" s="58">
        <v>6.8299999999999983</v>
      </c>
      <c r="S49" s="58">
        <v>45.18</v>
      </c>
      <c r="T49" s="58">
        <v>1.55</v>
      </c>
      <c r="U49" s="58">
        <v>11.09</v>
      </c>
      <c r="V49" s="58">
        <v>10.8</v>
      </c>
      <c r="W49" s="58">
        <v>0.26</v>
      </c>
      <c r="X49" s="58">
        <v>14.9</v>
      </c>
      <c r="Y49" s="58">
        <v>10.98</v>
      </c>
      <c r="Z49" s="58">
        <v>2</v>
      </c>
      <c r="AA49" s="58">
        <v>0.59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 x14ac:dyDescent="0.3">
      <c r="A50" s="56" t="s">
        <v>1033</v>
      </c>
      <c r="B50" s="56" t="s">
        <v>1022</v>
      </c>
      <c r="C50" s="57">
        <v>900</v>
      </c>
      <c r="D50" s="57">
        <v>2</v>
      </c>
      <c r="E50" s="56">
        <f t="shared" si="0"/>
        <v>1173.1500000000001</v>
      </c>
      <c r="F50" s="58">
        <v>65.83</v>
      </c>
      <c r="G50" s="58">
        <v>0.63</v>
      </c>
      <c r="H50" s="58">
        <v>15.43</v>
      </c>
      <c r="I50" s="58">
        <v>2.02</v>
      </c>
      <c r="J50" s="58">
        <v>0.13</v>
      </c>
      <c r="K50" s="58">
        <v>0.66</v>
      </c>
      <c r="L50" s="58">
        <v>3.91</v>
      </c>
      <c r="M50" s="58">
        <v>3.78</v>
      </c>
      <c r="N50" s="58">
        <v>0.12</v>
      </c>
      <c r="O50" s="58"/>
      <c r="P50" s="58">
        <v>0.22</v>
      </c>
      <c r="Q50" s="58">
        <v>7.2700000000000244</v>
      </c>
      <c r="S50" s="58">
        <v>44.49</v>
      </c>
      <c r="T50" s="58">
        <v>2.48</v>
      </c>
      <c r="U50" s="58">
        <v>10.81</v>
      </c>
      <c r="V50" s="58">
        <v>10.32</v>
      </c>
      <c r="W50" s="58">
        <v>0.27</v>
      </c>
      <c r="X50" s="58">
        <v>15.47</v>
      </c>
      <c r="Y50" s="58">
        <v>10.54</v>
      </c>
      <c r="Z50" s="58">
        <v>2.12</v>
      </c>
      <c r="AA50" s="58">
        <v>0.08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 x14ac:dyDescent="0.3">
      <c r="A51" s="56" t="s">
        <v>1033</v>
      </c>
      <c r="B51" s="56" t="s">
        <v>1022</v>
      </c>
      <c r="C51" s="57">
        <v>900</v>
      </c>
      <c r="D51" s="57">
        <v>2</v>
      </c>
      <c r="E51" s="56">
        <f t="shared" si="0"/>
        <v>1173.1500000000001</v>
      </c>
      <c r="F51" s="58">
        <v>59.25</v>
      </c>
      <c r="G51" s="58">
        <v>0.56999999999999995</v>
      </c>
      <c r="H51" s="58">
        <v>17.03</v>
      </c>
      <c r="I51" s="58">
        <v>4.51</v>
      </c>
      <c r="J51" s="58">
        <v>0.11</v>
      </c>
      <c r="K51" s="58">
        <v>1.7</v>
      </c>
      <c r="L51" s="58">
        <v>5.88</v>
      </c>
      <c r="M51" s="58">
        <v>4.0999999999999996</v>
      </c>
      <c r="N51" s="58">
        <v>0.63</v>
      </c>
      <c r="O51" s="58"/>
      <c r="P51" s="58">
        <v>0.11</v>
      </c>
      <c r="Q51" s="58">
        <v>6.1100000000000136</v>
      </c>
      <c r="S51" s="58">
        <v>44.58</v>
      </c>
      <c r="T51" s="58">
        <v>1.57</v>
      </c>
      <c r="U51" s="58">
        <v>10.95</v>
      </c>
      <c r="V51" s="58">
        <v>11.09</v>
      </c>
      <c r="W51" s="58">
        <v>0.18</v>
      </c>
      <c r="X51" s="58">
        <v>15.57</v>
      </c>
      <c r="Y51" s="58">
        <v>10.55</v>
      </c>
      <c r="Z51" s="58">
        <v>1.94</v>
      </c>
      <c r="AA51" s="58">
        <v>0.14000000000000001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 x14ac:dyDescent="0.3">
      <c r="A52" s="56" t="s">
        <v>1034</v>
      </c>
      <c r="B52" s="56" t="s">
        <v>1022</v>
      </c>
      <c r="C52" s="57">
        <v>1000</v>
      </c>
      <c r="D52" s="57">
        <v>2</v>
      </c>
      <c r="E52" s="56">
        <f t="shared" si="0"/>
        <v>1273.1500000000001</v>
      </c>
      <c r="F52" s="58">
        <v>56.83</v>
      </c>
      <c r="G52" s="58">
        <v>1.59</v>
      </c>
      <c r="H52" s="58">
        <v>20.85</v>
      </c>
      <c r="I52" s="58">
        <v>5.1100000000000003</v>
      </c>
      <c r="J52" s="58">
        <v>0.27</v>
      </c>
      <c r="K52" s="58">
        <v>2.31</v>
      </c>
      <c r="L52" s="58">
        <v>6.33</v>
      </c>
      <c r="M52" s="58">
        <v>5.14</v>
      </c>
      <c r="N52" s="58">
        <v>1.57</v>
      </c>
      <c r="O52" s="58"/>
      <c r="P52" s="58"/>
      <c r="Q52" s="58">
        <v>6.5</v>
      </c>
      <c r="S52" s="58">
        <v>40.229999999999997</v>
      </c>
      <c r="T52" s="58">
        <v>4.8899999999999997</v>
      </c>
      <c r="U52" s="58">
        <v>12.77</v>
      </c>
      <c r="V52" s="58">
        <v>9.65</v>
      </c>
      <c r="W52" s="58">
        <v>0.2</v>
      </c>
      <c r="X52" s="58">
        <v>14.67</v>
      </c>
      <c r="Y52" s="58">
        <v>11.82</v>
      </c>
      <c r="Z52" s="58">
        <v>2.74</v>
      </c>
      <c r="AA52" s="58">
        <v>0.42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 x14ac:dyDescent="0.3">
      <c r="A53" s="56" t="s">
        <v>1034</v>
      </c>
      <c r="B53" s="56" t="s">
        <v>1022</v>
      </c>
      <c r="C53" s="57">
        <v>1000</v>
      </c>
      <c r="D53" s="57">
        <v>2</v>
      </c>
      <c r="E53" s="56">
        <f t="shared" si="0"/>
        <v>1273.1500000000001</v>
      </c>
      <c r="F53" s="58">
        <v>51.23</v>
      </c>
      <c r="G53" s="58">
        <v>2.75</v>
      </c>
      <c r="H53" s="58">
        <v>18.940000000000001</v>
      </c>
      <c r="I53" s="58">
        <v>6</v>
      </c>
      <c r="J53" s="58">
        <v>0.17</v>
      </c>
      <c r="K53" s="58">
        <v>2.95</v>
      </c>
      <c r="L53" s="58">
        <v>8.73</v>
      </c>
      <c r="M53" s="58">
        <v>6.47</v>
      </c>
      <c r="N53" s="58">
        <v>2.74</v>
      </c>
      <c r="O53" s="58"/>
      <c r="P53" s="58"/>
      <c r="Q53" s="58">
        <v>6.5</v>
      </c>
      <c r="S53" s="58">
        <v>39.36</v>
      </c>
      <c r="T53" s="58">
        <v>4.2300000000000004</v>
      </c>
      <c r="U53" s="58">
        <v>12.88</v>
      </c>
      <c r="V53" s="58">
        <v>9.7799999999999994</v>
      </c>
      <c r="W53" s="58">
        <v>0.14000000000000001</v>
      </c>
      <c r="X53" s="58">
        <v>14.23</v>
      </c>
      <c r="Y53" s="58">
        <v>12.34</v>
      </c>
      <c r="Z53" s="58">
        <v>2.62</v>
      </c>
      <c r="AA53" s="58">
        <v>1.1000000000000001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 x14ac:dyDescent="0.3">
      <c r="A54" s="56" t="s">
        <v>1034</v>
      </c>
      <c r="B54" s="56" t="s">
        <v>1022</v>
      </c>
      <c r="C54" s="57">
        <v>1000</v>
      </c>
      <c r="D54" s="57">
        <v>2</v>
      </c>
      <c r="E54" s="56">
        <f t="shared" si="0"/>
        <v>1273.1500000000001</v>
      </c>
      <c r="F54" s="58">
        <v>55.9</v>
      </c>
      <c r="G54" s="58">
        <v>1.77</v>
      </c>
      <c r="H54" s="58">
        <v>20.25</v>
      </c>
      <c r="I54" s="58">
        <v>5.17</v>
      </c>
      <c r="J54" s="58">
        <v>0.6</v>
      </c>
      <c r="K54" s="58">
        <v>3.05</v>
      </c>
      <c r="L54" s="58">
        <v>8.3000000000000007</v>
      </c>
      <c r="M54" s="58">
        <v>4.32</v>
      </c>
      <c r="N54" s="58">
        <v>0.98</v>
      </c>
      <c r="O54" s="58"/>
      <c r="P54" s="58"/>
      <c r="Q54" s="58">
        <v>6.5</v>
      </c>
      <c r="S54" s="58">
        <v>39.590000000000003</v>
      </c>
      <c r="T54" s="58">
        <v>4.38</v>
      </c>
      <c r="U54" s="58">
        <v>13.49</v>
      </c>
      <c r="V54" s="58">
        <v>9.2100000000000009</v>
      </c>
      <c r="W54" s="58">
        <v>0.17</v>
      </c>
      <c r="X54" s="58">
        <v>14.54</v>
      </c>
      <c r="Y54" s="58">
        <v>12.57</v>
      </c>
      <c r="Z54" s="58">
        <v>2.72</v>
      </c>
      <c r="AA54" s="58">
        <v>0.34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 x14ac:dyDescent="0.3">
      <c r="A55" s="56" t="s">
        <v>1034</v>
      </c>
      <c r="B55" s="56" t="s">
        <v>1022</v>
      </c>
      <c r="C55" s="57">
        <v>1000</v>
      </c>
      <c r="D55" s="57">
        <v>2</v>
      </c>
      <c r="E55" s="56">
        <f t="shared" si="0"/>
        <v>1273.1500000000001</v>
      </c>
      <c r="F55" s="58">
        <v>55.03</v>
      </c>
      <c r="G55" s="58">
        <v>2.04</v>
      </c>
      <c r="H55" s="58">
        <v>19.22</v>
      </c>
      <c r="I55" s="58">
        <v>5.7</v>
      </c>
      <c r="J55" s="58">
        <v>0.24</v>
      </c>
      <c r="K55" s="58">
        <v>3.61</v>
      </c>
      <c r="L55" s="58">
        <v>8.57</v>
      </c>
      <c r="M55" s="58">
        <v>4.6399999999999997</v>
      </c>
      <c r="N55" s="58">
        <v>0.94</v>
      </c>
      <c r="O55" s="58"/>
      <c r="P55" s="58"/>
      <c r="Q55" s="58">
        <v>6.5</v>
      </c>
      <c r="S55" s="58">
        <v>39.71</v>
      </c>
      <c r="T55" s="58">
        <v>4.28</v>
      </c>
      <c r="U55" s="58">
        <v>13.36</v>
      </c>
      <c r="V55" s="58">
        <v>9</v>
      </c>
      <c r="W55" s="58">
        <v>0.14000000000000001</v>
      </c>
      <c r="X55" s="58">
        <v>15.02</v>
      </c>
      <c r="Y55" s="58">
        <v>12.43</v>
      </c>
      <c r="Z55" s="58">
        <v>2.78</v>
      </c>
      <c r="AA55" s="58">
        <v>0.34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 x14ac:dyDescent="0.3">
      <c r="A56" s="56" t="s">
        <v>1034</v>
      </c>
      <c r="B56" s="56" t="s">
        <v>1022</v>
      </c>
      <c r="C56" s="57">
        <v>1000</v>
      </c>
      <c r="D56" s="57">
        <v>2</v>
      </c>
      <c r="E56" s="56">
        <f t="shared" si="0"/>
        <v>1273.1500000000001</v>
      </c>
      <c r="F56" s="58">
        <v>55.98</v>
      </c>
      <c r="G56" s="58">
        <v>1.99</v>
      </c>
      <c r="H56" s="58">
        <v>19.18</v>
      </c>
      <c r="I56" s="58">
        <v>5.4450000000000003</v>
      </c>
      <c r="J56" s="58">
        <v>0.31</v>
      </c>
      <c r="K56" s="58">
        <v>3.43</v>
      </c>
      <c r="L56" s="58">
        <v>7.75</v>
      </c>
      <c r="M56" s="58">
        <v>4.67</v>
      </c>
      <c r="N56" s="58">
        <v>1.24</v>
      </c>
      <c r="O56" s="58"/>
      <c r="P56" s="58"/>
      <c r="Q56" s="58">
        <v>6.5</v>
      </c>
      <c r="S56" s="58">
        <v>39.78</v>
      </c>
      <c r="T56" s="58">
        <v>4.62</v>
      </c>
      <c r="U56" s="58">
        <v>13.05</v>
      </c>
      <c r="V56" s="58">
        <v>8.98</v>
      </c>
      <c r="W56" s="58">
        <v>0.18</v>
      </c>
      <c r="X56" s="58">
        <v>14.7</v>
      </c>
      <c r="Y56" s="58">
        <v>12.47</v>
      </c>
      <c r="Z56" s="58">
        <v>2.73</v>
      </c>
      <c r="AA56" s="58">
        <v>0.34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 x14ac:dyDescent="0.3">
      <c r="A57" s="56" t="s">
        <v>1034</v>
      </c>
      <c r="B57" s="56" t="s">
        <v>1022</v>
      </c>
      <c r="C57" s="57">
        <v>970</v>
      </c>
      <c r="D57" s="57">
        <v>2</v>
      </c>
      <c r="E57" s="56">
        <f t="shared" si="0"/>
        <v>1243.1500000000001</v>
      </c>
      <c r="F57" s="58">
        <v>55.58</v>
      </c>
      <c r="G57" s="58">
        <v>1.93</v>
      </c>
      <c r="H57" s="58">
        <v>20.22</v>
      </c>
      <c r="I57" s="58">
        <v>3.11</v>
      </c>
      <c r="J57" s="58">
        <v>0.13</v>
      </c>
      <c r="K57" s="58">
        <v>4.21</v>
      </c>
      <c r="L57" s="58">
        <v>9.25</v>
      </c>
      <c r="M57" s="58">
        <v>4.57</v>
      </c>
      <c r="N57" s="58">
        <v>1</v>
      </c>
      <c r="O57" s="58"/>
      <c r="P57" s="58"/>
      <c r="Q57" s="58">
        <v>6.5</v>
      </c>
      <c r="S57" s="58">
        <v>40.94</v>
      </c>
      <c r="T57" s="58">
        <v>3.77</v>
      </c>
      <c r="U57" s="58">
        <v>12.61</v>
      </c>
      <c r="V57" s="58">
        <v>9.1199999999999992</v>
      </c>
      <c r="W57" s="58">
        <v>0.11</v>
      </c>
      <c r="X57" s="58">
        <v>14.97</v>
      </c>
      <c r="Y57" s="58">
        <v>11.94</v>
      </c>
      <c r="Z57" s="58">
        <v>2.72</v>
      </c>
      <c r="AA57" s="58">
        <v>0.41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 x14ac:dyDescent="0.3">
      <c r="A58" s="56" t="s">
        <v>1034</v>
      </c>
      <c r="B58" s="56" t="s">
        <v>1022</v>
      </c>
      <c r="C58" s="57">
        <v>930</v>
      </c>
      <c r="D58" s="57">
        <v>2</v>
      </c>
      <c r="E58" s="56">
        <f t="shared" si="0"/>
        <v>1203.1500000000001</v>
      </c>
      <c r="F58" s="58">
        <v>55.7</v>
      </c>
      <c r="G58" s="58">
        <v>1.73</v>
      </c>
      <c r="H58" s="58">
        <v>21.13</v>
      </c>
      <c r="I58" s="58">
        <v>1.92</v>
      </c>
      <c r="J58" s="58">
        <v>0.13</v>
      </c>
      <c r="K58" s="58">
        <v>3.84</v>
      </c>
      <c r="L58" s="58">
        <v>8.64</v>
      </c>
      <c r="M58" s="58">
        <v>5.76</v>
      </c>
      <c r="N58" s="58">
        <v>1.1499999999999999</v>
      </c>
      <c r="O58" s="58"/>
      <c r="P58" s="58"/>
      <c r="Q58" s="58">
        <v>6.5</v>
      </c>
      <c r="S58" s="58">
        <v>41.15</v>
      </c>
      <c r="T58" s="58">
        <v>3.44</v>
      </c>
      <c r="U58" s="58">
        <v>11.97</v>
      </c>
      <c r="V58" s="58">
        <v>10.97</v>
      </c>
      <c r="W58" s="58">
        <v>0.26</v>
      </c>
      <c r="X58" s="58">
        <v>14.63</v>
      </c>
      <c r="Y58" s="58">
        <v>11.58</v>
      </c>
      <c r="Z58" s="58">
        <v>2.61</v>
      </c>
      <c r="AA58" s="58">
        <v>0.6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 x14ac:dyDescent="0.3">
      <c r="A59" s="56" t="s">
        <v>1035</v>
      </c>
      <c r="B59" s="56" t="s">
        <v>1022</v>
      </c>
      <c r="C59" s="57">
        <v>850</v>
      </c>
      <c r="D59" s="57">
        <v>2</v>
      </c>
      <c r="E59" s="56">
        <f t="shared" si="0"/>
        <v>1123.1500000000001</v>
      </c>
      <c r="F59" s="58">
        <v>66.099999999999994</v>
      </c>
      <c r="G59" s="58">
        <v>0.4</v>
      </c>
      <c r="H59" s="58">
        <v>15.4</v>
      </c>
      <c r="I59" s="58">
        <v>2.2000000000000002</v>
      </c>
      <c r="J59" s="58">
        <v>0.2</v>
      </c>
      <c r="K59" s="58">
        <v>0.4</v>
      </c>
      <c r="L59" s="58">
        <v>3.2</v>
      </c>
      <c r="M59" s="58">
        <v>3</v>
      </c>
      <c r="N59" s="58">
        <v>2.7</v>
      </c>
      <c r="O59" s="58"/>
      <c r="P59" s="58"/>
      <c r="Q59" s="58">
        <v>6.3999999999999773</v>
      </c>
      <c r="S59" s="58">
        <v>43.2</v>
      </c>
      <c r="T59" s="58">
        <v>2.6</v>
      </c>
      <c r="U59" s="58">
        <v>10.5</v>
      </c>
      <c r="V59" s="58">
        <v>14.3</v>
      </c>
      <c r="W59" s="58">
        <v>0.3</v>
      </c>
      <c r="X59" s="58">
        <v>12.7</v>
      </c>
      <c r="Y59" s="58">
        <v>10.4</v>
      </c>
      <c r="Z59" s="58">
        <v>1.9</v>
      </c>
      <c r="AA59" s="58">
        <v>0.5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 x14ac:dyDescent="0.3">
      <c r="A60" s="56" t="s">
        <v>1035</v>
      </c>
      <c r="B60" s="56" t="s">
        <v>1022</v>
      </c>
      <c r="C60" s="57">
        <v>850</v>
      </c>
      <c r="D60" s="57">
        <v>2</v>
      </c>
      <c r="E60" s="56">
        <f t="shared" si="0"/>
        <v>1123.1500000000001</v>
      </c>
      <c r="F60" s="58">
        <v>64.599999999999994</v>
      </c>
      <c r="G60" s="58">
        <v>0.5</v>
      </c>
      <c r="H60" s="58">
        <v>15.2</v>
      </c>
      <c r="I60" s="58">
        <v>2.9</v>
      </c>
      <c r="J60" s="58"/>
      <c r="K60" s="58">
        <v>0.6</v>
      </c>
      <c r="L60" s="58">
        <v>3.6</v>
      </c>
      <c r="M60" s="58">
        <v>4</v>
      </c>
      <c r="N60" s="58">
        <v>3.7</v>
      </c>
      <c r="O60" s="58"/>
      <c r="P60" s="58"/>
      <c r="Q60" s="58">
        <v>4.9000000000000057</v>
      </c>
      <c r="S60" s="58">
        <v>43.2</v>
      </c>
      <c r="T60" s="58">
        <v>3.1</v>
      </c>
      <c r="U60" s="58">
        <v>10.5</v>
      </c>
      <c r="V60" s="58">
        <v>15.1</v>
      </c>
      <c r="W60" s="58">
        <v>0.2</v>
      </c>
      <c r="X60" s="58">
        <v>11.9</v>
      </c>
      <c r="Y60" s="58">
        <v>11.6</v>
      </c>
      <c r="Z60" s="58">
        <v>2</v>
      </c>
      <c r="AA60" s="58">
        <v>0.8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 x14ac:dyDescent="0.3">
      <c r="A61" s="56" t="s">
        <v>1035</v>
      </c>
      <c r="B61" s="56" t="s">
        <v>1022</v>
      </c>
      <c r="C61" s="57">
        <v>800</v>
      </c>
      <c r="D61" s="57">
        <v>2</v>
      </c>
      <c r="E61" s="56">
        <f t="shared" si="0"/>
        <v>1073.1500000000001</v>
      </c>
      <c r="F61" s="58">
        <v>67.900000000000006</v>
      </c>
      <c r="G61" s="58">
        <v>0.2</v>
      </c>
      <c r="H61" s="58">
        <v>13.8</v>
      </c>
      <c r="I61" s="58">
        <v>1.5</v>
      </c>
      <c r="J61" s="58"/>
      <c r="K61" s="58">
        <v>0.2</v>
      </c>
      <c r="L61" s="58">
        <v>2.1</v>
      </c>
      <c r="M61" s="58">
        <v>2.8</v>
      </c>
      <c r="N61" s="58">
        <v>3.32</v>
      </c>
      <c r="O61" s="58"/>
      <c r="P61" s="58"/>
      <c r="Q61" s="58">
        <v>8.1800000000000068</v>
      </c>
      <c r="S61" s="58">
        <v>44.2</v>
      </c>
      <c r="T61" s="58">
        <v>2.2000000000000002</v>
      </c>
      <c r="U61" s="58">
        <v>10.6</v>
      </c>
      <c r="V61" s="58">
        <v>15.6</v>
      </c>
      <c r="W61" s="58">
        <v>0.4</v>
      </c>
      <c r="X61" s="58">
        <v>12.1</v>
      </c>
      <c r="Y61" s="58">
        <v>9.9</v>
      </c>
      <c r="Z61" s="58">
        <v>1.9</v>
      </c>
      <c r="AA61" s="58">
        <v>0.6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 x14ac:dyDescent="0.3">
      <c r="A62" s="56" t="s">
        <v>1035</v>
      </c>
      <c r="B62" s="56" t="s">
        <v>1022</v>
      </c>
      <c r="C62" s="57">
        <v>800</v>
      </c>
      <c r="D62" s="57">
        <v>2</v>
      </c>
      <c r="E62" s="56">
        <f t="shared" si="0"/>
        <v>1073.1500000000001</v>
      </c>
      <c r="F62" s="58">
        <v>68.900000000000006</v>
      </c>
      <c r="G62" s="58">
        <v>0.3</v>
      </c>
      <c r="H62" s="58">
        <v>14.1</v>
      </c>
      <c r="I62" s="58">
        <v>1.5</v>
      </c>
      <c r="J62" s="58"/>
      <c r="K62" s="58">
        <v>0.2</v>
      </c>
      <c r="L62" s="58">
        <v>2.8</v>
      </c>
      <c r="M62" s="58">
        <v>3.4</v>
      </c>
      <c r="N62" s="58">
        <v>4.2</v>
      </c>
      <c r="O62" s="58"/>
      <c r="P62" s="58"/>
      <c r="Q62" s="58">
        <v>4.5999999999999943</v>
      </c>
      <c r="S62" s="58">
        <v>44.6</v>
      </c>
      <c r="T62" s="58">
        <v>2.2999999999999998</v>
      </c>
      <c r="U62" s="58">
        <v>10.8</v>
      </c>
      <c r="V62" s="58">
        <v>16</v>
      </c>
      <c r="W62" s="58">
        <v>0.3</v>
      </c>
      <c r="X62" s="58">
        <v>10.8</v>
      </c>
      <c r="Y62" s="58">
        <v>11.3</v>
      </c>
      <c r="Z62" s="58">
        <v>1.8</v>
      </c>
      <c r="AA62" s="58">
        <v>0.8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 x14ac:dyDescent="0.3">
      <c r="A63" s="56" t="s">
        <v>1035</v>
      </c>
      <c r="B63" s="56" t="s">
        <v>1022</v>
      </c>
      <c r="C63" s="57">
        <v>775</v>
      </c>
      <c r="D63" s="57">
        <v>2</v>
      </c>
      <c r="E63" s="56">
        <f t="shared" si="0"/>
        <v>1048.1500000000001</v>
      </c>
      <c r="F63" s="58">
        <v>69.400000000000006</v>
      </c>
      <c r="G63" s="58">
        <v>0.4</v>
      </c>
      <c r="H63" s="58">
        <v>13.3</v>
      </c>
      <c r="I63" s="58">
        <v>1.4</v>
      </c>
      <c r="J63" s="58">
        <v>0.1</v>
      </c>
      <c r="K63" s="58">
        <v>0.1</v>
      </c>
      <c r="L63" s="58">
        <v>1.9</v>
      </c>
      <c r="M63" s="58">
        <v>3.2</v>
      </c>
      <c r="N63" s="58">
        <v>3.5</v>
      </c>
      <c r="O63" s="58"/>
      <c r="P63" s="58"/>
      <c r="Q63" s="58">
        <v>6.6999999999999886</v>
      </c>
      <c r="S63" s="58">
        <v>46.3</v>
      </c>
      <c r="T63" s="58">
        <v>1.5</v>
      </c>
      <c r="U63" s="58">
        <v>9.5</v>
      </c>
      <c r="V63" s="58">
        <v>16.3</v>
      </c>
      <c r="W63" s="58">
        <v>0.5</v>
      </c>
      <c r="X63" s="58">
        <v>11.9</v>
      </c>
      <c r="Y63" s="58">
        <v>8.1</v>
      </c>
      <c r="Z63" s="58">
        <v>1.5</v>
      </c>
      <c r="AA63" s="58">
        <v>0.5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 x14ac:dyDescent="0.3">
      <c r="A64" s="56" t="s">
        <v>1035</v>
      </c>
      <c r="B64" s="56" t="s">
        <v>1022</v>
      </c>
      <c r="C64" s="57">
        <v>850</v>
      </c>
      <c r="D64" s="57">
        <v>2</v>
      </c>
      <c r="E64" s="56">
        <f t="shared" si="0"/>
        <v>1123.1500000000001</v>
      </c>
      <c r="F64" s="58">
        <v>64.8</v>
      </c>
      <c r="G64" s="58">
        <v>0.5</v>
      </c>
      <c r="H64" s="58">
        <v>15</v>
      </c>
      <c r="I64" s="58">
        <v>2.2000000000000002</v>
      </c>
      <c r="J64" s="58"/>
      <c r="K64" s="58">
        <v>0.3</v>
      </c>
      <c r="L64" s="58">
        <v>3.1</v>
      </c>
      <c r="M64" s="58">
        <v>3.1</v>
      </c>
      <c r="N64" s="58">
        <v>3.6</v>
      </c>
      <c r="O64" s="58"/>
      <c r="P64" s="58"/>
      <c r="Q64" s="58">
        <v>7.4000000000000199</v>
      </c>
      <c r="S64" s="58">
        <v>43.4</v>
      </c>
      <c r="T64" s="58">
        <v>2.6</v>
      </c>
      <c r="U64" s="58">
        <v>10.1</v>
      </c>
      <c r="V64" s="58">
        <v>13.1</v>
      </c>
      <c r="W64" s="58">
        <v>0.2</v>
      </c>
      <c r="X64" s="58">
        <v>13.1</v>
      </c>
      <c r="Y64" s="58">
        <v>11.2</v>
      </c>
      <c r="Z64" s="58">
        <v>1.6</v>
      </c>
      <c r="AA64" s="58">
        <v>0.8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 x14ac:dyDescent="0.3">
      <c r="A65" s="56" t="s">
        <v>1035</v>
      </c>
      <c r="B65" s="56" t="s">
        <v>1022</v>
      </c>
      <c r="C65" s="57">
        <v>800</v>
      </c>
      <c r="D65" s="57">
        <v>2</v>
      </c>
      <c r="E65" s="56">
        <f t="shared" si="0"/>
        <v>1073.1500000000001</v>
      </c>
      <c r="F65" s="58">
        <v>68.099999999999994</v>
      </c>
      <c r="G65" s="58">
        <v>0.3</v>
      </c>
      <c r="H65" s="58">
        <v>13.6</v>
      </c>
      <c r="I65" s="58">
        <v>1.3</v>
      </c>
      <c r="J65" s="58"/>
      <c r="K65" s="58">
        <v>0.2</v>
      </c>
      <c r="L65" s="58">
        <v>2.4</v>
      </c>
      <c r="M65" s="58">
        <v>3</v>
      </c>
      <c r="N65" s="58">
        <v>3.8</v>
      </c>
      <c r="O65" s="58"/>
      <c r="P65" s="58"/>
      <c r="Q65" s="58">
        <v>7.3000000000000114</v>
      </c>
      <c r="S65" s="58">
        <v>45.7</v>
      </c>
      <c r="T65" s="58">
        <v>2</v>
      </c>
      <c r="U65" s="58">
        <v>9</v>
      </c>
      <c r="V65" s="58">
        <v>13.2</v>
      </c>
      <c r="W65" s="58">
        <v>0.2</v>
      </c>
      <c r="X65" s="58">
        <v>13.9</v>
      </c>
      <c r="Y65" s="58">
        <v>10.8</v>
      </c>
      <c r="Z65" s="58">
        <v>1.3</v>
      </c>
      <c r="AA65" s="58">
        <v>0.6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 x14ac:dyDescent="0.3">
      <c r="A66" s="56" t="s">
        <v>1035</v>
      </c>
      <c r="B66" s="56" t="s">
        <v>1022</v>
      </c>
      <c r="C66" s="57">
        <v>800</v>
      </c>
      <c r="D66" s="57">
        <v>2</v>
      </c>
      <c r="E66" s="56">
        <f t="shared" si="0"/>
        <v>1073.1500000000001</v>
      </c>
      <c r="F66" s="58">
        <v>68.099999999999994</v>
      </c>
      <c r="G66" s="58">
        <v>0.3</v>
      </c>
      <c r="H66" s="58">
        <v>13.5</v>
      </c>
      <c r="I66" s="58">
        <v>1.6</v>
      </c>
      <c r="J66" s="58"/>
      <c r="K66" s="58">
        <v>0.9</v>
      </c>
      <c r="L66" s="58">
        <v>2.5</v>
      </c>
      <c r="M66" s="58">
        <v>3.4</v>
      </c>
      <c r="N66" s="58">
        <v>4.5</v>
      </c>
      <c r="O66" s="58"/>
      <c r="P66" s="58"/>
      <c r="Q66" s="58">
        <v>5.2000000000000028</v>
      </c>
      <c r="S66" s="58">
        <v>43.6</v>
      </c>
      <c r="T66" s="58">
        <v>2.2000000000000002</v>
      </c>
      <c r="U66" s="58">
        <v>10.6</v>
      </c>
      <c r="V66" s="58">
        <v>14.6</v>
      </c>
      <c r="W66" s="58">
        <v>0.3</v>
      </c>
      <c r="X66" s="58">
        <v>13.4</v>
      </c>
      <c r="Y66" s="58">
        <v>10.9</v>
      </c>
      <c r="Z66" s="58">
        <v>1.4</v>
      </c>
      <c r="AA66" s="58">
        <v>0.5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 x14ac:dyDescent="0.3">
      <c r="A67" s="56" t="s">
        <v>1035</v>
      </c>
      <c r="B67" s="56" t="s">
        <v>1022</v>
      </c>
      <c r="C67" s="57">
        <v>800</v>
      </c>
      <c r="D67" s="57">
        <v>2</v>
      </c>
      <c r="E67" s="56">
        <f t="shared" ref="E67:E130" si="1">C67+273.15</f>
        <v>1073.1500000000001</v>
      </c>
      <c r="F67" s="58">
        <v>66.8</v>
      </c>
      <c r="G67" s="58">
        <v>0.3</v>
      </c>
      <c r="H67" s="58">
        <v>14.3</v>
      </c>
      <c r="I67" s="58">
        <v>1.9</v>
      </c>
      <c r="J67" s="58"/>
      <c r="K67" s="58">
        <v>0.3</v>
      </c>
      <c r="L67" s="58">
        <v>2.4</v>
      </c>
      <c r="M67" s="58">
        <v>2.6</v>
      </c>
      <c r="N67" s="58">
        <v>2.7</v>
      </c>
      <c r="O67" s="58"/>
      <c r="P67" s="58"/>
      <c r="Q67" s="58">
        <v>8.7000000000000028</v>
      </c>
      <c r="S67" s="58">
        <v>43.9</v>
      </c>
      <c r="T67" s="58">
        <v>1.9</v>
      </c>
      <c r="U67" s="58">
        <v>9.4</v>
      </c>
      <c r="V67" s="58">
        <v>15.1</v>
      </c>
      <c r="W67" s="58">
        <v>0.3</v>
      </c>
      <c r="X67" s="58">
        <v>12.3</v>
      </c>
      <c r="Y67" s="58">
        <v>10</v>
      </c>
      <c r="Z67" s="58">
        <v>1.7</v>
      </c>
      <c r="AA67" s="58">
        <v>0.4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 x14ac:dyDescent="0.3">
      <c r="A68" s="56" t="s">
        <v>1025</v>
      </c>
      <c r="B68" s="56" t="s">
        <v>1022</v>
      </c>
      <c r="C68" s="57">
        <v>840</v>
      </c>
      <c r="D68" s="57">
        <v>2</v>
      </c>
      <c r="E68" s="56">
        <f t="shared" si="1"/>
        <v>1113.1500000000001</v>
      </c>
      <c r="F68" s="58">
        <v>69.19</v>
      </c>
      <c r="G68" s="58">
        <v>0.21</v>
      </c>
      <c r="H68" s="58">
        <v>13.38</v>
      </c>
      <c r="I68" s="58">
        <v>2.17</v>
      </c>
      <c r="J68" s="58">
        <v>0.1</v>
      </c>
      <c r="K68" s="58">
        <v>0.38</v>
      </c>
      <c r="L68" s="58">
        <v>2.4700000000000002</v>
      </c>
      <c r="M68" s="58">
        <v>4.17</v>
      </c>
      <c r="N68" s="58">
        <v>1.75</v>
      </c>
      <c r="O68" s="58"/>
      <c r="P68" s="58"/>
      <c r="Q68" s="58">
        <v>6.180000000000021</v>
      </c>
      <c r="S68" s="58">
        <v>44.72</v>
      </c>
      <c r="T68" s="58">
        <v>1.77</v>
      </c>
      <c r="U68" s="58">
        <v>9.0299999999999994</v>
      </c>
      <c r="V68" s="58">
        <v>15.82</v>
      </c>
      <c r="W68" s="58">
        <v>0.33</v>
      </c>
      <c r="X68" s="58">
        <v>12.72</v>
      </c>
      <c r="Y68" s="58">
        <v>10.51</v>
      </c>
      <c r="Z68" s="58">
        <v>1.65</v>
      </c>
      <c r="AA68" s="58">
        <v>0.13</v>
      </c>
      <c r="AB68" s="58">
        <v>0.04</v>
      </c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 x14ac:dyDescent="0.3">
      <c r="A69" s="56" t="s">
        <v>1025</v>
      </c>
      <c r="B69" s="56" t="s">
        <v>1022</v>
      </c>
      <c r="C69" s="57">
        <v>810</v>
      </c>
      <c r="D69" s="57">
        <v>2</v>
      </c>
      <c r="E69" s="56">
        <f t="shared" si="1"/>
        <v>1083.1500000000001</v>
      </c>
      <c r="F69" s="58">
        <v>75.239999999999995</v>
      </c>
      <c r="G69" s="58">
        <v>0.22</v>
      </c>
      <c r="H69" s="58">
        <v>13.42</v>
      </c>
      <c r="I69" s="58">
        <v>1.71</v>
      </c>
      <c r="J69" s="58">
        <v>0.1</v>
      </c>
      <c r="K69" s="58">
        <v>0.31</v>
      </c>
      <c r="L69" s="58">
        <v>2.44</v>
      </c>
      <c r="M69" s="58">
        <v>4.53</v>
      </c>
      <c r="N69" s="58">
        <v>2.04</v>
      </c>
      <c r="O69" s="58"/>
      <c r="P69" s="58"/>
      <c r="Q69" s="58">
        <f>IF(100-SUM(F69:P69)&lt;0,0,100-SUM(F69:P69))</f>
        <v>0</v>
      </c>
      <c r="S69" s="58">
        <v>46.79</v>
      </c>
      <c r="T69" s="58">
        <v>1.04</v>
      </c>
      <c r="U69" s="58">
        <v>7.7</v>
      </c>
      <c r="V69" s="58">
        <v>15.88</v>
      </c>
      <c r="W69" s="58">
        <v>0.56999999999999995</v>
      </c>
      <c r="X69" s="58">
        <v>14.21</v>
      </c>
      <c r="Y69" s="58">
        <v>10.34</v>
      </c>
      <c r="Z69" s="58">
        <v>1.2</v>
      </c>
      <c r="AA69" s="58">
        <v>0.12</v>
      </c>
      <c r="AB69" s="58">
        <v>0.01</v>
      </c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 x14ac:dyDescent="0.3">
      <c r="A70" s="56" t="s">
        <v>36</v>
      </c>
      <c r="B70" s="56" t="s">
        <v>1022</v>
      </c>
      <c r="C70" s="57">
        <v>850</v>
      </c>
      <c r="D70" s="57">
        <v>2</v>
      </c>
      <c r="E70" s="56">
        <f t="shared" si="1"/>
        <v>1123.1500000000001</v>
      </c>
      <c r="F70" s="58">
        <v>69.86</v>
      </c>
      <c r="G70" s="58">
        <v>0.23</v>
      </c>
      <c r="H70" s="58">
        <v>13.41</v>
      </c>
      <c r="I70" s="58">
        <v>1.94</v>
      </c>
      <c r="J70" s="58">
        <v>7.0000000000000007E-2</v>
      </c>
      <c r="K70" s="58">
        <v>0.32</v>
      </c>
      <c r="L70" s="58">
        <v>2.19</v>
      </c>
      <c r="M70" s="58">
        <v>2.63</v>
      </c>
      <c r="N70" s="58">
        <v>3.26</v>
      </c>
      <c r="O70" s="58"/>
      <c r="P70" s="58"/>
      <c r="Q70" s="58">
        <v>6.0900000000000176</v>
      </c>
      <c r="S70" s="58">
        <v>46.41</v>
      </c>
      <c r="T70" s="58">
        <v>2.3199999999999998</v>
      </c>
      <c r="U70" s="58">
        <v>9.6</v>
      </c>
      <c r="V70" s="58">
        <v>13.94</v>
      </c>
      <c r="W70" s="58">
        <v>0.23</v>
      </c>
      <c r="X70" s="58">
        <v>11.97</v>
      </c>
      <c r="Y70" s="58">
        <v>10.57</v>
      </c>
      <c r="Z70" s="58">
        <v>1.75</v>
      </c>
      <c r="AA70" s="58">
        <v>0.52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 x14ac:dyDescent="0.3">
      <c r="A71" s="56" t="s">
        <v>36</v>
      </c>
      <c r="B71" s="56" t="s">
        <v>1022</v>
      </c>
      <c r="C71" s="57">
        <v>850</v>
      </c>
      <c r="D71" s="57">
        <v>2</v>
      </c>
      <c r="E71" s="56">
        <f t="shared" si="1"/>
        <v>1123.1500000000001</v>
      </c>
      <c r="F71" s="58">
        <v>70.42</v>
      </c>
      <c r="G71" s="58">
        <v>0.24</v>
      </c>
      <c r="H71" s="58">
        <v>13.19</v>
      </c>
      <c r="I71" s="58">
        <v>2.36</v>
      </c>
      <c r="J71" s="58">
        <v>0.04</v>
      </c>
      <c r="K71" s="58">
        <v>0.31</v>
      </c>
      <c r="L71" s="58">
        <v>2.17</v>
      </c>
      <c r="M71" s="58">
        <v>2.83</v>
      </c>
      <c r="N71" s="58">
        <v>3.35</v>
      </c>
      <c r="O71" s="58"/>
      <c r="P71" s="58"/>
      <c r="Q71" s="58">
        <v>5.0900000000000034</v>
      </c>
      <c r="S71" s="58">
        <v>45.68</v>
      </c>
      <c r="T71" s="58">
        <v>1.8</v>
      </c>
      <c r="U71" s="58">
        <v>9.31</v>
      </c>
      <c r="V71" s="58">
        <v>17.54</v>
      </c>
      <c r="W71" s="58">
        <v>0.25</v>
      </c>
      <c r="X71" s="58">
        <v>12.18</v>
      </c>
      <c r="Y71" s="58">
        <v>9.65</v>
      </c>
      <c r="Z71" s="58">
        <v>2.02</v>
      </c>
      <c r="AA71" s="58">
        <v>0.54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 x14ac:dyDescent="0.3">
      <c r="A72" s="56" t="s">
        <v>36</v>
      </c>
      <c r="B72" s="56" t="s">
        <v>1022</v>
      </c>
      <c r="C72" s="57">
        <v>850</v>
      </c>
      <c r="D72" s="57">
        <v>2</v>
      </c>
      <c r="E72" s="56">
        <f t="shared" si="1"/>
        <v>1123.1500000000001</v>
      </c>
      <c r="F72" s="58">
        <v>66.63</v>
      </c>
      <c r="G72" s="58">
        <v>0.18</v>
      </c>
      <c r="H72" s="58">
        <v>13.49</v>
      </c>
      <c r="I72" s="58">
        <v>1.69</v>
      </c>
      <c r="J72" s="58">
        <v>0.03</v>
      </c>
      <c r="K72" s="58">
        <v>0.26</v>
      </c>
      <c r="L72" s="58">
        <v>2.42</v>
      </c>
      <c r="M72" s="58">
        <v>3.05</v>
      </c>
      <c r="N72" s="58">
        <v>2.79</v>
      </c>
      <c r="O72" s="58"/>
      <c r="P72" s="58"/>
      <c r="Q72" s="58">
        <v>9.4599999999999937</v>
      </c>
      <c r="S72" s="58">
        <v>44.08</v>
      </c>
      <c r="T72" s="58">
        <v>1.98</v>
      </c>
      <c r="U72" s="58">
        <v>9.9600000000000009</v>
      </c>
      <c r="V72" s="58">
        <v>20.350000000000001</v>
      </c>
      <c r="W72" s="58">
        <v>0.14000000000000001</v>
      </c>
      <c r="X72" s="58">
        <v>10.76</v>
      </c>
      <c r="Y72" s="58">
        <v>9.52</v>
      </c>
      <c r="Z72" s="58">
        <v>1.76</v>
      </c>
      <c r="AA72" s="58">
        <v>0.47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 x14ac:dyDescent="0.3">
      <c r="A73" s="56" t="s">
        <v>36</v>
      </c>
      <c r="B73" s="56" t="s">
        <v>1022</v>
      </c>
      <c r="C73" s="57">
        <v>850</v>
      </c>
      <c r="D73" s="57">
        <v>2</v>
      </c>
      <c r="E73" s="56">
        <f t="shared" si="1"/>
        <v>1123.1500000000001</v>
      </c>
      <c r="F73" s="58">
        <v>65.16</v>
      </c>
      <c r="G73" s="58">
        <v>0.33</v>
      </c>
      <c r="H73" s="58">
        <v>13.44</v>
      </c>
      <c r="I73" s="58">
        <v>1.68</v>
      </c>
      <c r="J73" s="58">
        <v>0.04</v>
      </c>
      <c r="K73" s="58">
        <v>0.4</v>
      </c>
      <c r="L73" s="58">
        <v>2.93</v>
      </c>
      <c r="M73" s="58">
        <v>2.91</v>
      </c>
      <c r="N73" s="58">
        <v>2.95</v>
      </c>
      <c r="O73" s="58"/>
      <c r="P73" s="58"/>
      <c r="Q73" s="58">
        <v>10.159999999999982</v>
      </c>
      <c r="S73" s="58">
        <v>45.34</v>
      </c>
      <c r="T73" s="58">
        <v>2.2999999999999998</v>
      </c>
      <c r="U73" s="58">
        <v>9.34</v>
      </c>
      <c r="V73" s="58">
        <v>15.09</v>
      </c>
      <c r="W73" s="58">
        <v>0.15</v>
      </c>
      <c r="X73" s="58">
        <v>13.04</v>
      </c>
      <c r="Y73" s="58">
        <v>10.6</v>
      </c>
      <c r="Z73" s="58">
        <v>1.77</v>
      </c>
      <c r="AA73" s="58">
        <v>0.5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 x14ac:dyDescent="0.3">
      <c r="A74" s="56" t="s">
        <v>36</v>
      </c>
      <c r="B74" s="56" t="s">
        <v>1022</v>
      </c>
      <c r="C74" s="57">
        <v>850</v>
      </c>
      <c r="D74" s="57">
        <v>2</v>
      </c>
      <c r="E74" s="56">
        <f t="shared" si="1"/>
        <v>1123.1500000000001</v>
      </c>
      <c r="F74" s="58">
        <v>65.13</v>
      </c>
      <c r="G74" s="58">
        <v>0.32</v>
      </c>
      <c r="H74" s="58">
        <v>13.35</v>
      </c>
      <c r="I74" s="58">
        <v>1.85</v>
      </c>
      <c r="J74" s="58">
        <v>7.0000000000000007E-2</v>
      </c>
      <c r="K74" s="58">
        <v>0.5</v>
      </c>
      <c r="L74" s="58">
        <v>2.61</v>
      </c>
      <c r="M74" s="58">
        <v>3.03</v>
      </c>
      <c r="N74" s="58">
        <v>2.85</v>
      </c>
      <c r="O74" s="58"/>
      <c r="P74" s="58"/>
      <c r="Q74" s="58">
        <v>10.290000000000035</v>
      </c>
      <c r="S74" s="58">
        <v>45.53</v>
      </c>
      <c r="T74" s="58">
        <v>2.2200000000000002</v>
      </c>
      <c r="U74" s="58">
        <v>9.1199999999999992</v>
      </c>
      <c r="V74" s="58">
        <v>14.93</v>
      </c>
      <c r="W74" s="58">
        <v>0.14000000000000001</v>
      </c>
      <c r="X74" s="58">
        <v>13.97</v>
      </c>
      <c r="Y74" s="58">
        <v>10.25</v>
      </c>
      <c r="Z74" s="58">
        <v>1.7</v>
      </c>
      <c r="AA74" s="58">
        <v>0.45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 x14ac:dyDescent="0.3">
      <c r="A75" s="56" t="s">
        <v>36</v>
      </c>
      <c r="B75" s="56" t="s">
        <v>1022</v>
      </c>
      <c r="C75" s="57">
        <v>850</v>
      </c>
      <c r="D75" s="57">
        <v>2</v>
      </c>
      <c r="E75" s="56">
        <f t="shared" si="1"/>
        <v>1123.1500000000001</v>
      </c>
      <c r="F75" s="58">
        <v>68.92</v>
      </c>
      <c r="G75" s="58">
        <v>0.28999999999999998</v>
      </c>
      <c r="H75" s="58">
        <v>13.82</v>
      </c>
      <c r="I75" s="58">
        <v>2.33</v>
      </c>
      <c r="J75" s="58">
        <v>0.06</v>
      </c>
      <c r="K75" s="58">
        <v>0.43</v>
      </c>
      <c r="L75" s="58">
        <v>2.61</v>
      </c>
      <c r="M75" s="58">
        <v>2.72</v>
      </c>
      <c r="N75" s="58">
        <v>3.24</v>
      </c>
      <c r="O75" s="58"/>
      <c r="P75" s="58"/>
      <c r="Q75" s="58">
        <v>5.5799999999999983</v>
      </c>
      <c r="S75" s="58">
        <v>45.95</v>
      </c>
      <c r="T75" s="58">
        <v>2.2599999999999998</v>
      </c>
      <c r="U75" s="58">
        <v>9.57</v>
      </c>
      <c r="V75" s="58">
        <v>14.68</v>
      </c>
      <c r="W75" s="58">
        <v>0.2</v>
      </c>
      <c r="X75" s="58">
        <v>11.91</v>
      </c>
      <c r="Y75" s="58">
        <v>11.53</v>
      </c>
      <c r="Z75" s="58">
        <v>1.68</v>
      </c>
      <c r="AA75" s="58">
        <v>0.53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 x14ac:dyDescent="0.3">
      <c r="A76" s="56" t="s">
        <v>36</v>
      </c>
      <c r="B76" s="56" t="s">
        <v>1022</v>
      </c>
      <c r="C76" s="57">
        <v>800</v>
      </c>
      <c r="D76" s="57">
        <v>2</v>
      </c>
      <c r="E76" s="56">
        <f t="shared" si="1"/>
        <v>1073.1500000000001</v>
      </c>
      <c r="F76" s="58">
        <v>71.5</v>
      </c>
      <c r="G76" s="58">
        <v>0.16</v>
      </c>
      <c r="H76" s="58">
        <v>12.43</v>
      </c>
      <c r="I76" s="58">
        <v>1.64</v>
      </c>
      <c r="J76" s="58">
        <v>0.03</v>
      </c>
      <c r="K76" s="58">
        <v>0.2</v>
      </c>
      <c r="L76" s="58">
        <v>1.71</v>
      </c>
      <c r="M76" s="58">
        <v>2.38</v>
      </c>
      <c r="N76" s="58">
        <v>3.61</v>
      </c>
      <c r="O76" s="58"/>
      <c r="P76" s="58"/>
      <c r="Q76" s="58">
        <v>6.3400000000000034</v>
      </c>
      <c r="S76" s="58">
        <v>46.73</v>
      </c>
      <c r="T76" s="58">
        <v>1.57</v>
      </c>
      <c r="U76" s="58">
        <v>9.2200000000000006</v>
      </c>
      <c r="V76" s="58">
        <v>16.86</v>
      </c>
      <c r="W76" s="58">
        <v>0.21</v>
      </c>
      <c r="X76" s="58">
        <v>10.11</v>
      </c>
      <c r="Y76" s="58">
        <v>10.28</v>
      </c>
      <c r="Z76" s="58">
        <v>1.6</v>
      </c>
      <c r="AA76" s="58">
        <v>0.54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 x14ac:dyDescent="0.3">
      <c r="A77" s="56" t="s">
        <v>36</v>
      </c>
      <c r="B77" s="56" t="s">
        <v>1022</v>
      </c>
      <c r="C77" s="57">
        <v>850</v>
      </c>
      <c r="D77" s="57">
        <v>2</v>
      </c>
      <c r="E77" s="56">
        <f t="shared" si="1"/>
        <v>1123.1500000000001</v>
      </c>
      <c r="F77" s="58">
        <v>67.319999999999993</v>
      </c>
      <c r="G77" s="58">
        <v>0.28000000000000003</v>
      </c>
      <c r="H77" s="58">
        <v>14.33</v>
      </c>
      <c r="I77" s="58">
        <v>2.27</v>
      </c>
      <c r="J77" s="58">
        <v>0.03</v>
      </c>
      <c r="K77" s="58">
        <v>0.4</v>
      </c>
      <c r="L77" s="58">
        <v>2.93</v>
      </c>
      <c r="M77" s="58">
        <v>2.86</v>
      </c>
      <c r="N77" s="58">
        <v>2.99</v>
      </c>
      <c r="O77" s="58"/>
      <c r="P77" s="58"/>
      <c r="Q77" s="58">
        <v>6.5900000000000034</v>
      </c>
      <c r="S77" s="58">
        <v>46.8</v>
      </c>
      <c r="T77" s="58">
        <v>2.11</v>
      </c>
      <c r="U77" s="58">
        <v>10.36</v>
      </c>
      <c r="V77" s="58">
        <v>12.5</v>
      </c>
      <c r="W77" s="58">
        <v>0.2</v>
      </c>
      <c r="X77" s="58">
        <v>12.32</v>
      </c>
      <c r="Y77" s="58">
        <v>10.94</v>
      </c>
      <c r="Z77" s="58">
        <v>1.81</v>
      </c>
      <c r="AA77" s="58">
        <v>0.56999999999999995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 x14ac:dyDescent="0.3">
      <c r="A78" s="56" t="s">
        <v>36</v>
      </c>
      <c r="B78" s="56" t="s">
        <v>1022</v>
      </c>
      <c r="C78" s="57">
        <v>850</v>
      </c>
      <c r="D78" s="57">
        <v>2</v>
      </c>
      <c r="E78" s="56">
        <f t="shared" si="1"/>
        <v>1123.1500000000001</v>
      </c>
      <c r="F78" s="58">
        <v>68.709999999999994</v>
      </c>
      <c r="G78" s="58">
        <v>0.32</v>
      </c>
      <c r="H78" s="58">
        <v>13.99</v>
      </c>
      <c r="I78" s="58">
        <v>2.8</v>
      </c>
      <c r="J78" s="58">
        <v>0.08</v>
      </c>
      <c r="K78" s="58">
        <v>0.48</v>
      </c>
      <c r="L78" s="58">
        <v>2.79</v>
      </c>
      <c r="M78" s="58">
        <v>3.07</v>
      </c>
      <c r="N78" s="58">
        <v>3.13</v>
      </c>
      <c r="O78" s="58"/>
      <c r="P78" s="58"/>
      <c r="Q78" s="58">
        <v>4.6300000000000239</v>
      </c>
      <c r="S78" s="58">
        <v>44.73</v>
      </c>
      <c r="T78" s="58">
        <v>1.49</v>
      </c>
      <c r="U78" s="58">
        <v>10.4</v>
      </c>
      <c r="V78" s="58">
        <v>16.91</v>
      </c>
      <c r="W78" s="58">
        <v>0.16</v>
      </c>
      <c r="X78" s="58">
        <v>11.92</v>
      </c>
      <c r="Y78" s="58">
        <v>10.08</v>
      </c>
      <c r="Z78" s="58">
        <v>1.7</v>
      </c>
      <c r="AA78" s="58">
        <v>0.55000000000000004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 x14ac:dyDescent="0.3">
      <c r="A79" s="56" t="s">
        <v>36</v>
      </c>
      <c r="B79" s="56" t="s">
        <v>1022</v>
      </c>
      <c r="C79" s="57">
        <v>850</v>
      </c>
      <c r="D79" s="57">
        <v>2</v>
      </c>
      <c r="E79" s="56">
        <f t="shared" si="1"/>
        <v>1123.1500000000001</v>
      </c>
      <c r="F79" s="58">
        <v>66.69</v>
      </c>
      <c r="G79" s="58">
        <v>0.36</v>
      </c>
      <c r="H79" s="58">
        <v>14.02</v>
      </c>
      <c r="I79" s="58">
        <v>2.54</v>
      </c>
      <c r="J79" s="58">
        <v>0.11</v>
      </c>
      <c r="K79" s="58">
        <v>0.53</v>
      </c>
      <c r="L79" s="58">
        <v>3.12</v>
      </c>
      <c r="M79" s="58">
        <v>2.62</v>
      </c>
      <c r="N79" s="58">
        <v>2.72</v>
      </c>
      <c r="O79" s="58"/>
      <c r="P79" s="58"/>
      <c r="Q79" s="58">
        <v>7.289999999999992</v>
      </c>
      <c r="S79" s="58">
        <v>47.73</v>
      </c>
      <c r="T79" s="58">
        <v>1.77</v>
      </c>
      <c r="U79" s="58">
        <v>9.31</v>
      </c>
      <c r="V79" s="58">
        <v>13.34</v>
      </c>
      <c r="W79" s="58">
        <v>0.38</v>
      </c>
      <c r="X79" s="58">
        <v>12.6</v>
      </c>
      <c r="Y79" s="58">
        <v>10.72</v>
      </c>
      <c r="Z79" s="58">
        <v>1.35</v>
      </c>
      <c r="AA79" s="58">
        <v>0.51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 x14ac:dyDescent="0.3">
      <c r="A80" s="56" t="s">
        <v>36</v>
      </c>
      <c r="B80" s="56" t="s">
        <v>1022</v>
      </c>
      <c r="C80" s="57">
        <v>850</v>
      </c>
      <c r="D80" s="57">
        <v>2</v>
      </c>
      <c r="E80" s="56">
        <f t="shared" si="1"/>
        <v>1123.1500000000001</v>
      </c>
      <c r="F80" s="58">
        <v>66.09</v>
      </c>
      <c r="G80" s="58">
        <v>0.4</v>
      </c>
      <c r="H80" s="58">
        <v>14.03</v>
      </c>
      <c r="I80" s="58">
        <v>2.78</v>
      </c>
      <c r="J80" s="58">
        <v>0.12</v>
      </c>
      <c r="K80" s="58">
        <v>0.69</v>
      </c>
      <c r="L80" s="58">
        <v>3.37</v>
      </c>
      <c r="M80" s="58">
        <v>2.66</v>
      </c>
      <c r="N80" s="58">
        <v>2.61</v>
      </c>
      <c r="O80" s="58"/>
      <c r="P80" s="58"/>
      <c r="Q80" s="58">
        <v>7.2499999999999858</v>
      </c>
      <c r="S80" s="58">
        <v>46.56</v>
      </c>
      <c r="T80" s="58">
        <v>1.84</v>
      </c>
      <c r="U80" s="58">
        <v>8.34</v>
      </c>
      <c r="V80" s="58">
        <v>13.25</v>
      </c>
      <c r="W80" s="58">
        <v>0.35</v>
      </c>
      <c r="X80" s="58">
        <v>14.63</v>
      </c>
      <c r="Y80" s="58">
        <v>10.81</v>
      </c>
      <c r="Z80" s="58">
        <v>1.28</v>
      </c>
      <c r="AA80" s="58">
        <v>0.34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 x14ac:dyDescent="0.3">
      <c r="A81" s="56" t="s">
        <v>36</v>
      </c>
      <c r="B81" s="56" t="s">
        <v>1022</v>
      </c>
      <c r="C81" s="57">
        <v>850</v>
      </c>
      <c r="D81" s="57">
        <v>2</v>
      </c>
      <c r="E81" s="56">
        <f t="shared" si="1"/>
        <v>1123.1500000000001</v>
      </c>
      <c r="F81" s="58">
        <v>66.010000000000005</v>
      </c>
      <c r="G81" s="58">
        <v>0.45</v>
      </c>
      <c r="H81" s="58">
        <v>14.07</v>
      </c>
      <c r="I81" s="58">
        <v>2.72</v>
      </c>
      <c r="J81" s="58">
        <v>0.105</v>
      </c>
      <c r="K81" s="58">
        <v>0.79</v>
      </c>
      <c r="L81" s="58">
        <v>3.64</v>
      </c>
      <c r="M81" s="58">
        <v>2.59</v>
      </c>
      <c r="N81" s="58">
        <v>2.5499999999999998</v>
      </c>
      <c r="O81" s="58"/>
      <c r="P81" s="58"/>
      <c r="Q81" s="58">
        <v>7.0749999999999886</v>
      </c>
      <c r="S81" s="58">
        <v>46.37</v>
      </c>
      <c r="T81" s="58">
        <v>1.73</v>
      </c>
      <c r="U81" s="58">
        <v>8.82</v>
      </c>
      <c r="V81" s="58">
        <v>13.25</v>
      </c>
      <c r="W81" s="58">
        <v>0.35</v>
      </c>
      <c r="X81" s="58">
        <v>14.57</v>
      </c>
      <c r="Y81" s="58">
        <v>10.58</v>
      </c>
      <c r="Z81" s="58">
        <v>1.1599999999999999</v>
      </c>
      <c r="AA81" s="58">
        <v>0.32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 x14ac:dyDescent="0.3">
      <c r="A82" s="56" t="s">
        <v>1036</v>
      </c>
      <c r="B82" s="56" t="s">
        <v>1022</v>
      </c>
      <c r="C82" s="57">
        <v>940</v>
      </c>
      <c r="D82" s="57">
        <v>2</v>
      </c>
      <c r="E82" s="56">
        <f t="shared" si="1"/>
        <v>1213.1500000000001</v>
      </c>
      <c r="F82" s="58">
        <v>79.489999999999995</v>
      </c>
      <c r="G82" s="58">
        <v>1.03</v>
      </c>
      <c r="H82" s="58">
        <v>12.01</v>
      </c>
      <c r="I82" s="58">
        <v>2.96</v>
      </c>
      <c r="J82" s="58"/>
      <c r="K82" s="58">
        <v>0.77</v>
      </c>
      <c r="L82" s="58">
        <v>1.03</v>
      </c>
      <c r="M82" s="58">
        <v>1.46</v>
      </c>
      <c r="N82" s="58">
        <v>1.2</v>
      </c>
      <c r="O82" s="58"/>
      <c r="P82" s="58">
        <v>0.31</v>
      </c>
      <c r="Q82" s="58">
        <v>1.56</v>
      </c>
      <c r="S82" s="58">
        <v>43.27</v>
      </c>
      <c r="T82" s="58">
        <v>2.0699999999999998</v>
      </c>
      <c r="U82" s="58">
        <v>11.82</v>
      </c>
      <c r="V82" s="58">
        <v>9.76</v>
      </c>
      <c r="W82" s="58">
        <v>0.09</v>
      </c>
      <c r="X82" s="58">
        <v>16.170000000000002</v>
      </c>
      <c r="Y82" s="58">
        <v>11.88</v>
      </c>
      <c r="Z82" s="58">
        <v>2.56</v>
      </c>
      <c r="AA82" s="58">
        <v>0.2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 x14ac:dyDescent="0.3">
      <c r="A83" s="56" t="s">
        <v>1036</v>
      </c>
      <c r="B83" s="56" t="s">
        <v>1022</v>
      </c>
      <c r="C83" s="57">
        <v>940</v>
      </c>
      <c r="D83" s="57">
        <v>2.0430000000000001</v>
      </c>
      <c r="E83" s="56">
        <f t="shared" si="1"/>
        <v>1213.1500000000001</v>
      </c>
      <c r="F83" s="58">
        <v>61.9</v>
      </c>
      <c r="G83" s="58">
        <v>0.37</v>
      </c>
      <c r="H83" s="58">
        <v>19.64</v>
      </c>
      <c r="I83" s="58">
        <v>4.3600000000000003</v>
      </c>
      <c r="J83" s="58">
        <v>0.1</v>
      </c>
      <c r="K83" s="58">
        <v>2.4300000000000002</v>
      </c>
      <c r="L83" s="58">
        <v>5.23</v>
      </c>
      <c r="M83" s="58">
        <v>5.17</v>
      </c>
      <c r="N83" s="58">
        <v>0.24</v>
      </c>
      <c r="O83" s="58"/>
      <c r="P83" s="58">
        <v>0.56000000000000005</v>
      </c>
      <c r="Q83" s="58">
        <v>5.36</v>
      </c>
      <c r="S83" s="58">
        <v>44.22</v>
      </c>
      <c r="T83" s="58">
        <v>1.99</v>
      </c>
      <c r="U83" s="58">
        <v>11.7</v>
      </c>
      <c r="V83" s="58">
        <v>9.17</v>
      </c>
      <c r="W83" s="58">
        <v>0.16</v>
      </c>
      <c r="X83" s="58">
        <v>16.14</v>
      </c>
      <c r="Y83" s="58">
        <v>11.1</v>
      </c>
      <c r="Z83" s="58">
        <v>2.75</v>
      </c>
      <c r="AA83" s="58">
        <v>0.06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 x14ac:dyDescent="0.3">
      <c r="A84" s="56" t="s">
        <v>1036</v>
      </c>
      <c r="B84" s="56" t="s">
        <v>1022</v>
      </c>
      <c r="C84" s="57">
        <v>940</v>
      </c>
      <c r="D84" s="57">
        <v>2.0430000000000001</v>
      </c>
      <c r="E84" s="56">
        <f t="shared" si="1"/>
        <v>1213.1500000000001</v>
      </c>
      <c r="F84" s="58">
        <v>61.25</v>
      </c>
      <c r="G84" s="58">
        <v>1.1000000000000001</v>
      </c>
      <c r="H84" s="58">
        <v>18.97</v>
      </c>
      <c r="I84" s="58">
        <v>5.69</v>
      </c>
      <c r="J84" s="58"/>
      <c r="K84" s="58">
        <v>2.5</v>
      </c>
      <c r="L84" s="58">
        <v>5.28</v>
      </c>
      <c r="M84" s="58">
        <v>4.58</v>
      </c>
      <c r="N84" s="58">
        <v>0.18</v>
      </c>
      <c r="O84" s="58"/>
      <c r="P84" s="58">
        <v>0.34</v>
      </c>
      <c r="Q84" s="58">
        <v>5.98</v>
      </c>
      <c r="S84" s="58">
        <v>43.69</v>
      </c>
      <c r="T84" s="58">
        <v>2.69</v>
      </c>
      <c r="U84" s="58">
        <v>11.62</v>
      </c>
      <c r="V84" s="58">
        <v>10.25</v>
      </c>
      <c r="W84" s="58">
        <v>0.13</v>
      </c>
      <c r="X84" s="58">
        <v>15.33</v>
      </c>
      <c r="Y84" s="58">
        <v>11.37</v>
      </c>
      <c r="Z84" s="58">
        <v>2.59</v>
      </c>
      <c r="AA84" s="58">
        <v>0.12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 x14ac:dyDescent="0.3">
      <c r="A85" s="56" t="s">
        <v>1037</v>
      </c>
      <c r="B85" s="56" t="s">
        <v>1022</v>
      </c>
      <c r="C85" s="57">
        <v>930</v>
      </c>
      <c r="D85" s="57">
        <v>2.08</v>
      </c>
      <c r="E85" s="56">
        <f t="shared" si="1"/>
        <v>1203.1500000000001</v>
      </c>
      <c r="F85" s="58">
        <v>61.1</v>
      </c>
      <c r="G85" s="58">
        <v>0.73</v>
      </c>
      <c r="H85" s="58">
        <v>15.04</v>
      </c>
      <c r="I85" s="58">
        <v>3.8</v>
      </c>
      <c r="J85" s="58">
        <v>0.06</v>
      </c>
      <c r="K85" s="58">
        <v>2.2999999999999998</v>
      </c>
      <c r="L85" s="58">
        <v>5.61</v>
      </c>
      <c r="M85" s="58">
        <v>2.7</v>
      </c>
      <c r="N85" s="58">
        <v>0.68</v>
      </c>
      <c r="O85" s="58">
        <v>0.02</v>
      </c>
      <c r="P85" s="58">
        <v>0.23</v>
      </c>
      <c r="Q85" s="58">
        <f>100-SUM(F85:P85)</f>
        <v>7.7299999999999898</v>
      </c>
      <c r="S85" s="58">
        <v>45.8</v>
      </c>
      <c r="T85" s="58">
        <v>2.6</v>
      </c>
      <c r="U85" s="58">
        <v>9.75</v>
      </c>
      <c r="V85" s="58">
        <v>8.9</v>
      </c>
      <c r="W85" s="58">
        <v>0.11</v>
      </c>
      <c r="X85" s="58">
        <v>16.7</v>
      </c>
      <c r="Y85" s="58">
        <v>10.98</v>
      </c>
      <c r="Z85" s="58">
        <v>2.02</v>
      </c>
      <c r="AA85" s="58">
        <v>0.24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 x14ac:dyDescent="0.3">
      <c r="A86" s="56" t="s">
        <v>1038</v>
      </c>
      <c r="B86" s="56" t="s">
        <v>1022</v>
      </c>
      <c r="C86" s="57">
        <v>876</v>
      </c>
      <c r="D86" s="57">
        <v>2.13</v>
      </c>
      <c r="E86" s="56">
        <f t="shared" si="1"/>
        <v>1149.1500000000001</v>
      </c>
      <c r="F86" s="58">
        <v>68.191400000000002</v>
      </c>
      <c r="G86" s="58">
        <v>0.30031999999999998</v>
      </c>
      <c r="H86" s="58">
        <v>14.105700000000001</v>
      </c>
      <c r="I86" s="58">
        <v>2.2148599999999998</v>
      </c>
      <c r="J86" s="58">
        <v>0.18770000000000001</v>
      </c>
      <c r="K86" s="58">
        <v>0.30031999999999998</v>
      </c>
      <c r="L86" s="58">
        <v>3.3504499999999999</v>
      </c>
      <c r="M86" s="58">
        <v>3.3786</v>
      </c>
      <c r="N86" s="58">
        <v>1.81131</v>
      </c>
      <c r="O86" s="58"/>
      <c r="P86" s="58"/>
      <c r="Q86" s="58">
        <v>6.15</v>
      </c>
      <c r="S86" s="58">
        <v>47.08</v>
      </c>
      <c r="T86" s="58">
        <v>1.31</v>
      </c>
      <c r="U86" s="58">
        <v>9.24</v>
      </c>
      <c r="V86" s="58">
        <v>13.9</v>
      </c>
      <c r="W86" s="58">
        <v>0.45</v>
      </c>
      <c r="X86" s="58">
        <v>13.22</v>
      </c>
      <c r="Y86" s="58">
        <v>10.130000000000001</v>
      </c>
      <c r="Z86" s="58">
        <v>1.75</v>
      </c>
      <c r="AA86" s="58">
        <v>0.22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 x14ac:dyDescent="0.3">
      <c r="A87" s="56" t="s">
        <v>1039</v>
      </c>
      <c r="B87" s="56" t="s">
        <v>1022</v>
      </c>
      <c r="C87" s="57">
        <v>776</v>
      </c>
      <c r="D87" s="57">
        <v>2.2000000000000002</v>
      </c>
      <c r="E87" s="56">
        <f t="shared" si="1"/>
        <v>1049.1500000000001</v>
      </c>
      <c r="F87" s="58">
        <v>70.467399999999998</v>
      </c>
      <c r="G87" s="58">
        <v>0.24206</v>
      </c>
      <c r="H87" s="58">
        <v>13.071199999999999</v>
      </c>
      <c r="I87" s="58">
        <v>1.1823699999999999</v>
      </c>
      <c r="J87" s="58"/>
      <c r="K87" s="58">
        <v>0.36309000000000002</v>
      </c>
      <c r="L87" s="58">
        <v>1.78752</v>
      </c>
      <c r="M87" s="58">
        <v>3.2864300000000002</v>
      </c>
      <c r="N87" s="58">
        <v>2.6067999999999998</v>
      </c>
      <c r="O87" s="58"/>
      <c r="P87" s="58"/>
      <c r="Q87" s="58">
        <v>6.9</v>
      </c>
      <c r="S87" s="58">
        <v>48</v>
      </c>
      <c r="T87" s="58">
        <v>1.2</v>
      </c>
      <c r="U87" s="58">
        <v>8.6</v>
      </c>
      <c r="V87" s="58">
        <v>12.5</v>
      </c>
      <c r="W87" s="58"/>
      <c r="X87" s="58">
        <v>13.9</v>
      </c>
      <c r="Y87" s="58">
        <v>9.6</v>
      </c>
      <c r="Z87" s="58">
        <v>1.4</v>
      </c>
      <c r="AA87" s="58">
        <v>0.3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 x14ac:dyDescent="0.3">
      <c r="A88" s="56" t="s">
        <v>1039</v>
      </c>
      <c r="B88" s="56" t="s">
        <v>1022</v>
      </c>
      <c r="C88" s="57">
        <v>899</v>
      </c>
      <c r="D88" s="57">
        <v>2.2000000000000002</v>
      </c>
      <c r="E88" s="56">
        <f t="shared" si="1"/>
        <v>1172.1500000000001</v>
      </c>
      <c r="F88" s="58">
        <v>63.354500000000002</v>
      </c>
      <c r="G88" s="58">
        <v>0.34447</v>
      </c>
      <c r="H88" s="58">
        <v>15.538399999999999</v>
      </c>
      <c r="I88" s="58">
        <v>3.10954</v>
      </c>
      <c r="J88" s="58"/>
      <c r="K88" s="58">
        <v>1.0054799999999999</v>
      </c>
      <c r="L88" s="58">
        <v>3.68676</v>
      </c>
      <c r="M88" s="58">
        <v>4.2919099999999997</v>
      </c>
      <c r="N88" s="58">
        <v>1.69442</v>
      </c>
      <c r="O88" s="58"/>
      <c r="P88" s="58"/>
      <c r="Q88" s="58">
        <v>6.9</v>
      </c>
      <c r="S88" s="58">
        <v>45.6</v>
      </c>
      <c r="T88" s="58">
        <v>1.9</v>
      </c>
      <c r="U88" s="58">
        <v>10.6</v>
      </c>
      <c r="V88" s="58">
        <v>12.4</v>
      </c>
      <c r="W88" s="58"/>
      <c r="X88" s="58">
        <v>13.9</v>
      </c>
      <c r="Y88" s="58">
        <v>10.8</v>
      </c>
      <c r="Z88" s="58">
        <v>2.2000000000000002</v>
      </c>
      <c r="AA88" s="58">
        <v>0.4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 x14ac:dyDescent="0.3">
      <c r="A89" s="56" t="s">
        <v>1026</v>
      </c>
      <c r="B89" s="56" t="s">
        <v>1022</v>
      </c>
      <c r="C89" s="57">
        <v>930</v>
      </c>
      <c r="D89" s="57">
        <v>2.2800000000000002</v>
      </c>
      <c r="E89" s="56">
        <f t="shared" si="1"/>
        <v>1203.1500000000001</v>
      </c>
      <c r="F89" s="58">
        <v>60.22</v>
      </c>
      <c r="G89" s="58">
        <v>0.64</v>
      </c>
      <c r="H89" s="58">
        <v>16.440000000000001</v>
      </c>
      <c r="I89" s="58">
        <v>3.423</v>
      </c>
      <c r="J89" s="58">
        <v>0.04</v>
      </c>
      <c r="K89" s="58">
        <v>2.0499999999999998</v>
      </c>
      <c r="L89" s="58">
        <v>4.62</v>
      </c>
      <c r="M89" s="58">
        <v>4.12</v>
      </c>
      <c r="N89" s="58">
        <v>1.79</v>
      </c>
      <c r="O89" s="58">
        <v>0.03</v>
      </c>
      <c r="P89" s="58"/>
      <c r="Q89" s="58">
        <v>5.8</v>
      </c>
      <c r="S89" s="58">
        <v>45.02</v>
      </c>
      <c r="T89" s="58">
        <v>1.98</v>
      </c>
      <c r="U89" s="58">
        <v>9.4</v>
      </c>
      <c r="V89" s="58">
        <v>5.17</v>
      </c>
      <c r="W89" s="58">
        <v>0.1</v>
      </c>
      <c r="X89" s="58">
        <v>17.21</v>
      </c>
      <c r="Y89" s="58">
        <v>11.27</v>
      </c>
      <c r="Z89" s="58">
        <v>2.08</v>
      </c>
      <c r="AA89" s="58">
        <v>0.39</v>
      </c>
      <c r="AB89" s="58">
        <v>0.08</v>
      </c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 x14ac:dyDescent="0.3">
      <c r="A90" s="56" t="s">
        <v>1027</v>
      </c>
      <c r="B90" s="56" t="s">
        <v>1022</v>
      </c>
      <c r="C90" s="57">
        <v>850</v>
      </c>
      <c r="D90" s="57">
        <v>2.5</v>
      </c>
      <c r="E90" s="56">
        <f t="shared" si="1"/>
        <v>1123.1500000000001</v>
      </c>
      <c r="F90" s="58">
        <v>68.430000000000007</v>
      </c>
      <c r="G90" s="58">
        <v>0.28000000000000003</v>
      </c>
      <c r="H90" s="58">
        <v>14.08</v>
      </c>
      <c r="I90" s="58">
        <v>2.06</v>
      </c>
      <c r="J90" s="58">
        <v>0.06</v>
      </c>
      <c r="K90" s="58">
        <v>0.52</v>
      </c>
      <c r="L90" s="58">
        <v>2.0699999999999998</v>
      </c>
      <c r="M90" s="58">
        <v>4.5999999999999996</v>
      </c>
      <c r="N90" s="58">
        <v>1.96</v>
      </c>
      <c r="O90" s="58"/>
      <c r="P90" s="58"/>
      <c r="Q90" s="58">
        <v>5.7</v>
      </c>
      <c r="S90" s="58">
        <v>45.56</v>
      </c>
      <c r="T90" s="58">
        <v>1.43</v>
      </c>
      <c r="U90" s="58">
        <v>10.4</v>
      </c>
      <c r="V90" s="58">
        <v>12.27</v>
      </c>
      <c r="W90" s="58">
        <v>0.21</v>
      </c>
      <c r="X90" s="58">
        <v>15.15</v>
      </c>
      <c r="Y90" s="58">
        <v>11.03</v>
      </c>
      <c r="Z90" s="58">
        <v>1.89</v>
      </c>
      <c r="AA90" s="58">
        <v>0.25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 x14ac:dyDescent="0.3">
      <c r="A91" s="56" t="s">
        <v>1027</v>
      </c>
      <c r="B91" s="56" t="s">
        <v>1022</v>
      </c>
      <c r="C91" s="57">
        <v>850</v>
      </c>
      <c r="D91" s="57">
        <v>2.5</v>
      </c>
      <c r="E91" s="56">
        <f t="shared" si="1"/>
        <v>1123.1500000000001</v>
      </c>
      <c r="F91" s="58">
        <v>70.41</v>
      </c>
      <c r="G91" s="58">
        <v>0.27</v>
      </c>
      <c r="H91" s="58">
        <v>13.41</v>
      </c>
      <c r="I91" s="58">
        <v>1.6</v>
      </c>
      <c r="J91" s="58">
        <v>0.05</v>
      </c>
      <c r="K91" s="58">
        <v>0.41</v>
      </c>
      <c r="L91" s="58">
        <v>1.68</v>
      </c>
      <c r="M91" s="58">
        <v>4.9400000000000004</v>
      </c>
      <c r="N91" s="58">
        <v>2.17</v>
      </c>
      <c r="O91" s="58"/>
      <c r="P91" s="58"/>
      <c r="Q91" s="58">
        <v>4.7</v>
      </c>
      <c r="S91" s="58">
        <v>45.28</v>
      </c>
      <c r="T91" s="58">
        <v>1.65</v>
      </c>
      <c r="U91" s="58">
        <v>9.58</v>
      </c>
      <c r="V91" s="58">
        <v>13.6</v>
      </c>
      <c r="W91" s="58">
        <v>0.27</v>
      </c>
      <c r="X91" s="58">
        <v>14.49</v>
      </c>
      <c r="Y91" s="58">
        <v>10.81</v>
      </c>
      <c r="Z91" s="58">
        <v>1.86</v>
      </c>
      <c r="AA91" s="58">
        <v>0.25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 x14ac:dyDescent="0.3">
      <c r="A92" s="56" t="s">
        <v>1027</v>
      </c>
      <c r="B92" s="56" t="s">
        <v>1022</v>
      </c>
      <c r="C92" s="57">
        <v>850</v>
      </c>
      <c r="D92" s="57">
        <v>2.5</v>
      </c>
      <c r="E92" s="56">
        <f t="shared" si="1"/>
        <v>1123.1500000000001</v>
      </c>
      <c r="F92" s="58">
        <v>70.83</v>
      </c>
      <c r="G92" s="58">
        <v>0.31</v>
      </c>
      <c r="H92" s="58">
        <v>13.12</v>
      </c>
      <c r="I92" s="58">
        <v>1.75</v>
      </c>
      <c r="J92" s="58">
        <v>0.06</v>
      </c>
      <c r="K92" s="58">
        <v>0.42</v>
      </c>
      <c r="L92" s="58">
        <v>1.65</v>
      </c>
      <c r="M92" s="58">
        <v>4.49</v>
      </c>
      <c r="N92" s="58">
        <v>2.12</v>
      </c>
      <c r="O92" s="58"/>
      <c r="P92" s="58"/>
      <c r="Q92" s="58">
        <v>5.2499999999999858</v>
      </c>
      <c r="S92" s="58">
        <v>45.43</v>
      </c>
      <c r="T92" s="58">
        <v>1.72</v>
      </c>
      <c r="U92" s="58">
        <v>9.2899999999999991</v>
      </c>
      <c r="V92" s="58">
        <v>15.99</v>
      </c>
      <c r="W92" s="58">
        <v>0.19</v>
      </c>
      <c r="X92" s="58">
        <v>12.86</v>
      </c>
      <c r="Y92" s="58">
        <v>10.66</v>
      </c>
      <c r="Z92" s="58">
        <v>1.87</v>
      </c>
      <c r="AA92" s="58">
        <v>0.34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 x14ac:dyDescent="0.3">
      <c r="A93" s="56" t="s">
        <v>1026</v>
      </c>
      <c r="B93" s="56" t="s">
        <v>1022</v>
      </c>
      <c r="C93" s="57">
        <v>950</v>
      </c>
      <c r="D93" s="57">
        <v>2.9659999999999997</v>
      </c>
      <c r="E93" s="56">
        <f t="shared" si="1"/>
        <v>1223.1500000000001</v>
      </c>
      <c r="F93" s="58">
        <v>60.46</v>
      </c>
      <c r="G93" s="58">
        <v>0.45</v>
      </c>
      <c r="H93" s="58">
        <v>16.29</v>
      </c>
      <c r="I93" s="58">
        <v>3.2570000000000001</v>
      </c>
      <c r="J93" s="58">
        <v>0.05</v>
      </c>
      <c r="K93" s="58">
        <v>1.94</v>
      </c>
      <c r="L93" s="58">
        <v>4.42</v>
      </c>
      <c r="M93" s="58">
        <v>4.0199999999999996</v>
      </c>
      <c r="N93" s="58">
        <v>1.8</v>
      </c>
      <c r="O93" s="58">
        <v>0.04</v>
      </c>
      <c r="P93" s="58"/>
      <c r="Q93" s="58">
        <v>6.69</v>
      </c>
      <c r="S93" s="58">
        <v>46.46</v>
      </c>
      <c r="T93" s="58">
        <v>1.74</v>
      </c>
      <c r="U93" s="58">
        <v>9</v>
      </c>
      <c r="V93" s="58">
        <v>5.59</v>
      </c>
      <c r="W93" s="58">
        <v>0.09</v>
      </c>
      <c r="X93" s="58">
        <v>18.190000000000001</v>
      </c>
      <c r="Y93" s="58">
        <v>9.9700000000000006</v>
      </c>
      <c r="Z93" s="58">
        <v>1.95</v>
      </c>
      <c r="AA93" s="58">
        <v>0.33</v>
      </c>
      <c r="AB93" s="58">
        <v>0.27</v>
      </c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 x14ac:dyDescent="0.3">
      <c r="A94" s="56" t="s">
        <v>1040</v>
      </c>
      <c r="B94" s="56" t="s">
        <v>1022</v>
      </c>
      <c r="C94" s="57">
        <v>760</v>
      </c>
      <c r="D94" s="57">
        <v>3</v>
      </c>
      <c r="E94" s="56">
        <f t="shared" si="1"/>
        <v>1033.1500000000001</v>
      </c>
      <c r="F94" s="58">
        <v>59.1</v>
      </c>
      <c r="G94" s="58">
        <v>0.25</v>
      </c>
      <c r="H94" s="58">
        <v>22.73</v>
      </c>
      <c r="I94" s="58">
        <v>1.76</v>
      </c>
      <c r="J94" s="58">
        <v>0.34</v>
      </c>
      <c r="K94" s="58">
        <v>0.11</v>
      </c>
      <c r="L94" s="58">
        <v>0.74</v>
      </c>
      <c r="M94" s="58">
        <v>9.0500000000000007</v>
      </c>
      <c r="N94" s="58">
        <v>5.9</v>
      </c>
      <c r="O94" s="58"/>
      <c r="P94" s="58"/>
      <c r="Q94" s="58">
        <v>1.9999999999996021E-2</v>
      </c>
      <c r="S94" s="58">
        <v>39.1</v>
      </c>
      <c r="T94" s="58">
        <v>2.85</v>
      </c>
      <c r="U94" s="58">
        <v>10.31</v>
      </c>
      <c r="V94" s="58">
        <v>21.09</v>
      </c>
      <c r="W94" s="58">
        <v>2.81</v>
      </c>
      <c r="X94" s="58">
        <v>5.18</v>
      </c>
      <c r="Y94" s="58">
        <v>10.45</v>
      </c>
      <c r="Z94" s="58">
        <v>2.93</v>
      </c>
      <c r="AA94" s="58">
        <v>1.75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 x14ac:dyDescent="0.3">
      <c r="A95" s="56" t="s">
        <v>1041</v>
      </c>
      <c r="B95" s="56" t="s">
        <v>1022</v>
      </c>
      <c r="C95" s="57">
        <v>900</v>
      </c>
      <c r="D95" s="57">
        <v>3</v>
      </c>
      <c r="E95" s="56">
        <f t="shared" si="1"/>
        <v>1173.1500000000001</v>
      </c>
      <c r="F95" s="58">
        <v>67.930000000000007</v>
      </c>
      <c r="G95" s="58">
        <v>0.38</v>
      </c>
      <c r="H95" s="58">
        <v>17.760000000000002</v>
      </c>
      <c r="I95" s="58">
        <v>2.2999999999999998</v>
      </c>
      <c r="J95" s="58">
        <v>0.04</v>
      </c>
      <c r="K95" s="58">
        <v>0.8</v>
      </c>
      <c r="L95" s="58">
        <v>4.6500000000000004</v>
      </c>
      <c r="M95" s="58">
        <v>5.05</v>
      </c>
      <c r="N95" s="58">
        <v>1.19</v>
      </c>
      <c r="O95" s="58"/>
      <c r="P95" s="58"/>
      <c r="Q95" s="58">
        <f>IF(100-SUM(F95:P95)&lt;0,0,100-SUM(F95:P95))</f>
        <v>0</v>
      </c>
      <c r="S95" s="58">
        <v>46.72</v>
      </c>
      <c r="T95" s="58">
        <v>1.68</v>
      </c>
      <c r="U95" s="58">
        <v>10.52</v>
      </c>
      <c r="V95" s="58">
        <v>9.32</v>
      </c>
      <c r="W95" s="58">
        <v>0.1</v>
      </c>
      <c r="X95" s="58">
        <v>16.239999999999998</v>
      </c>
      <c r="Y95" s="58">
        <v>11.19</v>
      </c>
      <c r="Z95" s="58">
        <v>1.82</v>
      </c>
      <c r="AA95" s="58">
        <v>0.19</v>
      </c>
      <c r="AB95" s="58">
        <v>0.03</v>
      </c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 x14ac:dyDescent="0.3">
      <c r="A96" s="56" t="s">
        <v>1041</v>
      </c>
      <c r="B96" s="56" t="s">
        <v>1022</v>
      </c>
      <c r="C96" s="57">
        <v>870</v>
      </c>
      <c r="D96" s="57">
        <v>3</v>
      </c>
      <c r="E96" s="56">
        <f t="shared" si="1"/>
        <v>1143.1500000000001</v>
      </c>
      <c r="F96" s="58">
        <v>68.44</v>
      </c>
      <c r="G96" s="58">
        <v>0.42</v>
      </c>
      <c r="H96" s="58">
        <v>17.84</v>
      </c>
      <c r="I96" s="58">
        <v>1.81</v>
      </c>
      <c r="J96" s="58">
        <v>7.0000000000000007E-2</v>
      </c>
      <c r="K96" s="58">
        <v>0.98</v>
      </c>
      <c r="L96" s="58">
        <v>4.24</v>
      </c>
      <c r="M96" s="58">
        <v>4.68</v>
      </c>
      <c r="N96" s="58">
        <v>1.52</v>
      </c>
      <c r="O96" s="58"/>
      <c r="P96" s="58"/>
      <c r="Q96" s="58">
        <v>1.4210854715202004E-14</v>
      </c>
      <c r="S96" s="58">
        <v>47.31</v>
      </c>
      <c r="T96" s="58">
        <v>1.7</v>
      </c>
      <c r="U96" s="58">
        <v>10.39</v>
      </c>
      <c r="V96" s="58">
        <v>8.35</v>
      </c>
      <c r="W96" s="58">
        <v>0.13</v>
      </c>
      <c r="X96" s="58">
        <v>17.02</v>
      </c>
      <c r="Y96" s="58">
        <v>11.03</v>
      </c>
      <c r="Z96" s="58">
        <v>1.86</v>
      </c>
      <c r="AA96" s="58">
        <v>0.19</v>
      </c>
      <c r="AB96" s="58">
        <v>0.03</v>
      </c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 x14ac:dyDescent="0.3">
      <c r="A97" s="56" t="s">
        <v>1041</v>
      </c>
      <c r="B97" s="56" t="s">
        <v>1022</v>
      </c>
      <c r="C97" s="57">
        <v>750</v>
      </c>
      <c r="D97" s="57">
        <v>3</v>
      </c>
      <c r="E97" s="56">
        <f t="shared" si="1"/>
        <v>1023.15</v>
      </c>
      <c r="F97" s="58">
        <v>69.31</v>
      </c>
      <c r="G97" s="58">
        <v>0.33</v>
      </c>
      <c r="H97" s="58">
        <v>16.97</v>
      </c>
      <c r="I97" s="58">
        <v>2.4700000000000002</v>
      </c>
      <c r="J97" s="58">
        <v>7.0000000000000007E-2</v>
      </c>
      <c r="K97" s="58">
        <v>0.83</v>
      </c>
      <c r="L97" s="58">
        <v>3.55</v>
      </c>
      <c r="M97" s="58">
        <v>4</v>
      </c>
      <c r="N97" s="58">
        <v>1.47</v>
      </c>
      <c r="O97" s="58"/>
      <c r="P97" s="58"/>
      <c r="Q97" s="58">
        <v>1.0000000000000142</v>
      </c>
      <c r="S97" s="58">
        <v>45.83</v>
      </c>
      <c r="T97" s="58">
        <v>1.78</v>
      </c>
      <c r="U97" s="58">
        <v>10.36</v>
      </c>
      <c r="V97" s="58">
        <v>11.46</v>
      </c>
      <c r="W97" s="58">
        <v>0.14000000000000001</v>
      </c>
      <c r="X97" s="58">
        <v>15.13</v>
      </c>
      <c r="Y97" s="58">
        <v>10.99</v>
      </c>
      <c r="Z97" s="58">
        <v>1.88</v>
      </c>
      <c r="AA97" s="58">
        <v>0.21</v>
      </c>
      <c r="AB97" s="58">
        <v>0.03</v>
      </c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 x14ac:dyDescent="0.3">
      <c r="A98" s="56" t="s">
        <v>1042</v>
      </c>
      <c r="B98" s="56" t="s">
        <v>1022</v>
      </c>
      <c r="C98" s="57">
        <v>900</v>
      </c>
      <c r="D98" s="57">
        <v>3</v>
      </c>
      <c r="E98" s="56">
        <f t="shared" si="1"/>
        <v>1173.1500000000001</v>
      </c>
      <c r="F98" s="58">
        <v>75.7</v>
      </c>
      <c r="G98" s="58">
        <v>0.36</v>
      </c>
      <c r="H98" s="58">
        <v>12.6</v>
      </c>
      <c r="I98" s="58">
        <v>2.02</v>
      </c>
      <c r="J98" s="58">
        <v>0.18</v>
      </c>
      <c r="K98" s="58">
        <v>0.48</v>
      </c>
      <c r="L98" s="58">
        <v>2.98</v>
      </c>
      <c r="M98" s="58">
        <v>2.6</v>
      </c>
      <c r="N98" s="58">
        <v>2.76</v>
      </c>
      <c r="O98" s="58"/>
      <c r="P98" s="58"/>
      <c r="Q98" s="58">
        <v>5.5</v>
      </c>
      <c r="S98" s="58">
        <v>46.1</v>
      </c>
      <c r="T98" s="58">
        <v>2.0299999999999998</v>
      </c>
      <c r="U98" s="58">
        <v>8.31</v>
      </c>
      <c r="V98" s="58">
        <v>14</v>
      </c>
      <c r="W98" s="58">
        <v>0.49</v>
      </c>
      <c r="X98" s="58">
        <v>13.7</v>
      </c>
      <c r="Y98" s="58">
        <v>11.4</v>
      </c>
      <c r="Z98" s="58">
        <v>1.71</v>
      </c>
      <c r="AA98" s="58">
        <v>0.72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 x14ac:dyDescent="0.3">
      <c r="A99" s="56" t="s">
        <v>1042</v>
      </c>
      <c r="B99" s="56" t="s">
        <v>1022</v>
      </c>
      <c r="C99" s="57">
        <v>875</v>
      </c>
      <c r="D99" s="57">
        <v>3</v>
      </c>
      <c r="E99" s="56">
        <f t="shared" si="1"/>
        <v>1148.1500000000001</v>
      </c>
      <c r="F99" s="58">
        <v>74.7</v>
      </c>
      <c r="G99" s="58">
        <v>0.31</v>
      </c>
      <c r="H99" s="58">
        <v>14.9</v>
      </c>
      <c r="I99" s="58">
        <v>1.86</v>
      </c>
      <c r="J99" s="58">
        <v>0.05</v>
      </c>
      <c r="K99" s="58">
        <v>0.41</v>
      </c>
      <c r="L99" s="58">
        <v>2.97</v>
      </c>
      <c r="M99" s="58">
        <v>2.37</v>
      </c>
      <c r="N99" s="58">
        <v>2.2999999999999998</v>
      </c>
      <c r="O99" s="58"/>
      <c r="P99" s="58"/>
      <c r="Q99" s="58">
        <v>2.4</v>
      </c>
      <c r="S99" s="58">
        <v>45.1</v>
      </c>
      <c r="T99" s="58">
        <v>1.78</v>
      </c>
      <c r="U99" s="58">
        <v>8.2799999999999994</v>
      </c>
      <c r="V99" s="58">
        <v>15.7</v>
      </c>
      <c r="W99" s="58">
        <v>0.53</v>
      </c>
      <c r="X99" s="58">
        <v>11.4</v>
      </c>
      <c r="Y99" s="58">
        <v>11.5</v>
      </c>
      <c r="Z99" s="58">
        <v>1.28</v>
      </c>
      <c r="AA99" s="58">
        <v>0.74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 x14ac:dyDescent="0.3">
      <c r="A100" s="56" t="s">
        <v>36</v>
      </c>
      <c r="B100" s="56" t="s">
        <v>1022</v>
      </c>
      <c r="C100" s="57">
        <v>850</v>
      </c>
      <c r="D100" s="57">
        <v>3</v>
      </c>
      <c r="E100" s="56">
        <f t="shared" si="1"/>
        <v>1123.1500000000001</v>
      </c>
      <c r="F100" s="58">
        <v>65.91</v>
      </c>
      <c r="G100" s="58">
        <v>0.33</v>
      </c>
      <c r="H100" s="58">
        <v>15.49</v>
      </c>
      <c r="I100" s="58">
        <v>1.81</v>
      </c>
      <c r="J100" s="58">
        <v>7.0000000000000007E-2</v>
      </c>
      <c r="K100" s="58">
        <v>0.23</v>
      </c>
      <c r="L100" s="58">
        <v>3.34</v>
      </c>
      <c r="M100" s="58">
        <v>2.69</v>
      </c>
      <c r="N100" s="58">
        <v>2.35</v>
      </c>
      <c r="O100" s="58"/>
      <c r="P100" s="58"/>
      <c r="Q100" s="58">
        <v>7.7800000000000153</v>
      </c>
      <c r="S100" s="58">
        <v>45.2</v>
      </c>
      <c r="T100" s="58">
        <v>2.2400000000000002</v>
      </c>
      <c r="U100" s="58">
        <v>10.84</v>
      </c>
      <c r="V100" s="58">
        <v>13.86</v>
      </c>
      <c r="W100" s="58">
        <v>0.22</v>
      </c>
      <c r="X100" s="58">
        <v>12.9</v>
      </c>
      <c r="Y100" s="58">
        <v>11.14</v>
      </c>
      <c r="Z100" s="58">
        <v>1.8</v>
      </c>
      <c r="AA100" s="58">
        <v>0.61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 x14ac:dyDescent="0.3">
      <c r="A101" s="56" t="s">
        <v>36</v>
      </c>
      <c r="B101" s="56" t="s">
        <v>1022</v>
      </c>
      <c r="C101" s="57">
        <v>850</v>
      </c>
      <c r="D101" s="57">
        <v>3</v>
      </c>
      <c r="E101" s="56">
        <f t="shared" si="1"/>
        <v>1123.1500000000001</v>
      </c>
      <c r="F101" s="58">
        <v>65.61</v>
      </c>
      <c r="G101" s="58">
        <v>0.36</v>
      </c>
      <c r="H101" s="58">
        <v>15.33</v>
      </c>
      <c r="I101" s="58">
        <v>2.69</v>
      </c>
      <c r="J101" s="58">
        <v>0.09</v>
      </c>
      <c r="K101" s="58">
        <v>0.59</v>
      </c>
      <c r="L101" s="58">
        <v>3.55</v>
      </c>
      <c r="M101" s="58">
        <v>3.09</v>
      </c>
      <c r="N101" s="58">
        <v>2.67</v>
      </c>
      <c r="O101" s="58"/>
      <c r="P101" s="58"/>
      <c r="Q101" s="58">
        <v>6.019999999999996</v>
      </c>
      <c r="S101" s="58">
        <v>45.48</v>
      </c>
      <c r="T101" s="58">
        <v>1.74</v>
      </c>
      <c r="U101" s="58">
        <v>10.56</v>
      </c>
      <c r="V101" s="58">
        <v>12.58</v>
      </c>
      <c r="W101" s="58">
        <v>0.22</v>
      </c>
      <c r="X101" s="58">
        <v>13.54</v>
      </c>
      <c r="Y101" s="58">
        <v>11.06</v>
      </c>
      <c r="Z101" s="58">
        <v>1.72</v>
      </c>
      <c r="AA101" s="58">
        <v>0.53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 x14ac:dyDescent="0.3">
      <c r="A102" s="56" t="s">
        <v>36</v>
      </c>
      <c r="B102" s="56" t="s">
        <v>1022</v>
      </c>
      <c r="C102" s="57">
        <v>850</v>
      </c>
      <c r="D102" s="57">
        <v>3</v>
      </c>
      <c r="E102" s="56">
        <f t="shared" si="1"/>
        <v>1123.1500000000001</v>
      </c>
      <c r="F102" s="58">
        <v>66.5</v>
      </c>
      <c r="G102" s="58">
        <v>0.32</v>
      </c>
      <c r="H102" s="58">
        <v>14.97</v>
      </c>
      <c r="I102" s="58">
        <v>2.59</v>
      </c>
      <c r="J102" s="58">
        <v>0.06</v>
      </c>
      <c r="K102" s="58">
        <v>0.59</v>
      </c>
      <c r="L102" s="58">
        <v>3.11</v>
      </c>
      <c r="M102" s="58">
        <v>3.13</v>
      </c>
      <c r="N102" s="58">
        <v>2.76</v>
      </c>
      <c r="O102" s="58"/>
      <c r="P102" s="58"/>
      <c r="Q102" s="58">
        <v>5.9699999999999989</v>
      </c>
      <c r="S102" s="58">
        <v>47.85</v>
      </c>
      <c r="T102" s="58">
        <v>1.1000000000000001</v>
      </c>
      <c r="U102" s="58">
        <v>8.26</v>
      </c>
      <c r="V102" s="58">
        <v>14.07</v>
      </c>
      <c r="W102" s="58">
        <v>0.46</v>
      </c>
      <c r="X102" s="58">
        <v>13.99</v>
      </c>
      <c r="Y102" s="58">
        <v>11.07</v>
      </c>
      <c r="Z102" s="58">
        <v>1.34</v>
      </c>
      <c r="AA102" s="58">
        <v>0.53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 x14ac:dyDescent="0.3">
      <c r="A103" s="56" t="s">
        <v>36</v>
      </c>
      <c r="B103" s="56" t="s">
        <v>1022</v>
      </c>
      <c r="C103" s="57">
        <v>850</v>
      </c>
      <c r="D103" s="57">
        <v>3</v>
      </c>
      <c r="E103" s="56">
        <f t="shared" si="1"/>
        <v>1123.1500000000001</v>
      </c>
      <c r="F103" s="58">
        <v>67.19</v>
      </c>
      <c r="G103" s="58">
        <v>0.27</v>
      </c>
      <c r="H103" s="58">
        <v>14.19</v>
      </c>
      <c r="I103" s="58">
        <v>2.2000000000000002</v>
      </c>
      <c r="J103" s="58">
        <v>0.09</v>
      </c>
      <c r="K103" s="58">
        <v>0.38</v>
      </c>
      <c r="L103" s="58">
        <v>3.08</v>
      </c>
      <c r="M103" s="58">
        <v>2.85</v>
      </c>
      <c r="N103" s="58">
        <v>2.83</v>
      </c>
      <c r="O103" s="58"/>
      <c r="P103" s="58"/>
      <c r="Q103" s="58">
        <v>6.9200000000000159</v>
      </c>
      <c r="S103" s="58">
        <v>45.96</v>
      </c>
      <c r="T103" s="58">
        <v>2.31</v>
      </c>
      <c r="U103" s="58">
        <v>10.43</v>
      </c>
      <c r="V103" s="58">
        <v>13.82</v>
      </c>
      <c r="W103" s="58">
        <v>0.23</v>
      </c>
      <c r="X103" s="58">
        <v>13.17</v>
      </c>
      <c r="Y103" s="58">
        <v>10.33</v>
      </c>
      <c r="Z103" s="58">
        <v>1.75</v>
      </c>
      <c r="AA103" s="58">
        <v>0.55000000000000004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 x14ac:dyDescent="0.3">
      <c r="A104" s="56" t="s">
        <v>36</v>
      </c>
      <c r="B104" s="56" t="s">
        <v>1022</v>
      </c>
      <c r="C104" s="57">
        <v>800</v>
      </c>
      <c r="D104" s="57">
        <v>3</v>
      </c>
      <c r="E104" s="56">
        <f t="shared" si="1"/>
        <v>1073.1500000000001</v>
      </c>
      <c r="F104" s="58">
        <v>72.739999999999995</v>
      </c>
      <c r="G104" s="58">
        <v>0.15</v>
      </c>
      <c r="H104" s="58">
        <v>12.39</v>
      </c>
      <c r="I104" s="58">
        <v>1.75</v>
      </c>
      <c r="J104" s="58">
        <v>0.04</v>
      </c>
      <c r="K104" s="58">
        <v>0.19</v>
      </c>
      <c r="L104" s="58">
        <v>1.72</v>
      </c>
      <c r="M104" s="58">
        <v>2.63</v>
      </c>
      <c r="N104" s="58">
        <v>3.99</v>
      </c>
      <c r="O104" s="58"/>
      <c r="P104" s="58"/>
      <c r="Q104" s="58">
        <v>4.4000000000000057</v>
      </c>
      <c r="S104" s="58">
        <v>47.44</v>
      </c>
      <c r="T104" s="58">
        <v>1.48</v>
      </c>
      <c r="U104" s="58">
        <v>7.93</v>
      </c>
      <c r="V104" s="58">
        <v>20.97</v>
      </c>
      <c r="W104" s="58">
        <v>0.28999999999999998</v>
      </c>
      <c r="X104" s="58">
        <v>10.67</v>
      </c>
      <c r="Y104" s="58">
        <v>8.7780000000000005</v>
      </c>
      <c r="Z104" s="58">
        <v>1.34</v>
      </c>
      <c r="AA104" s="58">
        <v>0.52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 x14ac:dyDescent="0.3">
      <c r="A105" s="56" t="s">
        <v>36</v>
      </c>
      <c r="B105" s="56" t="s">
        <v>1022</v>
      </c>
      <c r="C105" s="57">
        <v>850</v>
      </c>
      <c r="D105" s="57">
        <v>3</v>
      </c>
      <c r="E105" s="56">
        <f t="shared" si="1"/>
        <v>1123.1500000000001</v>
      </c>
      <c r="F105" s="58">
        <v>65.11</v>
      </c>
      <c r="G105" s="58">
        <v>0.19</v>
      </c>
      <c r="H105" s="58">
        <v>13.73</v>
      </c>
      <c r="I105" s="58">
        <v>1.95</v>
      </c>
      <c r="J105" s="58">
        <v>0.03</v>
      </c>
      <c r="K105" s="58">
        <v>0.33</v>
      </c>
      <c r="L105" s="58">
        <v>2.71</v>
      </c>
      <c r="M105" s="58">
        <v>3.1</v>
      </c>
      <c r="N105" s="58">
        <v>2.6</v>
      </c>
      <c r="O105" s="58"/>
      <c r="P105" s="58"/>
      <c r="Q105" s="58">
        <v>10.250000000000014</v>
      </c>
      <c r="S105" s="58">
        <v>43.97</v>
      </c>
      <c r="T105" s="58">
        <v>1.86</v>
      </c>
      <c r="U105" s="58">
        <v>10.199999999999999</v>
      </c>
      <c r="V105" s="58">
        <v>19.62</v>
      </c>
      <c r="W105" s="58">
        <v>0.14000000000000001</v>
      </c>
      <c r="X105" s="58">
        <v>11.36</v>
      </c>
      <c r="Y105" s="58">
        <v>9.64</v>
      </c>
      <c r="Z105" s="58">
        <v>1.83</v>
      </c>
      <c r="AA105" s="58">
        <v>0.45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 x14ac:dyDescent="0.3">
      <c r="A106" s="56" t="s">
        <v>36</v>
      </c>
      <c r="B106" s="56" t="s">
        <v>1022</v>
      </c>
      <c r="C106" s="57">
        <v>800</v>
      </c>
      <c r="D106" s="57">
        <v>3</v>
      </c>
      <c r="E106" s="56">
        <f t="shared" si="1"/>
        <v>1073.1500000000001</v>
      </c>
      <c r="F106" s="58">
        <v>70.069999999999993</v>
      </c>
      <c r="G106" s="58">
        <v>0.14000000000000001</v>
      </c>
      <c r="H106" s="58">
        <v>13.09</v>
      </c>
      <c r="I106" s="58">
        <v>2.02</v>
      </c>
      <c r="J106" s="58">
        <v>0.06</v>
      </c>
      <c r="K106" s="58">
        <v>0.26</v>
      </c>
      <c r="L106" s="58">
        <v>1.88</v>
      </c>
      <c r="M106" s="58">
        <v>2.6</v>
      </c>
      <c r="N106" s="58">
        <v>3.54</v>
      </c>
      <c r="O106" s="58"/>
      <c r="P106" s="58"/>
      <c r="Q106" s="58">
        <v>6.3400000000000034</v>
      </c>
      <c r="S106" s="58">
        <v>45.16</v>
      </c>
      <c r="T106" s="58">
        <v>2.04</v>
      </c>
      <c r="U106" s="58">
        <v>9.26</v>
      </c>
      <c r="V106" s="58">
        <v>19.52</v>
      </c>
      <c r="W106" s="58">
        <v>0.22</v>
      </c>
      <c r="X106" s="58">
        <v>9.83</v>
      </c>
      <c r="Y106" s="58">
        <v>9.7100000000000009</v>
      </c>
      <c r="Z106" s="58">
        <v>1.54</v>
      </c>
      <c r="AA106" s="58">
        <v>0.63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 x14ac:dyDescent="0.3">
      <c r="A107" s="56" t="s">
        <v>36</v>
      </c>
      <c r="B107" s="56" t="s">
        <v>1022</v>
      </c>
      <c r="C107" s="57">
        <v>800</v>
      </c>
      <c r="D107" s="57">
        <v>3</v>
      </c>
      <c r="E107" s="56">
        <f t="shared" si="1"/>
        <v>1073.1500000000001</v>
      </c>
      <c r="F107" s="58">
        <v>68.48</v>
      </c>
      <c r="G107" s="58">
        <v>0.28999999999999998</v>
      </c>
      <c r="H107" s="58">
        <v>13.21</v>
      </c>
      <c r="I107" s="58">
        <v>2.38</v>
      </c>
      <c r="J107" s="58">
        <v>0.08</v>
      </c>
      <c r="K107" s="58">
        <v>0.45</v>
      </c>
      <c r="L107" s="58">
        <v>2.33</v>
      </c>
      <c r="M107" s="58">
        <v>2.52</v>
      </c>
      <c r="N107" s="58">
        <v>3.3</v>
      </c>
      <c r="O107" s="58"/>
      <c r="P107" s="58"/>
      <c r="Q107" s="58">
        <v>6.9599999999999937</v>
      </c>
      <c r="S107" s="58">
        <v>46.14</v>
      </c>
      <c r="T107" s="58">
        <v>1.63</v>
      </c>
      <c r="U107" s="58">
        <v>9.6300000000000008</v>
      </c>
      <c r="V107" s="58">
        <v>17.57</v>
      </c>
      <c r="W107" s="58">
        <v>0.31</v>
      </c>
      <c r="X107" s="58">
        <v>10.94</v>
      </c>
      <c r="Y107" s="58">
        <v>9.86</v>
      </c>
      <c r="Z107" s="58">
        <v>1.57</v>
      </c>
      <c r="AA107" s="58">
        <v>0.55000000000000004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 x14ac:dyDescent="0.3">
      <c r="A108" s="56" t="s">
        <v>36</v>
      </c>
      <c r="B108" s="56" t="s">
        <v>1022</v>
      </c>
      <c r="C108" s="57">
        <v>850</v>
      </c>
      <c r="D108" s="57">
        <v>3</v>
      </c>
      <c r="E108" s="56">
        <f t="shared" si="1"/>
        <v>1123.1500000000001</v>
      </c>
      <c r="F108" s="58">
        <v>65.989999999999995</v>
      </c>
      <c r="G108" s="58">
        <v>0.3</v>
      </c>
      <c r="H108" s="58">
        <v>14.62</v>
      </c>
      <c r="I108" s="58">
        <v>2.91</v>
      </c>
      <c r="J108" s="58">
        <v>0.08</v>
      </c>
      <c r="K108" s="58">
        <v>0.53</v>
      </c>
      <c r="L108" s="58">
        <v>3.21</v>
      </c>
      <c r="M108" s="58">
        <v>2.75</v>
      </c>
      <c r="N108" s="58">
        <v>2.82</v>
      </c>
      <c r="O108" s="58"/>
      <c r="P108" s="58"/>
      <c r="Q108" s="58">
        <v>6.7900000000000205</v>
      </c>
      <c r="S108" s="58">
        <v>44.82</v>
      </c>
      <c r="T108" s="58">
        <v>2.16</v>
      </c>
      <c r="U108" s="58">
        <v>10.46</v>
      </c>
      <c r="V108" s="58">
        <v>15.26</v>
      </c>
      <c r="W108" s="58">
        <v>0.21</v>
      </c>
      <c r="X108" s="58">
        <v>11.78</v>
      </c>
      <c r="Y108" s="58">
        <v>10.88</v>
      </c>
      <c r="Z108" s="58">
        <v>1.75</v>
      </c>
      <c r="AA108" s="58">
        <v>0.65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 x14ac:dyDescent="0.3">
      <c r="A109" s="56" t="s">
        <v>36</v>
      </c>
      <c r="B109" s="56" t="s">
        <v>1022</v>
      </c>
      <c r="C109" s="57">
        <v>800</v>
      </c>
      <c r="D109" s="57">
        <v>3</v>
      </c>
      <c r="E109" s="56">
        <f t="shared" si="1"/>
        <v>1073.1500000000001</v>
      </c>
      <c r="F109" s="58">
        <v>67.819999999999993</v>
      </c>
      <c r="G109" s="58">
        <v>0.14000000000000001</v>
      </c>
      <c r="H109" s="58">
        <v>13.91</v>
      </c>
      <c r="I109" s="58">
        <v>2.16</v>
      </c>
      <c r="J109" s="58">
        <v>7.0000000000000007E-2</v>
      </c>
      <c r="K109" s="58">
        <v>0.37</v>
      </c>
      <c r="L109" s="58">
        <v>2.85</v>
      </c>
      <c r="M109" s="58">
        <v>2.59</v>
      </c>
      <c r="N109" s="58">
        <v>2.8</v>
      </c>
      <c r="O109" s="58"/>
      <c r="P109" s="58"/>
      <c r="Q109" s="58">
        <v>7.2900000000000205</v>
      </c>
      <c r="S109" s="58">
        <v>46.38</v>
      </c>
      <c r="T109" s="58">
        <v>1.1000000000000001</v>
      </c>
      <c r="U109" s="58">
        <v>9.27</v>
      </c>
      <c r="V109" s="58">
        <v>15.02</v>
      </c>
      <c r="W109" s="58">
        <v>0.23</v>
      </c>
      <c r="X109" s="58">
        <v>12.56</v>
      </c>
      <c r="Y109" s="58">
        <v>11.16</v>
      </c>
      <c r="Z109" s="58">
        <v>1.36</v>
      </c>
      <c r="AA109" s="58">
        <v>0.54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 x14ac:dyDescent="0.3">
      <c r="A110" s="56" t="s">
        <v>36</v>
      </c>
      <c r="B110" s="56" t="s">
        <v>1022</v>
      </c>
      <c r="C110" s="57">
        <v>850</v>
      </c>
      <c r="D110" s="57">
        <v>3</v>
      </c>
      <c r="E110" s="56">
        <f t="shared" si="1"/>
        <v>1123.1500000000001</v>
      </c>
      <c r="F110" s="58">
        <v>67.37</v>
      </c>
      <c r="G110" s="58">
        <v>0.21</v>
      </c>
      <c r="H110" s="58">
        <v>14.18</v>
      </c>
      <c r="I110" s="58">
        <v>3.15</v>
      </c>
      <c r="J110" s="58">
        <v>0.06</v>
      </c>
      <c r="K110" s="58">
        <v>0.51</v>
      </c>
      <c r="L110" s="58">
        <v>3.15</v>
      </c>
      <c r="M110" s="58">
        <v>2.79</v>
      </c>
      <c r="N110" s="58">
        <v>2.9</v>
      </c>
      <c r="O110" s="58"/>
      <c r="P110" s="58"/>
      <c r="Q110" s="58">
        <v>5.6799999999999784</v>
      </c>
      <c r="S110" s="58">
        <v>45.6</v>
      </c>
      <c r="T110" s="58">
        <v>1.46</v>
      </c>
      <c r="U110" s="58">
        <v>8.66</v>
      </c>
      <c r="V110" s="58">
        <v>16.93</v>
      </c>
      <c r="W110" s="58">
        <v>0.21</v>
      </c>
      <c r="X110" s="58">
        <v>12.46</v>
      </c>
      <c r="Y110" s="58">
        <v>10.9</v>
      </c>
      <c r="Z110" s="58">
        <v>1.41</v>
      </c>
      <c r="AA110" s="58">
        <v>0.44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 x14ac:dyDescent="0.3">
      <c r="A111" s="56" t="s">
        <v>36</v>
      </c>
      <c r="B111" s="56" t="s">
        <v>1022</v>
      </c>
      <c r="C111" s="57">
        <v>800</v>
      </c>
      <c r="D111" s="57">
        <v>3</v>
      </c>
      <c r="E111" s="56">
        <f t="shared" si="1"/>
        <v>1073.1500000000001</v>
      </c>
      <c r="F111" s="58">
        <v>71.09</v>
      </c>
      <c r="G111" s="58">
        <v>0.16</v>
      </c>
      <c r="H111" s="58">
        <v>12.76</v>
      </c>
      <c r="I111" s="58">
        <v>1.46</v>
      </c>
      <c r="J111" s="58">
        <v>0.04</v>
      </c>
      <c r="K111" s="58">
        <v>0.2</v>
      </c>
      <c r="L111" s="58">
        <v>1.82</v>
      </c>
      <c r="M111" s="58">
        <v>2.41</v>
      </c>
      <c r="N111" s="58">
        <v>3.33</v>
      </c>
      <c r="O111" s="58"/>
      <c r="P111" s="58"/>
      <c r="Q111" s="58">
        <v>6.730000000000004</v>
      </c>
      <c r="S111" s="58">
        <v>47.91</v>
      </c>
      <c r="T111" s="58">
        <v>1.41</v>
      </c>
      <c r="U111" s="58">
        <v>9.59</v>
      </c>
      <c r="V111" s="58">
        <v>15.52</v>
      </c>
      <c r="W111" s="58">
        <v>0.31</v>
      </c>
      <c r="X111" s="58">
        <v>12.12</v>
      </c>
      <c r="Y111" s="58">
        <v>9.6999999999999993</v>
      </c>
      <c r="Z111" s="58">
        <v>1.49</v>
      </c>
      <c r="AA111" s="58">
        <v>0.49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 x14ac:dyDescent="0.3">
      <c r="A112" s="56" t="s">
        <v>36</v>
      </c>
      <c r="B112" s="56" t="s">
        <v>1022</v>
      </c>
      <c r="C112" s="57">
        <v>850</v>
      </c>
      <c r="D112" s="57">
        <v>3</v>
      </c>
      <c r="E112" s="56">
        <f t="shared" si="1"/>
        <v>1123.1500000000001</v>
      </c>
      <c r="F112" s="58">
        <v>65.23</v>
      </c>
      <c r="G112" s="58">
        <v>0.39</v>
      </c>
      <c r="H112" s="58">
        <v>13.92</v>
      </c>
      <c r="I112" s="58">
        <v>2.59</v>
      </c>
      <c r="J112" s="58">
        <v>9.2999999999999999E-2</v>
      </c>
      <c r="K112" s="58">
        <v>0.65</v>
      </c>
      <c r="L112" s="58">
        <v>3.25</v>
      </c>
      <c r="M112" s="58">
        <v>2.2799999999999998</v>
      </c>
      <c r="N112" s="58">
        <v>2.63</v>
      </c>
      <c r="O112" s="58"/>
      <c r="P112" s="58"/>
      <c r="Q112" s="58">
        <v>8.9669999999999845</v>
      </c>
      <c r="S112" s="58">
        <v>47.43</v>
      </c>
      <c r="T112" s="58">
        <v>1.75</v>
      </c>
      <c r="U112" s="58">
        <v>8.6</v>
      </c>
      <c r="V112" s="58">
        <v>13.81</v>
      </c>
      <c r="W112" s="58">
        <v>0.34</v>
      </c>
      <c r="X112" s="58">
        <v>13.09</v>
      </c>
      <c r="Y112" s="58">
        <v>10.97</v>
      </c>
      <c r="Z112" s="58">
        <v>1.24</v>
      </c>
      <c r="AA112" s="58">
        <v>0.45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 x14ac:dyDescent="0.3">
      <c r="A113" s="56" t="s">
        <v>36</v>
      </c>
      <c r="B113" s="56" t="s">
        <v>1022</v>
      </c>
      <c r="C113" s="57">
        <v>850</v>
      </c>
      <c r="D113" s="57">
        <v>3</v>
      </c>
      <c r="E113" s="56">
        <f t="shared" si="1"/>
        <v>1123.1500000000001</v>
      </c>
      <c r="F113" s="58">
        <v>65.17</v>
      </c>
      <c r="G113" s="58">
        <v>0.41</v>
      </c>
      <c r="H113" s="58">
        <v>13.84</v>
      </c>
      <c r="I113" s="58">
        <v>2.71</v>
      </c>
      <c r="J113" s="58">
        <v>9.8000000000000004E-2</v>
      </c>
      <c r="K113" s="58">
        <v>0.73</v>
      </c>
      <c r="L113" s="58">
        <v>3.36</v>
      </c>
      <c r="M113" s="58">
        <v>2.37</v>
      </c>
      <c r="N113" s="58">
        <v>2.62</v>
      </c>
      <c r="O113" s="58"/>
      <c r="P113" s="58"/>
      <c r="Q113" s="58">
        <v>8.6919999999999931</v>
      </c>
      <c r="S113" s="58">
        <v>47.1</v>
      </c>
      <c r="T113" s="58">
        <v>1.353</v>
      </c>
      <c r="U113" s="58">
        <v>7.83</v>
      </c>
      <c r="V113" s="58">
        <v>14.07</v>
      </c>
      <c r="W113" s="58">
        <v>0.42</v>
      </c>
      <c r="X113" s="58">
        <v>14.22</v>
      </c>
      <c r="Y113" s="58">
        <v>10.88</v>
      </c>
      <c r="Z113" s="58">
        <v>1.1399999999999999</v>
      </c>
      <c r="AA113" s="58">
        <v>0.32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 x14ac:dyDescent="0.3">
      <c r="A114" s="56" t="s">
        <v>36</v>
      </c>
      <c r="B114" s="56" t="s">
        <v>1022</v>
      </c>
      <c r="C114" s="57">
        <v>850</v>
      </c>
      <c r="D114" s="57">
        <v>3</v>
      </c>
      <c r="E114" s="56">
        <f t="shared" si="1"/>
        <v>1123.1500000000001</v>
      </c>
      <c r="F114" s="58">
        <v>65.31</v>
      </c>
      <c r="G114" s="58">
        <v>0.4</v>
      </c>
      <c r="H114" s="58">
        <v>13.92</v>
      </c>
      <c r="I114" s="58">
        <v>2.65</v>
      </c>
      <c r="J114" s="58">
        <v>9.4E-2</v>
      </c>
      <c r="K114" s="58">
        <v>0.7</v>
      </c>
      <c r="L114" s="58">
        <v>3.44</v>
      </c>
      <c r="M114" s="58">
        <v>2.4500000000000002</v>
      </c>
      <c r="N114" s="58">
        <v>2.57</v>
      </c>
      <c r="O114" s="58"/>
      <c r="P114" s="58"/>
      <c r="Q114" s="58">
        <v>8.465999999999994</v>
      </c>
      <c r="S114" s="58">
        <v>47.51</v>
      </c>
      <c r="T114" s="58">
        <v>1.67</v>
      </c>
      <c r="U114" s="58">
        <v>7.98</v>
      </c>
      <c r="V114" s="58">
        <v>11.88</v>
      </c>
      <c r="W114" s="58">
        <v>0.34</v>
      </c>
      <c r="X114" s="58">
        <v>16.07</v>
      </c>
      <c r="Y114" s="58">
        <v>10.32</v>
      </c>
      <c r="Z114" s="58">
        <v>1.1000000000000001</v>
      </c>
      <c r="AA114" s="58">
        <v>0.3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 x14ac:dyDescent="0.3">
      <c r="A115" s="56" t="s">
        <v>1043</v>
      </c>
      <c r="B115" s="56" t="s">
        <v>1022</v>
      </c>
      <c r="C115" s="57">
        <v>949</v>
      </c>
      <c r="D115" s="57">
        <v>3.988</v>
      </c>
      <c r="E115" s="56">
        <f t="shared" si="1"/>
        <v>1222.1500000000001</v>
      </c>
      <c r="F115" s="58">
        <v>61.7</v>
      </c>
      <c r="G115" s="58">
        <v>0.63</v>
      </c>
      <c r="H115" s="58">
        <v>17.600000000000001</v>
      </c>
      <c r="I115" s="58">
        <v>7.3</v>
      </c>
      <c r="J115" s="58">
        <v>0.2</v>
      </c>
      <c r="K115" s="58">
        <v>1.85</v>
      </c>
      <c r="L115" s="58">
        <v>6.4</v>
      </c>
      <c r="M115" s="58">
        <v>3.13</v>
      </c>
      <c r="N115" s="58">
        <v>1.21</v>
      </c>
      <c r="O115" s="58"/>
      <c r="P115" s="58"/>
      <c r="Q115" s="58">
        <v>8.1999999999999993</v>
      </c>
      <c r="S115" s="58">
        <v>41.9</v>
      </c>
      <c r="T115" s="58">
        <v>1.75</v>
      </c>
      <c r="U115" s="58">
        <v>12.9</v>
      </c>
      <c r="V115" s="58">
        <v>12.2</v>
      </c>
      <c r="W115" s="58">
        <v>0.22</v>
      </c>
      <c r="X115" s="58">
        <v>13.4</v>
      </c>
      <c r="Y115" s="58">
        <v>11.5</v>
      </c>
      <c r="Z115" s="58">
        <v>2.15</v>
      </c>
      <c r="AA115" s="58">
        <v>0.33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 x14ac:dyDescent="0.3">
      <c r="A116" s="56" t="s">
        <v>1043</v>
      </c>
      <c r="B116" s="56" t="s">
        <v>1022</v>
      </c>
      <c r="C116" s="57">
        <v>949</v>
      </c>
      <c r="D116" s="57">
        <v>3.988</v>
      </c>
      <c r="E116" s="56">
        <f t="shared" si="1"/>
        <v>1222.1500000000001</v>
      </c>
      <c r="F116" s="58">
        <v>56.014200000000002</v>
      </c>
      <c r="G116" s="58">
        <v>0.52315999999999996</v>
      </c>
      <c r="H116" s="58">
        <v>15.8752</v>
      </c>
      <c r="I116" s="58">
        <v>6.4222400000000004</v>
      </c>
      <c r="J116" s="58">
        <v>0.1804</v>
      </c>
      <c r="K116" s="58">
        <v>1.4792799999999999</v>
      </c>
      <c r="L116" s="58">
        <v>5.1864999999999997</v>
      </c>
      <c r="M116" s="58">
        <v>3.13896</v>
      </c>
      <c r="N116" s="58">
        <v>1.3800600000000001</v>
      </c>
      <c r="O116" s="58"/>
      <c r="P116" s="58"/>
      <c r="Q116" s="58">
        <v>6.8</v>
      </c>
      <c r="S116" s="58">
        <v>42</v>
      </c>
      <c r="T116" s="58">
        <v>2.65</v>
      </c>
      <c r="U116" s="58">
        <v>12.2</v>
      </c>
      <c r="V116" s="58">
        <v>15</v>
      </c>
      <c r="W116" s="58">
        <v>0.31</v>
      </c>
      <c r="X116" s="58">
        <v>12.2</v>
      </c>
      <c r="Y116" s="58">
        <v>10.7</v>
      </c>
      <c r="Z116" s="58">
        <v>2.31</v>
      </c>
      <c r="AA116" s="58">
        <v>0.37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 x14ac:dyDescent="0.3">
      <c r="A117" s="56" t="s">
        <v>1044</v>
      </c>
      <c r="B117" s="56" t="s">
        <v>1022</v>
      </c>
      <c r="C117" s="57">
        <v>900</v>
      </c>
      <c r="D117" s="57">
        <v>4</v>
      </c>
      <c r="E117" s="56">
        <f t="shared" si="1"/>
        <v>1173.1500000000001</v>
      </c>
      <c r="F117" s="58">
        <v>62.614899999999999</v>
      </c>
      <c r="G117" s="58">
        <v>0.28213100000000002</v>
      </c>
      <c r="H117" s="58">
        <v>15.8994</v>
      </c>
      <c r="I117" s="58">
        <v>1.31965</v>
      </c>
      <c r="J117" s="58">
        <v>0.10011100000000001</v>
      </c>
      <c r="K117" s="58">
        <v>1.1012200000000001</v>
      </c>
      <c r="L117" s="58">
        <v>4.3047700000000004</v>
      </c>
      <c r="M117" s="58">
        <v>3.8861300000000001</v>
      </c>
      <c r="N117" s="58">
        <v>1.5107699999999999</v>
      </c>
      <c r="O117" s="58"/>
      <c r="P117" s="58"/>
      <c r="Q117" s="58">
        <v>8.99</v>
      </c>
      <c r="S117" s="58">
        <v>44.97</v>
      </c>
      <c r="T117" s="58">
        <v>0.89</v>
      </c>
      <c r="U117" s="58">
        <v>10.59</v>
      </c>
      <c r="V117" s="58">
        <v>7.12</v>
      </c>
      <c r="W117" s="58">
        <v>0.26</v>
      </c>
      <c r="X117" s="58">
        <v>16.54</v>
      </c>
      <c r="Y117" s="58">
        <v>11.78</v>
      </c>
      <c r="Z117" s="58">
        <v>1.93</v>
      </c>
      <c r="AA117" s="58">
        <v>0.37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 x14ac:dyDescent="0.3">
      <c r="A118" s="56" t="s">
        <v>1044</v>
      </c>
      <c r="B118" s="56" t="s">
        <v>1022</v>
      </c>
      <c r="C118" s="57">
        <v>900</v>
      </c>
      <c r="D118" s="57">
        <v>4</v>
      </c>
      <c r="E118" s="56">
        <f t="shared" si="1"/>
        <v>1173.1500000000001</v>
      </c>
      <c r="F118" s="58">
        <v>69.95</v>
      </c>
      <c r="G118" s="58">
        <v>0.25</v>
      </c>
      <c r="H118" s="58">
        <v>16.96</v>
      </c>
      <c r="I118" s="58">
        <v>1.35</v>
      </c>
      <c r="J118" s="58">
        <v>0.08</v>
      </c>
      <c r="K118" s="58">
        <v>0.95</v>
      </c>
      <c r="L118" s="58">
        <v>4.0599999999999996</v>
      </c>
      <c r="M118" s="58">
        <v>4.58</v>
      </c>
      <c r="N118" s="58">
        <v>1.81</v>
      </c>
      <c r="O118" s="58"/>
      <c r="P118" s="58"/>
      <c r="Q118" s="58">
        <v>8.27</v>
      </c>
      <c r="S118" s="58">
        <v>45.67</v>
      </c>
      <c r="T118" s="58">
        <v>0.99</v>
      </c>
      <c r="U118" s="58">
        <v>11.36</v>
      </c>
      <c r="V118" s="58">
        <v>6.52</v>
      </c>
      <c r="W118" s="58">
        <v>0.21</v>
      </c>
      <c r="X118" s="58">
        <v>15.58</v>
      </c>
      <c r="Y118" s="58">
        <v>11.46</v>
      </c>
      <c r="Z118" s="58">
        <v>1.94</v>
      </c>
      <c r="AA118" s="58">
        <v>0.41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 x14ac:dyDescent="0.3">
      <c r="A119" s="56" t="s">
        <v>1044</v>
      </c>
      <c r="B119" s="56" t="s">
        <v>1022</v>
      </c>
      <c r="C119" s="57">
        <v>900</v>
      </c>
      <c r="D119" s="57">
        <v>4</v>
      </c>
      <c r="E119" s="56">
        <f t="shared" si="1"/>
        <v>1173.1500000000001</v>
      </c>
      <c r="F119" s="58">
        <v>72.89</v>
      </c>
      <c r="G119" s="58">
        <v>0.28999999999999998</v>
      </c>
      <c r="H119" s="58">
        <v>15.36</v>
      </c>
      <c r="I119" s="58">
        <v>1.21</v>
      </c>
      <c r="J119" s="58">
        <v>0.11</v>
      </c>
      <c r="K119" s="58">
        <v>0.79</v>
      </c>
      <c r="L119" s="58">
        <v>2.9</v>
      </c>
      <c r="M119" s="58">
        <v>4.28</v>
      </c>
      <c r="N119" s="58">
        <v>2.17</v>
      </c>
      <c r="O119" s="58"/>
      <c r="P119" s="58"/>
      <c r="Q119" s="58">
        <v>7.48</v>
      </c>
      <c r="S119" s="58">
        <v>46.62</v>
      </c>
      <c r="T119" s="58">
        <v>1.1499999999999999</v>
      </c>
      <c r="U119" s="58">
        <v>9.76</v>
      </c>
      <c r="V119" s="58">
        <v>7.23</v>
      </c>
      <c r="W119" s="58">
        <v>0.44</v>
      </c>
      <c r="X119" s="58">
        <v>16.739999999999998</v>
      </c>
      <c r="Y119" s="58">
        <v>11.26</v>
      </c>
      <c r="Z119" s="58">
        <v>1.83</v>
      </c>
      <c r="AA119" s="58">
        <v>0.31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 x14ac:dyDescent="0.3">
      <c r="A120" s="56" t="s">
        <v>1044</v>
      </c>
      <c r="B120" s="56" t="s">
        <v>1022</v>
      </c>
      <c r="C120" s="57">
        <v>900</v>
      </c>
      <c r="D120" s="57">
        <v>4</v>
      </c>
      <c r="E120" s="56">
        <f t="shared" si="1"/>
        <v>1173.1500000000001</v>
      </c>
      <c r="F120" s="58">
        <v>74.52</v>
      </c>
      <c r="G120" s="58">
        <v>0.28000000000000003</v>
      </c>
      <c r="H120" s="58">
        <v>14.39</v>
      </c>
      <c r="I120" s="58">
        <v>0.96</v>
      </c>
      <c r="J120" s="58">
        <v>0.1</v>
      </c>
      <c r="K120" s="58">
        <v>1.08</v>
      </c>
      <c r="L120" s="58">
        <v>2.25</v>
      </c>
      <c r="M120" s="58">
        <v>4.0199999999999996</v>
      </c>
      <c r="N120" s="58">
        <v>2.38</v>
      </c>
      <c r="O120" s="58"/>
      <c r="P120" s="58"/>
      <c r="Q120" s="58">
        <v>6.73</v>
      </c>
      <c r="S120" s="58">
        <v>47.72</v>
      </c>
      <c r="T120" s="58">
        <v>1.22</v>
      </c>
      <c r="U120" s="58">
        <v>9.31</v>
      </c>
      <c r="V120" s="58">
        <v>6.31</v>
      </c>
      <c r="W120" s="58"/>
      <c r="X120" s="58">
        <v>17.61</v>
      </c>
      <c r="Y120" s="58">
        <v>11.4</v>
      </c>
      <c r="Z120" s="58">
        <v>1.72</v>
      </c>
      <c r="AA120" s="58">
        <v>0.34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 x14ac:dyDescent="0.3">
      <c r="A121" s="56" t="s">
        <v>1044</v>
      </c>
      <c r="B121" s="56" t="s">
        <v>1022</v>
      </c>
      <c r="C121" s="57">
        <v>950</v>
      </c>
      <c r="D121" s="57">
        <v>4</v>
      </c>
      <c r="E121" s="56">
        <f t="shared" si="1"/>
        <v>1223.1500000000001</v>
      </c>
      <c r="F121" s="58">
        <v>67.52</v>
      </c>
      <c r="G121" s="58">
        <v>0.3</v>
      </c>
      <c r="H121" s="58">
        <v>17.260000000000002</v>
      </c>
      <c r="I121" s="58">
        <v>2.4300000000000002</v>
      </c>
      <c r="J121" s="58">
        <v>7.0000000000000007E-2</v>
      </c>
      <c r="K121" s="58">
        <v>1.63</v>
      </c>
      <c r="L121" s="58">
        <v>4.4400000000000004</v>
      </c>
      <c r="M121" s="58">
        <v>4.71</v>
      </c>
      <c r="N121" s="58">
        <v>1.63</v>
      </c>
      <c r="O121" s="58"/>
      <c r="P121" s="58"/>
      <c r="Q121" s="58">
        <v>6.59</v>
      </c>
      <c r="S121" s="58">
        <v>44.13</v>
      </c>
      <c r="T121" s="58">
        <v>1.44</v>
      </c>
      <c r="U121" s="58">
        <v>10.45</v>
      </c>
      <c r="V121" s="58">
        <v>8.39</v>
      </c>
      <c r="W121" s="58">
        <v>0.28999999999999998</v>
      </c>
      <c r="X121" s="58">
        <v>16.32</v>
      </c>
      <c r="Y121" s="58">
        <v>11.44</v>
      </c>
      <c r="Z121" s="58">
        <v>2.11</v>
      </c>
      <c r="AA121" s="58">
        <v>0.32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 x14ac:dyDescent="0.3">
      <c r="A122" s="56" t="s">
        <v>1043</v>
      </c>
      <c r="B122" s="56" t="s">
        <v>1022</v>
      </c>
      <c r="C122" s="57">
        <v>945</v>
      </c>
      <c r="D122" s="57">
        <v>4.0019999999999998</v>
      </c>
      <c r="E122" s="56">
        <f t="shared" si="1"/>
        <v>1218.1500000000001</v>
      </c>
      <c r="F122" s="58">
        <v>58.695</v>
      </c>
      <c r="G122" s="58">
        <v>0.41860000000000003</v>
      </c>
      <c r="H122" s="58">
        <v>16.38</v>
      </c>
      <c r="I122" s="58">
        <v>4.6501000000000001</v>
      </c>
      <c r="J122" s="58">
        <v>0.1729</v>
      </c>
      <c r="K122" s="58">
        <v>1.3559000000000001</v>
      </c>
      <c r="L122" s="58">
        <v>5.1142000000000003</v>
      </c>
      <c r="M122" s="58">
        <v>2.8847</v>
      </c>
      <c r="N122" s="58">
        <v>1.3376999999999999</v>
      </c>
      <c r="O122" s="58"/>
      <c r="P122" s="58"/>
      <c r="Q122" s="58">
        <v>6.9</v>
      </c>
      <c r="S122" s="58">
        <v>43.8</v>
      </c>
      <c r="T122" s="58">
        <v>1.87</v>
      </c>
      <c r="U122" s="58">
        <v>11.9</v>
      </c>
      <c r="V122" s="58">
        <v>12.2</v>
      </c>
      <c r="W122" s="58">
        <v>0.14000000000000001</v>
      </c>
      <c r="X122" s="58">
        <v>14.1</v>
      </c>
      <c r="Y122" s="58">
        <v>11.2</v>
      </c>
      <c r="Z122" s="58">
        <v>2.17</v>
      </c>
      <c r="AA122" s="58">
        <v>0.33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 x14ac:dyDescent="0.3">
      <c r="A123" s="56" t="s">
        <v>1043</v>
      </c>
      <c r="B123" s="56" t="s">
        <v>1022</v>
      </c>
      <c r="C123" s="57">
        <v>945</v>
      </c>
      <c r="D123" s="57">
        <v>4.0019999999999998</v>
      </c>
      <c r="E123" s="56">
        <f t="shared" si="1"/>
        <v>1218.1500000000001</v>
      </c>
      <c r="F123" s="58">
        <v>53.706899999999997</v>
      </c>
      <c r="G123" s="58">
        <v>0.48344999999999999</v>
      </c>
      <c r="H123" s="58">
        <v>17.140499999999999</v>
      </c>
      <c r="I123" s="58">
        <v>4.6762800000000002</v>
      </c>
      <c r="J123" s="58">
        <v>0.17580000000000001</v>
      </c>
      <c r="K123" s="58">
        <v>1.50309</v>
      </c>
      <c r="L123" s="58">
        <v>6.6188700000000003</v>
      </c>
      <c r="M123" s="58">
        <v>2.5666799999999999</v>
      </c>
      <c r="N123" s="58">
        <v>0.97568999999999995</v>
      </c>
      <c r="O123" s="58"/>
      <c r="P123" s="58"/>
      <c r="Q123" s="58">
        <v>8.1999999999999993</v>
      </c>
      <c r="S123" s="58">
        <v>42.6</v>
      </c>
      <c r="T123" s="58">
        <v>1.85</v>
      </c>
      <c r="U123" s="58">
        <v>13.2</v>
      </c>
      <c r="V123" s="58">
        <v>12.5</v>
      </c>
      <c r="W123" s="58">
        <v>0.28000000000000003</v>
      </c>
      <c r="X123" s="58">
        <v>13.6</v>
      </c>
      <c r="Y123" s="58">
        <v>11.3</v>
      </c>
      <c r="Z123" s="58">
        <v>2.14</v>
      </c>
      <c r="AA123" s="58">
        <v>0.35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 x14ac:dyDescent="0.3">
      <c r="A124" s="56" t="s">
        <v>1043</v>
      </c>
      <c r="B124" s="56" t="s">
        <v>1022</v>
      </c>
      <c r="C124" s="57">
        <v>995</v>
      </c>
      <c r="D124" s="57">
        <v>4.048</v>
      </c>
      <c r="E124" s="56">
        <f t="shared" si="1"/>
        <v>1268.1500000000001</v>
      </c>
      <c r="F124" s="58">
        <v>52.063499999999998</v>
      </c>
      <c r="G124" s="58">
        <v>0.7137</v>
      </c>
      <c r="H124" s="58">
        <v>17.293500000000002</v>
      </c>
      <c r="I124" s="58">
        <v>6.9997499999999997</v>
      </c>
      <c r="J124" s="58">
        <v>0.13725000000000001</v>
      </c>
      <c r="K124" s="58">
        <v>3.2025000000000001</v>
      </c>
      <c r="L124" s="58">
        <v>7.5945</v>
      </c>
      <c r="M124" s="58">
        <v>2.9371499999999999</v>
      </c>
      <c r="N124" s="58">
        <v>0.53985000000000005</v>
      </c>
      <c r="O124" s="58"/>
      <c r="P124" s="58"/>
      <c r="Q124" s="58">
        <v>6.4</v>
      </c>
      <c r="S124" s="58">
        <v>43</v>
      </c>
      <c r="T124" s="58">
        <v>2.0099999999999998</v>
      </c>
      <c r="U124" s="58">
        <v>12.9</v>
      </c>
      <c r="V124" s="58">
        <v>11.5</v>
      </c>
      <c r="W124" s="58">
        <v>0.16</v>
      </c>
      <c r="X124" s="58">
        <v>14.8</v>
      </c>
      <c r="Y124" s="58">
        <v>11.2</v>
      </c>
      <c r="Z124" s="58">
        <v>2.2200000000000002</v>
      </c>
      <c r="AA124" s="58">
        <v>0.32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 x14ac:dyDescent="0.3">
      <c r="A125" s="56" t="s">
        <v>1043</v>
      </c>
      <c r="B125" s="56" t="s">
        <v>1022</v>
      </c>
      <c r="C125" s="57">
        <v>1000</v>
      </c>
      <c r="D125" s="57">
        <v>4.2699999999999996</v>
      </c>
      <c r="E125" s="56">
        <f t="shared" si="1"/>
        <v>1273.1500000000001</v>
      </c>
      <c r="F125" s="58">
        <v>51.380400000000002</v>
      </c>
      <c r="G125" s="58">
        <v>0.77434999999999998</v>
      </c>
      <c r="H125" s="58">
        <v>17.035699999999999</v>
      </c>
      <c r="I125" s="58">
        <v>7.6159600000000003</v>
      </c>
      <c r="J125" s="58">
        <v>3.644E-2</v>
      </c>
      <c r="K125" s="58">
        <v>3.2067199999999998</v>
      </c>
      <c r="L125" s="58">
        <v>6.7778400000000003</v>
      </c>
      <c r="M125" s="58">
        <v>3.4071400000000001</v>
      </c>
      <c r="N125" s="58">
        <v>0.85633999999999999</v>
      </c>
      <c r="O125" s="58"/>
      <c r="P125" s="58"/>
      <c r="Q125" s="58">
        <v>6.8</v>
      </c>
      <c r="S125" s="58">
        <v>42.8</v>
      </c>
      <c r="T125" s="58">
        <v>2.3199999999999998</v>
      </c>
      <c r="U125" s="58">
        <v>13.1</v>
      </c>
      <c r="V125" s="58">
        <v>11.5</v>
      </c>
      <c r="W125" s="58">
        <v>0.18</v>
      </c>
      <c r="X125" s="58">
        <v>13.6</v>
      </c>
      <c r="Y125" s="58">
        <v>10.8</v>
      </c>
      <c r="Z125" s="58">
        <v>2.33</v>
      </c>
      <c r="AA125" s="58">
        <v>0.38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 x14ac:dyDescent="0.3">
      <c r="A126" s="56" t="s">
        <v>1037</v>
      </c>
      <c r="B126" s="56" t="s">
        <v>1022</v>
      </c>
      <c r="C126" s="57">
        <v>945</v>
      </c>
      <c r="D126" s="57">
        <v>4.8899999999999997</v>
      </c>
      <c r="E126" s="56">
        <f t="shared" si="1"/>
        <v>1218.1500000000001</v>
      </c>
      <c r="F126" s="58">
        <v>58.2</v>
      </c>
      <c r="G126" s="58">
        <v>0.42</v>
      </c>
      <c r="H126" s="58">
        <v>17.850000000000001</v>
      </c>
      <c r="I126" s="58">
        <v>3.7</v>
      </c>
      <c r="J126" s="58">
        <v>0.05</v>
      </c>
      <c r="K126" s="58">
        <v>2.4</v>
      </c>
      <c r="L126" s="58">
        <v>5.56</v>
      </c>
      <c r="M126" s="58">
        <v>2.93</v>
      </c>
      <c r="N126" s="58">
        <v>0.74</v>
      </c>
      <c r="O126" s="58">
        <v>0.26</v>
      </c>
      <c r="P126" s="58"/>
      <c r="Q126" s="58">
        <f>100-SUM(F126:P126)</f>
        <v>7.8899999999999864</v>
      </c>
      <c r="S126" s="58">
        <v>45.3</v>
      </c>
      <c r="T126" s="58">
        <v>1.78</v>
      </c>
      <c r="U126" s="58">
        <v>12.38</v>
      </c>
      <c r="V126" s="58">
        <v>7.6</v>
      </c>
      <c r="W126" s="58">
        <v>7.0000000000000007E-2</v>
      </c>
      <c r="X126" s="58">
        <v>16.899999999999999</v>
      </c>
      <c r="Y126" s="58">
        <v>11.3</v>
      </c>
      <c r="Z126" s="58">
        <v>2.4</v>
      </c>
      <c r="AA126" s="58">
        <v>0.27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 x14ac:dyDescent="0.3">
      <c r="A127" s="56" t="s">
        <v>1037</v>
      </c>
      <c r="B127" s="56" t="s">
        <v>1022</v>
      </c>
      <c r="C127" s="57">
        <v>975</v>
      </c>
      <c r="D127" s="57">
        <v>4.9000000000000004</v>
      </c>
      <c r="E127" s="56">
        <f t="shared" si="1"/>
        <v>1248.1500000000001</v>
      </c>
      <c r="F127" s="58">
        <v>55.9</v>
      </c>
      <c r="G127" s="58">
        <v>0.54</v>
      </c>
      <c r="H127" s="58">
        <v>17.43</v>
      </c>
      <c r="I127" s="58">
        <v>4.2</v>
      </c>
      <c r="J127" s="58">
        <v>0.09</v>
      </c>
      <c r="K127" s="58">
        <v>3.3</v>
      </c>
      <c r="L127" s="58">
        <v>6.33</v>
      </c>
      <c r="M127" s="58">
        <v>3.59</v>
      </c>
      <c r="N127" s="58">
        <v>0.89</v>
      </c>
      <c r="O127" s="58">
        <v>0.01</v>
      </c>
      <c r="P127" s="58">
        <v>0.02</v>
      </c>
      <c r="Q127" s="58">
        <f>100-SUM(F127:P127)</f>
        <v>7.6999999999999886</v>
      </c>
      <c r="S127" s="58">
        <v>44.5</v>
      </c>
      <c r="T127" s="58">
        <v>1.33</v>
      </c>
      <c r="U127" s="58">
        <v>10.72</v>
      </c>
      <c r="V127" s="58">
        <v>9.1999999999999993</v>
      </c>
      <c r="W127" s="58">
        <v>0.3</v>
      </c>
      <c r="X127" s="58">
        <v>16.8</v>
      </c>
      <c r="Y127" s="58">
        <v>11.42</v>
      </c>
      <c r="Z127" s="58">
        <v>2.1</v>
      </c>
      <c r="AA127" s="58">
        <v>0.33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 x14ac:dyDescent="0.3">
      <c r="A128" s="56" t="s">
        <v>1045</v>
      </c>
      <c r="B128" s="56" t="s">
        <v>1022</v>
      </c>
      <c r="C128" s="57">
        <v>1000</v>
      </c>
      <c r="D128" s="57">
        <v>5</v>
      </c>
      <c r="E128" s="56">
        <f t="shared" si="1"/>
        <v>1273.1500000000001</v>
      </c>
      <c r="F128" s="58">
        <v>45.8</v>
      </c>
      <c r="G128" s="58">
        <v>1.74</v>
      </c>
      <c r="H128" s="58">
        <v>14.65</v>
      </c>
      <c r="I128" s="58">
        <v>9.31</v>
      </c>
      <c r="J128" s="58">
        <v>0.19</v>
      </c>
      <c r="K128" s="58">
        <v>4.24</v>
      </c>
      <c r="L128" s="58">
        <v>7.75</v>
      </c>
      <c r="M128" s="58">
        <v>3.83</v>
      </c>
      <c r="N128" s="58">
        <v>2.1</v>
      </c>
      <c r="O128" s="58"/>
      <c r="P128" s="58"/>
      <c r="Q128" s="58">
        <v>8</v>
      </c>
      <c r="S128" s="58">
        <v>40.71</v>
      </c>
      <c r="T128" s="58">
        <v>3.08</v>
      </c>
      <c r="U128" s="58">
        <v>12.42</v>
      </c>
      <c r="V128" s="58">
        <v>9.89</v>
      </c>
      <c r="W128" s="58">
        <v>0.12</v>
      </c>
      <c r="X128" s="58">
        <v>14.97</v>
      </c>
      <c r="Y128" s="58">
        <v>11.69</v>
      </c>
      <c r="Z128" s="58">
        <v>2.4500000000000002</v>
      </c>
      <c r="AA128" s="58">
        <v>1.1100000000000001</v>
      </c>
      <c r="AB128" s="58">
        <v>0.13</v>
      </c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 x14ac:dyDescent="0.3">
      <c r="A129" s="56" t="s">
        <v>1046</v>
      </c>
      <c r="B129" s="56" t="s">
        <v>1022</v>
      </c>
      <c r="C129" s="57">
        <v>950</v>
      </c>
      <c r="D129" s="57">
        <v>5</v>
      </c>
      <c r="E129" s="56">
        <f t="shared" si="1"/>
        <v>1223.1500000000001</v>
      </c>
      <c r="F129" s="67">
        <v>61.94</v>
      </c>
      <c r="G129" s="67">
        <v>0.77</v>
      </c>
      <c r="H129" s="67">
        <v>17.059999999999999</v>
      </c>
      <c r="I129" s="67">
        <v>6.31</v>
      </c>
      <c r="J129" s="67">
        <v>0.13</v>
      </c>
      <c r="K129" s="67">
        <v>1.1100000000000001</v>
      </c>
      <c r="L129" s="67">
        <v>3.77</v>
      </c>
      <c r="M129" s="58">
        <v>5.07</v>
      </c>
      <c r="N129" s="58">
        <v>3.53</v>
      </c>
      <c r="O129" s="58"/>
      <c r="P129" s="58">
        <v>0.28999999999999998</v>
      </c>
      <c r="Q129" s="58">
        <v>6.6599999999999966</v>
      </c>
      <c r="S129" s="67">
        <v>42.09</v>
      </c>
      <c r="T129" s="67">
        <v>3.83</v>
      </c>
      <c r="U129" s="67">
        <v>10.89</v>
      </c>
      <c r="V129" s="67">
        <v>15.24</v>
      </c>
      <c r="W129" s="67">
        <v>0.21</v>
      </c>
      <c r="X129" s="67">
        <v>11.79</v>
      </c>
      <c r="Y129" s="67">
        <v>10.09</v>
      </c>
      <c r="Z129" s="67">
        <v>2.71</v>
      </c>
      <c r="AA129" s="67">
        <v>0.76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 x14ac:dyDescent="0.3">
      <c r="A130" s="56" t="s">
        <v>1047</v>
      </c>
      <c r="B130" s="56" t="s">
        <v>1022</v>
      </c>
      <c r="C130" s="57">
        <v>900</v>
      </c>
      <c r="D130" s="57">
        <v>5</v>
      </c>
      <c r="E130" s="56">
        <f t="shared" si="1"/>
        <v>1173.1500000000001</v>
      </c>
      <c r="F130" s="58">
        <v>61.22</v>
      </c>
      <c r="G130" s="58">
        <v>0.71</v>
      </c>
      <c r="H130" s="58">
        <v>18.309999999999999</v>
      </c>
      <c r="I130" s="58">
        <v>4.28</v>
      </c>
      <c r="J130" s="58">
        <v>0.08</v>
      </c>
      <c r="K130" s="58">
        <v>2.33</v>
      </c>
      <c r="L130" s="58">
        <v>4.3600000000000003</v>
      </c>
      <c r="M130" s="58">
        <v>5.57</v>
      </c>
      <c r="N130" s="58">
        <v>2.73</v>
      </c>
      <c r="O130" s="58"/>
      <c r="P130" s="58">
        <v>0.4</v>
      </c>
      <c r="Q130" s="58">
        <v>6.6400000000000006</v>
      </c>
      <c r="S130" s="58">
        <v>44.45</v>
      </c>
      <c r="T130" s="58">
        <v>2.14</v>
      </c>
      <c r="U130" s="58">
        <v>11.48</v>
      </c>
      <c r="V130" s="58">
        <v>8.9</v>
      </c>
      <c r="W130" s="58">
        <v>0.12</v>
      </c>
      <c r="X130" s="58">
        <v>16.11</v>
      </c>
      <c r="Y130" s="58">
        <v>11.32</v>
      </c>
      <c r="Z130" s="58">
        <v>2.62</v>
      </c>
      <c r="AA130" s="58">
        <v>0.78</v>
      </c>
      <c r="AB130" s="58">
        <v>0.14000000000000001</v>
      </c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 x14ac:dyDescent="0.3">
      <c r="A131" s="56" t="s">
        <v>1048</v>
      </c>
      <c r="B131" s="56" t="s">
        <v>1022</v>
      </c>
      <c r="C131" s="57">
        <v>980</v>
      </c>
      <c r="D131" s="57">
        <v>5</v>
      </c>
      <c r="E131" s="56">
        <f t="shared" ref="E131:E194" si="2">C131+273.15</f>
        <v>1253.1500000000001</v>
      </c>
      <c r="F131" s="67">
        <v>55.26</v>
      </c>
      <c r="G131" s="67">
        <v>0.5</v>
      </c>
      <c r="H131" s="67">
        <v>19.13</v>
      </c>
      <c r="I131" s="67">
        <v>8.4</v>
      </c>
      <c r="J131" s="67">
        <v>0.3</v>
      </c>
      <c r="K131" s="67">
        <v>0.87</v>
      </c>
      <c r="L131" s="67">
        <v>9.75</v>
      </c>
      <c r="M131" s="58">
        <v>3.79</v>
      </c>
      <c r="N131" s="58">
        <v>1.64</v>
      </c>
      <c r="O131" s="67"/>
      <c r="P131" s="58">
        <v>0.35</v>
      </c>
      <c r="Q131" s="58">
        <v>9.32</v>
      </c>
      <c r="S131" s="67">
        <v>42.68</v>
      </c>
      <c r="T131" s="67">
        <v>1.7</v>
      </c>
      <c r="U131" s="67">
        <v>15.96</v>
      </c>
      <c r="V131" s="67">
        <v>10.73</v>
      </c>
      <c r="W131" s="67"/>
      <c r="X131" s="67">
        <v>11.72</v>
      </c>
      <c r="Y131" s="67">
        <v>10.77</v>
      </c>
      <c r="Z131" s="58">
        <v>2.2000000000000002</v>
      </c>
      <c r="AA131" s="58">
        <v>0.73</v>
      </c>
      <c r="AB131" s="67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 x14ac:dyDescent="0.3">
      <c r="A132" s="56" t="s">
        <v>1049</v>
      </c>
      <c r="B132" s="56" t="s">
        <v>1022</v>
      </c>
      <c r="C132" s="57">
        <v>1045</v>
      </c>
      <c r="D132" s="57">
        <v>5</v>
      </c>
      <c r="E132" s="56">
        <f t="shared" si="2"/>
        <v>1318.15</v>
      </c>
      <c r="F132" s="58">
        <v>55.2</v>
      </c>
      <c r="G132" s="58">
        <v>1.18</v>
      </c>
      <c r="H132" s="58">
        <v>17</v>
      </c>
      <c r="I132" s="58">
        <v>2.37</v>
      </c>
      <c r="J132" s="58">
        <v>0.11</v>
      </c>
      <c r="K132" s="58">
        <v>0.25</v>
      </c>
      <c r="L132" s="58">
        <v>7.32</v>
      </c>
      <c r="M132" s="58">
        <v>1.4</v>
      </c>
      <c r="N132" s="58">
        <v>0.56000000000000005</v>
      </c>
      <c r="O132" s="58"/>
      <c r="P132" s="58">
        <v>0.31</v>
      </c>
      <c r="Q132" s="58">
        <v>14.3</v>
      </c>
      <c r="S132" s="58">
        <v>40.659999999999997</v>
      </c>
      <c r="T132" s="58">
        <v>4.45</v>
      </c>
      <c r="U132" s="58">
        <v>13.31</v>
      </c>
      <c r="V132" s="58">
        <v>14.15</v>
      </c>
      <c r="W132" s="58"/>
      <c r="X132" s="58">
        <v>12.97</v>
      </c>
      <c r="Y132" s="58">
        <v>10.74</v>
      </c>
      <c r="Z132" s="58">
        <v>1.97</v>
      </c>
      <c r="AA132" s="58">
        <v>0.48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 x14ac:dyDescent="0.3">
      <c r="A133" s="56" t="s">
        <v>1049</v>
      </c>
      <c r="B133" s="56" t="s">
        <v>1022</v>
      </c>
      <c r="C133" s="57">
        <v>1015</v>
      </c>
      <c r="D133" s="57">
        <v>5</v>
      </c>
      <c r="E133" s="56">
        <f t="shared" si="2"/>
        <v>1288.1500000000001</v>
      </c>
      <c r="F133" s="58">
        <v>55.2</v>
      </c>
      <c r="G133" s="58">
        <v>0.95</v>
      </c>
      <c r="H133" s="58">
        <v>18.100000000000001</v>
      </c>
      <c r="I133" s="58">
        <v>2.67</v>
      </c>
      <c r="J133" s="58">
        <v>0.11</v>
      </c>
      <c r="K133" s="58">
        <v>0.28000000000000003</v>
      </c>
      <c r="L133" s="58">
        <v>7.23</v>
      </c>
      <c r="M133" s="58">
        <v>1.7</v>
      </c>
      <c r="N133" s="58">
        <v>0.67</v>
      </c>
      <c r="O133" s="58"/>
      <c r="P133" s="58">
        <v>0.42</v>
      </c>
      <c r="Q133" s="58">
        <v>12.67</v>
      </c>
      <c r="S133" s="58">
        <v>39.67</v>
      </c>
      <c r="T133" s="58">
        <v>4.9000000000000004</v>
      </c>
      <c r="U133" s="58">
        <v>13.28</v>
      </c>
      <c r="V133" s="58">
        <v>15.12</v>
      </c>
      <c r="W133" s="58">
        <v>0.16</v>
      </c>
      <c r="X133" s="58">
        <v>11.1</v>
      </c>
      <c r="Y133" s="58">
        <v>10.68</v>
      </c>
      <c r="Z133" s="58">
        <v>2.1800000000000002</v>
      </c>
      <c r="AA133" s="58">
        <v>0.53</v>
      </c>
      <c r="AB133" s="58">
        <v>0.06</v>
      </c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 x14ac:dyDescent="0.3">
      <c r="A134" s="56" t="s">
        <v>1033</v>
      </c>
      <c r="B134" s="56" t="s">
        <v>1022</v>
      </c>
      <c r="C134" s="57">
        <v>940</v>
      </c>
      <c r="D134" s="57">
        <v>5</v>
      </c>
      <c r="E134" s="56">
        <f t="shared" si="2"/>
        <v>1213.1500000000001</v>
      </c>
      <c r="F134" s="58">
        <v>60.23</v>
      </c>
      <c r="G134" s="58">
        <v>0.34</v>
      </c>
      <c r="H134" s="58">
        <v>18.559999999999999</v>
      </c>
      <c r="I134" s="58">
        <v>1.17</v>
      </c>
      <c r="J134" s="58">
        <v>0.11</v>
      </c>
      <c r="K134" s="58">
        <v>0.03</v>
      </c>
      <c r="L134" s="58">
        <v>5.51</v>
      </c>
      <c r="M134" s="58">
        <v>5.0199999999999996</v>
      </c>
      <c r="N134" s="58">
        <v>0.83</v>
      </c>
      <c r="O134" s="58"/>
      <c r="P134" s="58">
        <v>0.33</v>
      </c>
      <c r="Q134" s="58">
        <v>7.8700000000000045</v>
      </c>
      <c r="S134" s="58">
        <v>40.130000000000003</v>
      </c>
      <c r="T134" s="58">
        <v>3.53</v>
      </c>
      <c r="U134" s="58">
        <v>14.23</v>
      </c>
      <c r="V134" s="58">
        <v>11.44</v>
      </c>
      <c r="W134" s="58">
        <v>0.19</v>
      </c>
      <c r="X134" s="58">
        <v>12.45</v>
      </c>
      <c r="Y134" s="58">
        <v>11.99</v>
      </c>
      <c r="Z134" s="58">
        <v>2.1800000000000002</v>
      </c>
      <c r="AA134" s="58">
        <v>1.35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 x14ac:dyDescent="0.3">
      <c r="A135" s="56" t="s">
        <v>1033</v>
      </c>
      <c r="B135" s="56" t="s">
        <v>1022</v>
      </c>
      <c r="C135" s="57">
        <v>940</v>
      </c>
      <c r="D135" s="57">
        <v>5</v>
      </c>
      <c r="E135" s="56">
        <f t="shared" si="2"/>
        <v>1213.1500000000001</v>
      </c>
      <c r="F135" s="58">
        <v>59.32</v>
      </c>
      <c r="G135" s="58">
        <v>0.33</v>
      </c>
      <c r="H135" s="58">
        <v>19.53</v>
      </c>
      <c r="I135" s="58">
        <v>1.44</v>
      </c>
      <c r="J135" s="58">
        <v>0.11</v>
      </c>
      <c r="K135" s="58">
        <v>0.15</v>
      </c>
      <c r="L135" s="58">
        <v>6.48</v>
      </c>
      <c r="M135" s="58">
        <v>4.4400000000000004</v>
      </c>
      <c r="N135" s="58">
        <v>0.22</v>
      </c>
      <c r="O135" s="58"/>
      <c r="P135" s="58">
        <v>0.31</v>
      </c>
      <c r="Q135" s="58">
        <v>7.6699999999999875</v>
      </c>
      <c r="S135" s="58">
        <v>41.99</v>
      </c>
      <c r="T135" s="58">
        <v>2.02</v>
      </c>
      <c r="U135" s="58">
        <v>14.52</v>
      </c>
      <c r="V135" s="58">
        <v>10.7</v>
      </c>
      <c r="W135" s="58">
        <v>0.18</v>
      </c>
      <c r="X135" s="58">
        <v>13.96</v>
      </c>
      <c r="Y135" s="58">
        <v>11.86</v>
      </c>
      <c r="Z135" s="58">
        <v>2.5099999999999998</v>
      </c>
      <c r="AA135" s="58">
        <v>0.3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 x14ac:dyDescent="0.3">
      <c r="A136" s="56" t="s">
        <v>1033</v>
      </c>
      <c r="B136" s="56" t="s">
        <v>1022</v>
      </c>
      <c r="C136" s="57">
        <v>940</v>
      </c>
      <c r="D136" s="57">
        <v>5</v>
      </c>
      <c r="E136" s="56">
        <f t="shared" si="2"/>
        <v>1213.1500000000001</v>
      </c>
      <c r="F136" s="58">
        <v>60.03</v>
      </c>
      <c r="G136" s="58">
        <v>0.57999999999999996</v>
      </c>
      <c r="H136" s="58">
        <v>18.22</v>
      </c>
      <c r="I136" s="58">
        <v>2.06</v>
      </c>
      <c r="J136" s="58">
        <v>0.13</v>
      </c>
      <c r="K136" s="58">
        <v>0.23</v>
      </c>
      <c r="L136" s="58">
        <v>6.15</v>
      </c>
      <c r="M136" s="58">
        <v>4.0999999999999996</v>
      </c>
      <c r="N136" s="58">
        <v>0.2</v>
      </c>
      <c r="O136" s="58"/>
      <c r="P136" s="58">
        <v>0.33</v>
      </c>
      <c r="Q136" s="58">
        <v>7.9699999999999989</v>
      </c>
      <c r="S136" s="58">
        <v>42.77</v>
      </c>
      <c r="T136" s="58">
        <v>2.5499999999999998</v>
      </c>
      <c r="U136" s="58">
        <v>13.3</v>
      </c>
      <c r="V136" s="58">
        <v>11.74</v>
      </c>
      <c r="W136" s="58">
        <v>0.21</v>
      </c>
      <c r="X136" s="58">
        <v>13.6</v>
      </c>
      <c r="Y136" s="58">
        <v>10.91</v>
      </c>
      <c r="Z136" s="58">
        <v>2.3199999999999998</v>
      </c>
      <c r="AA136" s="58">
        <v>0.11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 x14ac:dyDescent="0.3">
      <c r="A137" s="56" t="s">
        <v>1033</v>
      </c>
      <c r="B137" s="56" t="s">
        <v>1022</v>
      </c>
      <c r="C137" s="57">
        <v>940</v>
      </c>
      <c r="D137" s="57">
        <v>5</v>
      </c>
      <c r="E137" s="56">
        <f t="shared" si="2"/>
        <v>1213.1500000000001</v>
      </c>
      <c r="F137" s="58">
        <v>61.17</v>
      </c>
      <c r="G137" s="58">
        <v>0.23</v>
      </c>
      <c r="H137" s="58">
        <v>18.18</v>
      </c>
      <c r="I137" s="58">
        <v>1.1399999999999999</v>
      </c>
      <c r="J137" s="58">
        <v>0.12</v>
      </c>
      <c r="K137" s="58">
        <v>7.0000000000000007E-2</v>
      </c>
      <c r="L137" s="58">
        <v>5.42</v>
      </c>
      <c r="M137" s="58">
        <v>3.77</v>
      </c>
      <c r="N137" s="58">
        <v>0.55000000000000004</v>
      </c>
      <c r="O137" s="58"/>
      <c r="P137" s="58">
        <v>0.33</v>
      </c>
      <c r="Q137" s="58">
        <v>9.0200000000000102</v>
      </c>
      <c r="S137" s="58">
        <v>41.89</v>
      </c>
      <c r="T137" s="58">
        <v>1.5</v>
      </c>
      <c r="U137" s="58">
        <v>14.21</v>
      </c>
      <c r="V137" s="58">
        <v>12.32</v>
      </c>
      <c r="W137" s="58">
        <v>0.22</v>
      </c>
      <c r="X137" s="58">
        <v>12.881</v>
      </c>
      <c r="Y137" s="58">
        <v>11.44</v>
      </c>
      <c r="Z137" s="58">
        <v>2.2799999999999998</v>
      </c>
      <c r="AA137" s="58">
        <v>0.51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 x14ac:dyDescent="0.3">
      <c r="A138" s="56" t="s">
        <v>1033</v>
      </c>
      <c r="B138" s="56" t="s">
        <v>1022</v>
      </c>
      <c r="C138" s="57">
        <v>940</v>
      </c>
      <c r="D138" s="57">
        <v>5</v>
      </c>
      <c r="E138" s="56">
        <f t="shared" si="2"/>
        <v>1213.1500000000001</v>
      </c>
      <c r="F138" s="58">
        <v>58.62</v>
      </c>
      <c r="G138" s="58">
        <v>0.21</v>
      </c>
      <c r="H138" s="58">
        <v>19.34</v>
      </c>
      <c r="I138" s="58">
        <v>0.92</v>
      </c>
      <c r="J138" s="58">
        <v>0.1</v>
      </c>
      <c r="K138" s="58">
        <v>0.01</v>
      </c>
      <c r="L138" s="58">
        <v>4.93</v>
      </c>
      <c r="M138" s="58">
        <v>5.09</v>
      </c>
      <c r="N138" s="58">
        <v>0.73</v>
      </c>
      <c r="O138" s="58"/>
      <c r="P138" s="58">
        <v>0.23</v>
      </c>
      <c r="Q138" s="58">
        <v>9.8199999999999932</v>
      </c>
      <c r="S138" s="58">
        <v>40.729999999999997</v>
      </c>
      <c r="T138" s="58">
        <v>2.77</v>
      </c>
      <c r="U138" s="58">
        <v>14.25</v>
      </c>
      <c r="V138" s="58">
        <v>11.38</v>
      </c>
      <c r="W138" s="58">
        <v>0.24</v>
      </c>
      <c r="X138" s="58">
        <v>12.03</v>
      </c>
      <c r="Y138" s="58">
        <v>11.96</v>
      </c>
      <c r="Z138" s="58">
        <v>2.16</v>
      </c>
      <c r="AA138" s="58">
        <v>1.29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 x14ac:dyDescent="0.3">
      <c r="A139" s="56" t="s">
        <v>1033</v>
      </c>
      <c r="B139" s="56" t="s">
        <v>1022</v>
      </c>
      <c r="C139" s="57">
        <v>940</v>
      </c>
      <c r="D139" s="57">
        <v>5</v>
      </c>
      <c r="E139" s="56">
        <f t="shared" si="2"/>
        <v>1213.1500000000001</v>
      </c>
      <c r="F139" s="58">
        <v>57.68</v>
      </c>
      <c r="G139" s="58">
        <v>0.36</v>
      </c>
      <c r="H139" s="58">
        <v>19.21</v>
      </c>
      <c r="I139" s="58">
        <v>1.49</v>
      </c>
      <c r="J139" s="58">
        <v>0.13</v>
      </c>
      <c r="K139" s="58">
        <v>0.06</v>
      </c>
      <c r="L139" s="58">
        <v>6.96</v>
      </c>
      <c r="M139" s="58">
        <v>5.43</v>
      </c>
      <c r="N139" s="58">
        <v>0.2</v>
      </c>
      <c r="O139" s="58"/>
      <c r="P139" s="58">
        <v>0.33</v>
      </c>
      <c r="Q139" s="58">
        <v>8.1500000000000057</v>
      </c>
      <c r="S139" s="58">
        <v>41.13</v>
      </c>
      <c r="T139" s="58">
        <v>1.95</v>
      </c>
      <c r="U139" s="58">
        <v>14.15</v>
      </c>
      <c r="V139" s="58">
        <v>10.15</v>
      </c>
      <c r="W139" s="58">
        <v>0.15</v>
      </c>
      <c r="X139" s="58">
        <v>14.58</v>
      </c>
      <c r="Y139" s="58">
        <v>11.93</v>
      </c>
      <c r="Z139" s="58">
        <v>2.4500000000000002</v>
      </c>
      <c r="AA139" s="58">
        <v>0.28999999999999998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 x14ac:dyDescent="0.3">
      <c r="A140" s="56" t="s">
        <v>1033</v>
      </c>
      <c r="B140" s="56" t="s">
        <v>1022</v>
      </c>
      <c r="C140" s="57">
        <v>940</v>
      </c>
      <c r="D140" s="57">
        <v>5</v>
      </c>
      <c r="E140" s="56">
        <f t="shared" si="2"/>
        <v>1213.1500000000001</v>
      </c>
      <c r="F140" s="58">
        <v>62.55</v>
      </c>
      <c r="G140" s="58">
        <v>0.36</v>
      </c>
      <c r="H140" s="58">
        <v>17.78</v>
      </c>
      <c r="I140" s="58">
        <v>1.8</v>
      </c>
      <c r="J140" s="58">
        <v>0.11</v>
      </c>
      <c r="K140" s="58">
        <v>0.19</v>
      </c>
      <c r="L140" s="58">
        <v>5.86</v>
      </c>
      <c r="M140" s="58">
        <v>3.85</v>
      </c>
      <c r="N140" s="58">
        <v>0.11</v>
      </c>
      <c r="O140" s="58"/>
      <c r="P140" s="58">
        <v>0.23</v>
      </c>
      <c r="Q140" s="58">
        <v>7.1600000000000108</v>
      </c>
      <c r="S140" s="58">
        <v>43.89</v>
      </c>
      <c r="T140" s="58">
        <v>2.02</v>
      </c>
      <c r="U140" s="58">
        <v>13.2</v>
      </c>
      <c r="V140" s="58">
        <v>13.47</v>
      </c>
      <c r="W140" s="58">
        <v>0.27</v>
      </c>
      <c r="X140" s="58">
        <v>11.84</v>
      </c>
      <c r="Y140" s="58">
        <v>11.15</v>
      </c>
      <c r="Z140" s="58">
        <v>2.23</v>
      </c>
      <c r="AA140" s="58">
        <v>0.09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 x14ac:dyDescent="0.3">
      <c r="A141" s="56" t="s">
        <v>1033</v>
      </c>
      <c r="B141" s="56" t="s">
        <v>1022</v>
      </c>
      <c r="C141" s="57">
        <v>940</v>
      </c>
      <c r="D141" s="57">
        <v>5</v>
      </c>
      <c r="E141" s="56">
        <f t="shared" si="2"/>
        <v>1213.1500000000001</v>
      </c>
      <c r="F141" s="58">
        <v>55.76</v>
      </c>
      <c r="G141" s="58">
        <v>0.26</v>
      </c>
      <c r="H141" s="58">
        <v>19.14</v>
      </c>
      <c r="I141" s="58">
        <v>1.56</v>
      </c>
      <c r="J141" s="58">
        <v>0.15</v>
      </c>
      <c r="K141" s="58">
        <v>7.0000000000000007E-2</v>
      </c>
      <c r="L141" s="58">
        <v>7.09</v>
      </c>
      <c r="M141" s="58">
        <v>3.89</v>
      </c>
      <c r="N141" s="58">
        <v>0.33</v>
      </c>
      <c r="O141" s="58"/>
      <c r="P141" s="58">
        <v>0.4</v>
      </c>
      <c r="Q141" s="58">
        <v>11.349999999999994</v>
      </c>
      <c r="S141" s="58">
        <v>42.13</v>
      </c>
      <c r="T141" s="58">
        <v>1.36</v>
      </c>
      <c r="U141" s="58">
        <v>14.31</v>
      </c>
      <c r="V141" s="58">
        <v>10.76</v>
      </c>
      <c r="W141" s="58">
        <v>0.19</v>
      </c>
      <c r="X141" s="58">
        <v>13.62</v>
      </c>
      <c r="Y141" s="58">
        <v>11.62</v>
      </c>
      <c r="Z141" s="58">
        <v>2.23</v>
      </c>
      <c r="AA141" s="58">
        <v>0.49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 x14ac:dyDescent="0.3">
      <c r="A142" s="56" t="s">
        <v>1033</v>
      </c>
      <c r="B142" s="56" t="s">
        <v>1022</v>
      </c>
      <c r="C142" s="57">
        <v>940</v>
      </c>
      <c r="D142" s="57">
        <v>5</v>
      </c>
      <c r="E142" s="56">
        <f t="shared" si="2"/>
        <v>1213.1500000000001</v>
      </c>
      <c r="F142" s="58">
        <v>61.46</v>
      </c>
      <c r="G142" s="58">
        <v>0.25</v>
      </c>
      <c r="H142" s="58">
        <v>17.87</v>
      </c>
      <c r="I142" s="58">
        <v>1.61</v>
      </c>
      <c r="J142" s="58">
        <v>0.09</v>
      </c>
      <c r="K142" s="58">
        <v>0.15</v>
      </c>
      <c r="L142" s="58">
        <v>5.62</v>
      </c>
      <c r="M142" s="58">
        <v>3.55</v>
      </c>
      <c r="N142" s="58">
        <v>0.2</v>
      </c>
      <c r="O142" s="58"/>
      <c r="P142" s="58">
        <v>0.12</v>
      </c>
      <c r="Q142" s="58">
        <v>9.0799999999999841</v>
      </c>
      <c r="S142" s="58">
        <v>42.68</v>
      </c>
      <c r="T142" s="58">
        <v>1.1000000000000001</v>
      </c>
      <c r="U142" s="58">
        <v>12.21</v>
      </c>
      <c r="V142" s="58">
        <v>10.79</v>
      </c>
      <c r="W142" s="58">
        <v>0.17</v>
      </c>
      <c r="X142" s="58">
        <v>15.16</v>
      </c>
      <c r="Y142" s="58">
        <v>11.61</v>
      </c>
      <c r="Z142" s="58">
        <v>2.0099999999999998</v>
      </c>
      <c r="AA142" s="58">
        <v>0.23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 x14ac:dyDescent="0.3">
      <c r="A143" s="56" t="s">
        <v>1033</v>
      </c>
      <c r="B143" s="56" t="s">
        <v>1022</v>
      </c>
      <c r="C143" s="57">
        <v>940</v>
      </c>
      <c r="D143" s="57">
        <v>5</v>
      </c>
      <c r="E143" s="56">
        <f t="shared" si="2"/>
        <v>1213.1500000000001</v>
      </c>
      <c r="F143" s="58">
        <v>60.49</v>
      </c>
      <c r="G143" s="58">
        <v>0.28999999999999998</v>
      </c>
      <c r="H143" s="58">
        <v>19.68</v>
      </c>
      <c r="I143" s="58">
        <v>1.1599999999999999</v>
      </c>
      <c r="J143" s="58">
        <v>0.1</v>
      </c>
      <c r="K143" s="58">
        <v>0.03</v>
      </c>
      <c r="L143" s="58">
        <v>6.82</v>
      </c>
      <c r="M143" s="58">
        <v>4.18</v>
      </c>
      <c r="N143" s="58">
        <v>0.19</v>
      </c>
      <c r="O143" s="58"/>
      <c r="P143" s="58">
        <v>0.36</v>
      </c>
      <c r="Q143" s="58">
        <v>6.7000000000000028</v>
      </c>
      <c r="S143" s="58">
        <v>40.68</v>
      </c>
      <c r="T143" s="58">
        <v>1.92</v>
      </c>
      <c r="U143" s="58">
        <v>14.09</v>
      </c>
      <c r="V143" s="58">
        <v>10.88</v>
      </c>
      <c r="W143" s="58">
        <v>0.18</v>
      </c>
      <c r="X143" s="58">
        <v>13.29</v>
      </c>
      <c r="Y143" s="58">
        <v>11.74</v>
      </c>
      <c r="Z143" s="58">
        <v>2.59</v>
      </c>
      <c r="AA143" s="58">
        <v>0.28999999999999998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 x14ac:dyDescent="0.3">
      <c r="A144" s="56" t="s">
        <v>1033</v>
      </c>
      <c r="B144" s="56" t="s">
        <v>1022</v>
      </c>
      <c r="C144" s="57">
        <v>940</v>
      </c>
      <c r="D144" s="57">
        <v>5</v>
      </c>
      <c r="E144" s="56">
        <f t="shared" si="2"/>
        <v>1213.1500000000001</v>
      </c>
      <c r="F144" s="58">
        <v>62.31</v>
      </c>
      <c r="G144" s="58">
        <v>0.38</v>
      </c>
      <c r="H144" s="58">
        <v>18.04</v>
      </c>
      <c r="I144" s="58">
        <v>1.3</v>
      </c>
      <c r="J144" s="58">
        <v>0.12</v>
      </c>
      <c r="K144" s="58">
        <v>0.12</v>
      </c>
      <c r="L144" s="58">
        <v>6.11</v>
      </c>
      <c r="M144" s="58">
        <v>3.78</v>
      </c>
      <c r="N144" s="58">
        <v>0.08</v>
      </c>
      <c r="O144" s="58"/>
      <c r="P144" s="58">
        <v>0.28000000000000003</v>
      </c>
      <c r="Q144" s="58">
        <v>7.4799999999999898</v>
      </c>
      <c r="S144" s="58">
        <v>42.25</v>
      </c>
      <c r="T144" s="58">
        <v>2.2799999999999998</v>
      </c>
      <c r="U144" s="58">
        <v>13.24</v>
      </c>
      <c r="V144" s="58">
        <v>12.39</v>
      </c>
      <c r="W144" s="58">
        <v>0.23</v>
      </c>
      <c r="X144" s="58">
        <v>12.76</v>
      </c>
      <c r="Y144" s="58">
        <v>11.51</v>
      </c>
      <c r="Z144" s="58">
        <v>2.31</v>
      </c>
      <c r="AA144" s="58">
        <v>0.1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89" s="56" customFormat="1" ht="18" customHeight="1" x14ac:dyDescent="0.3">
      <c r="A145" s="56" t="s">
        <v>1033</v>
      </c>
      <c r="B145" s="56" t="s">
        <v>1022</v>
      </c>
      <c r="C145" s="57">
        <v>940</v>
      </c>
      <c r="D145" s="57">
        <v>5</v>
      </c>
      <c r="E145" s="56">
        <f t="shared" si="2"/>
        <v>1213.1500000000001</v>
      </c>
      <c r="F145" s="58">
        <v>60.19</v>
      </c>
      <c r="G145" s="58">
        <v>0.24</v>
      </c>
      <c r="H145" s="58">
        <v>18.809999999999999</v>
      </c>
      <c r="I145" s="58">
        <v>1.32</v>
      </c>
      <c r="J145" s="58">
        <v>0.14000000000000001</v>
      </c>
      <c r="K145" s="58">
        <v>0.08</v>
      </c>
      <c r="L145" s="58">
        <v>6.29</v>
      </c>
      <c r="M145" s="58">
        <v>3.65</v>
      </c>
      <c r="N145" s="58">
        <v>0.38</v>
      </c>
      <c r="O145" s="58"/>
      <c r="P145" s="58">
        <v>0.38</v>
      </c>
      <c r="Q145" s="58">
        <v>8.5200000000000102</v>
      </c>
      <c r="S145" s="58">
        <v>41.54</v>
      </c>
      <c r="T145" s="58">
        <v>1.52</v>
      </c>
      <c r="U145" s="58">
        <v>14.54</v>
      </c>
      <c r="V145" s="58">
        <v>11.9</v>
      </c>
      <c r="W145" s="58">
        <v>0.21</v>
      </c>
      <c r="X145" s="58">
        <v>13.35</v>
      </c>
      <c r="Y145" s="58">
        <v>11.58</v>
      </c>
      <c r="Z145" s="58">
        <v>2.31</v>
      </c>
      <c r="AA145" s="58">
        <v>0.47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89" s="56" customFormat="1" ht="18" customHeight="1" x14ac:dyDescent="0.3">
      <c r="A146" s="56" t="s">
        <v>1033</v>
      </c>
      <c r="B146" s="56" t="s">
        <v>1022</v>
      </c>
      <c r="C146" s="57">
        <v>940</v>
      </c>
      <c r="D146" s="57">
        <v>5</v>
      </c>
      <c r="E146" s="56">
        <f t="shared" si="2"/>
        <v>1213.1500000000001</v>
      </c>
      <c r="F146" s="58">
        <v>62.37</v>
      </c>
      <c r="G146" s="58">
        <v>0.25</v>
      </c>
      <c r="H146" s="58">
        <v>18.29</v>
      </c>
      <c r="I146" s="58">
        <v>1.38</v>
      </c>
      <c r="J146" s="58">
        <v>0.08</v>
      </c>
      <c r="K146" s="58">
        <v>0.08</v>
      </c>
      <c r="L146" s="58">
        <v>5.77</v>
      </c>
      <c r="M146" s="58">
        <v>3.72</v>
      </c>
      <c r="N146" s="58">
        <v>0.13</v>
      </c>
      <c r="O146" s="58"/>
      <c r="P146" s="58">
        <v>0.13</v>
      </c>
      <c r="Q146" s="58">
        <v>7.8000000000000256</v>
      </c>
      <c r="S146" s="58">
        <v>43.92</v>
      </c>
      <c r="T146" s="58">
        <v>1.29</v>
      </c>
      <c r="U146" s="58">
        <v>13.16</v>
      </c>
      <c r="V146" s="58">
        <v>11.37</v>
      </c>
      <c r="W146" s="58">
        <v>0.19</v>
      </c>
      <c r="X146" s="58">
        <v>14.29</v>
      </c>
      <c r="Y146" s="58">
        <v>10.85</v>
      </c>
      <c r="Z146" s="58">
        <v>1.99</v>
      </c>
      <c r="AA146" s="58">
        <v>0.2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89" s="56" customFormat="1" ht="18" customHeight="1" x14ac:dyDescent="0.3">
      <c r="A147" s="56" t="s">
        <v>1033</v>
      </c>
      <c r="B147" s="56" t="s">
        <v>1022</v>
      </c>
      <c r="C147" s="57">
        <v>940</v>
      </c>
      <c r="D147" s="57">
        <v>5</v>
      </c>
      <c r="E147" s="56">
        <f t="shared" si="2"/>
        <v>1213.1500000000001</v>
      </c>
      <c r="F147" s="58">
        <v>61.02</v>
      </c>
      <c r="G147" s="58">
        <v>0.32</v>
      </c>
      <c r="H147" s="58">
        <v>19.75</v>
      </c>
      <c r="I147" s="58">
        <v>1.03</v>
      </c>
      <c r="J147" s="58">
        <v>7.0000000000000007E-2</v>
      </c>
      <c r="K147" s="58">
        <v>0.11</v>
      </c>
      <c r="L147" s="58">
        <v>5.14</v>
      </c>
      <c r="M147" s="58">
        <v>3.88</v>
      </c>
      <c r="N147" s="58">
        <v>0.66</v>
      </c>
      <c r="O147" s="58"/>
      <c r="P147" s="58">
        <v>0.18</v>
      </c>
      <c r="Q147" s="58">
        <v>7.8400000000000034</v>
      </c>
      <c r="S147" s="58">
        <v>40.18</v>
      </c>
      <c r="T147" s="58">
        <v>3.66</v>
      </c>
      <c r="U147" s="58">
        <v>15.07</v>
      </c>
      <c r="V147" s="58">
        <v>13.19</v>
      </c>
      <c r="W147" s="58">
        <v>0.22</v>
      </c>
      <c r="X147" s="58">
        <v>10.77</v>
      </c>
      <c r="Y147" s="58">
        <v>11.89</v>
      </c>
      <c r="Z147" s="58">
        <v>2.2000000000000002</v>
      </c>
      <c r="AA147" s="58">
        <v>1.28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89" s="56" customFormat="1" ht="18" customHeight="1" x14ac:dyDescent="0.3">
      <c r="A148" s="56" t="s">
        <v>1050</v>
      </c>
      <c r="B148" s="56" t="s">
        <v>1022</v>
      </c>
      <c r="C148" s="57">
        <v>1040</v>
      </c>
      <c r="D148" s="57">
        <v>5</v>
      </c>
      <c r="E148" s="56">
        <f t="shared" si="2"/>
        <v>1313.15</v>
      </c>
      <c r="F148" s="58">
        <v>47.95</v>
      </c>
      <c r="G148" s="58">
        <v>1.08</v>
      </c>
      <c r="H148" s="58">
        <v>14.41</v>
      </c>
      <c r="I148" s="58">
        <v>4.93</v>
      </c>
      <c r="J148" s="58"/>
      <c r="K148" s="58">
        <v>0.96</v>
      </c>
      <c r="L148" s="58">
        <v>4.5199999999999996</v>
      </c>
      <c r="M148" s="58">
        <v>5.1100000000000003</v>
      </c>
      <c r="N148" s="58">
        <v>1.54</v>
      </c>
      <c r="O148" s="58"/>
      <c r="P148" s="58">
        <v>3.29</v>
      </c>
      <c r="Q148" s="58">
        <v>16.209999999999994</v>
      </c>
      <c r="S148" s="58">
        <v>44.25</v>
      </c>
      <c r="T148" s="58">
        <v>2.71</v>
      </c>
      <c r="U148" s="58">
        <v>10.85</v>
      </c>
      <c r="V148" s="58">
        <v>10.72</v>
      </c>
      <c r="W148" s="58">
        <v>0.39</v>
      </c>
      <c r="X148" s="58">
        <v>15.5</v>
      </c>
      <c r="Y148" s="58">
        <v>9.33</v>
      </c>
      <c r="Z148" s="58">
        <v>3.2</v>
      </c>
      <c r="AA148" s="58">
        <v>1.06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89" s="56" customFormat="1" ht="18" customHeight="1" x14ac:dyDescent="0.3">
      <c r="A149" s="56" t="s">
        <v>1051</v>
      </c>
      <c r="B149" s="56" t="s">
        <v>1022</v>
      </c>
      <c r="C149" s="57">
        <v>975</v>
      </c>
      <c r="D149" s="57">
        <v>5</v>
      </c>
      <c r="E149" s="56">
        <f t="shared" si="2"/>
        <v>1248.1500000000001</v>
      </c>
      <c r="F149" s="58">
        <v>63.5</v>
      </c>
      <c r="G149" s="58">
        <v>0.35</v>
      </c>
      <c r="H149" s="58">
        <v>18.899999999999999</v>
      </c>
      <c r="I149" s="58">
        <v>2.7</v>
      </c>
      <c r="J149" s="58"/>
      <c r="K149" s="58">
        <v>2.96</v>
      </c>
      <c r="L149" s="58">
        <v>5.3</v>
      </c>
      <c r="M149" s="58">
        <v>4.4400000000000004</v>
      </c>
      <c r="N149" s="58">
        <v>0.74</v>
      </c>
      <c r="O149" s="58"/>
      <c r="P149" s="58">
        <v>0.86</v>
      </c>
      <c r="Q149" s="58">
        <v>0.25000000000001421</v>
      </c>
      <c r="S149" s="58">
        <v>44.7</v>
      </c>
      <c r="T149" s="58">
        <v>1.7</v>
      </c>
      <c r="U149" s="58">
        <v>11.8</v>
      </c>
      <c r="V149" s="58">
        <v>8.4</v>
      </c>
      <c r="W149" s="58"/>
      <c r="X149" s="58">
        <v>15.3</v>
      </c>
      <c r="Y149" s="58">
        <v>12</v>
      </c>
      <c r="Z149" s="58">
        <v>2.2000000000000002</v>
      </c>
      <c r="AA149" s="58">
        <v>0.2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89" s="56" customFormat="1" ht="18" customHeight="1" x14ac:dyDescent="0.3">
      <c r="A150" s="56" t="s">
        <v>1051</v>
      </c>
      <c r="B150" s="56" t="s">
        <v>1022</v>
      </c>
      <c r="C150" s="57">
        <v>875</v>
      </c>
      <c r="D150" s="57">
        <v>5</v>
      </c>
      <c r="E150" s="56">
        <f t="shared" si="2"/>
        <v>1148.1500000000001</v>
      </c>
      <c r="F150" s="58">
        <v>77.099999999999994</v>
      </c>
      <c r="G150" s="58">
        <v>0.15</v>
      </c>
      <c r="H150" s="58">
        <v>13.5</v>
      </c>
      <c r="I150" s="58">
        <v>1.0980000000000001</v>
      </c>
      <c r="J150" s="58"/>
      <c r="K150" s="58">
        <v>0.53</v>
      </c>
      <c r="L150" s="58">
        <v>2.04</v>
      </c>
      <c r="M150" s="58">
        <v>3.24</v>
      </c>
      <c r="N150" s="58">
        <v>2.02</v>
      </c>
      <c r="O150" s="58"/>
      <c r="P150" s="58">
        <v>0.22</v>
      </c>
      <c r="Q150" s="58">
        <v>0.10200000000000387</v>
      </c>
      <c r="S150" s="58">
        <v>46.6</v>
      </c>
      <c r="T150" s="58">
        <v>1.7</v>
      </c>
      <c r="U150" s="58">
        <v>9.6</v>
      </c>
      <c r="V150" s="58">
        <v>10.1</v>
      </c>
      <c r="W150" s="58"/>
      <c r="X150" s="58">
        <v>16</v>
      </c>
      <c r="Y150" s="58">
        <v>11</v>
      </c>
      <c r="Z150" s="58">
        <v>1.6</v>
      </c>
      <c r="AA150" s="58">
        <v>0.1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89" s="56" customFormat="1" ht="18" customHeight="1" x14ac:dyDescent="0.3">
      <c r="A151" s="56" t="s">
        <v>1051</v>
      </c>
      <c r="B151" s="56" t="s">
        <v>1022</v>
      </c>
      <c r="C151" s="57">
        <v>975</v>
      </c>
      <c r="D151" s="57">
        <v>5</v>
      </c>
      <c r="E151" s="56">
        <f t="shared" si="2"/>
        <v>1248.1500000000001</v>
      </c>
      <c r="F151" s="58">
        <v>65.3</v>
      </c>
      <c r="G151" s="58">
        <v>0.27</v>
      </c>
      <c r="H151" s="58">
        <v>19</v>
      </c>
      <c r="I151" s="58">
        <v>2.5649999999999999</v>
      </c>
      <c r="J151" s="58"/>
      <c r="K151" s="58">
        <v>2.2000000000000002</v>
      </c>
      <c r="L151" s="58">
        <v>4.01</v>
      </c>
      <c r="M151" s="58">
        <v>4.88</v>
      </c>
      <c r="N151" s="58">
        <v>0.91</v>
      </c>
      <c r="O151" s="58"/>
      <c r="P151" s="58">
        <v>0.8</v>
      </c>
      <c r="Q151" s="58">
        <v>6.5000000000011937E-2</v>
      </c>
      <c r="S151" s="58">
        <v>42.7</v>
      </c>
      <c r="T151" s="58">
        <v>1</v>
      </c>
      <c r="U151" s="58">
        <v>12.8</v>
      </c>
      <c r="V151" s="58">
        <v>7.7</v>
      </c>
      <c r="W151" s="58"/>
      <c r="X151" s="58">
        <v>16.5</v>
      </c>
      <c r="Y151" s="58">
        <v>11.5</v>
      </c>
      <c r="Z151" s="58">
        <v>2</v>
      </c>
      <c r="AA151" s="58">
        <v>0.2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89" s="56" customFormat="1" ht="18" customHeight="1" x14ac:dyDescent="0.3">
      <c r="A152" s="56" t="s">
        <v>1051</v>
      </c>
      <c r="B152" s="56" t="s">
        <v>1022</v>
      </c>
      <c r="C152" s="57">
        <v>975</v>
      </c>
      <c r="D152" s="57">
        <v>5</v>
      </c>
      <c r="E152" s="56">
        <f t="shared" si="2"/>
        <v>1248.1500000000001</v>
      </c>
      <c r="F152" s="58">
        <v>64.5</v>
      </c>
      <c r="G152" s="58">
        <v>0.31</v>
      </c>
      <c r="H152" s="58">
        <v>18.7</v>
      </c>
      <c r="I152" s="58">
        <v>2.4660000000000002</v>
      </c>
      <c r="J152" s="58"/>
      <c r="K152" s="58">
        <v>2.63</v>
      </c>
      <c r="L152" s="58">
        <v>5.61</v>
      </c>
      <c r="M152" s="58">
        <v>4.22</v>
      </c>
      <c r="N152" s="58">
        <v>0.73</v>
      </c>
      <c r="O152" s="58"/>
      <c r="P152" s="58">
        <v>0.52</v>
      </c>
      <c r="Q152" s="58">
        <v>0.31400000000000716</v>
      </c>
      <c r="S152" s="58">
        <v>42</v>
      </c>
      <c r="T152" s="58">
        <v>0.6</v>
      </c>
      <c r="U152" s="58">
        <v>12.3</v>
      </c>
      <c r="V152" s="58">
        <v>7.9</v>
      </c>
      <c r="W152" s="58"/>
      <c r="X152" s="58">
        <v>16.100000000000001</v>
      </c>
      <c r="Y152" s="58">
        <v>11.2</v>
      </c>
      <c r="Z152" s="58">
        <v>2</v>
      </c>
      <c r="AA152" s="58">
        <v>0.2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89" s="56" customFormat="1" ht="18" customHeight="1" x14ac:dyDescent="0.3">
      <c r="A153" s="56" t="s">
        <v>1051</v>
      </c>
      <c r="B153" s="56" t="s">
        <v>1022</v>
      </c>
      <c r="C153" s="57">
        <v>975</v>
      </c>
      <c r="D153" s="57">
        <v>5</v>
      </c>
      <c r="E153" s="56">
        <f t="shared" si="2"/>
        <v>1248.1500000000001</v>
      </c>
      <c r="F153" s="58">
        <v>63.4</v>
      </c>
      <c r="G153" s="58">
        <v>0.35</v>
      </c>
      <c r="H153" s="58">
        <v>18.899999999999999</v>
      </c>
      <c r="I153" s="58">
        <v>2.7</v>
      </c>
      <c r="J153" s="58"/>
      <c r="K153" s="58">
        <v>2.76</v>
      </c>
      <c r="L153" s="58">
        <v>5.53</v>
      </c>
      <c r="M153" s="58">
        <v>4.4400000000000004</v>
      </c>
      <c r="N153" s="58">
        <v>0.74</v>
      </c>
      <c r="O153" s="58"/>
      <c r="P153" s="58">
        <v>0.86</v>
      </c>
      <c r="Q153" s="58">
        <v>0.31999999999999318</v>
      </c>
      <c r="S153" s="58">
        <v>44.9</v>
      </c>
      <c r="T153" s="58">
        <v>1.1000000000000001</v>
      </c>
      <c r="U153" s="58">
        <v>12.4</v>
      </c>
      <c r="V153" s="58">
        <v>8.6999999999999993</v>
      </c>
      <c r="W153" s="58"/>
      <c r="X153" s="58">
        <v>16.5</v>
      </c>
      <c r="Y153" s="58">
        <v>11.6</v>
      </c>
      <c r="Z153" s="58">
        <v>2</v>
      </c>
      <c r="AA153" s="58">
        <v>0.2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89" s="56" customFormat="1" ht="18" customHeight="1" x14ac:dyDescent="0.3">
      <c r="A154" s="56" t="s">
        <v>1037</v>
      </c>
      <c r="B154" s="56" t="s">
        <v>1022</v>
      </c>
      <c r="C154" s="57">
        <v>950</v>
      </c>
      <c r="D154" s="57">
        <v>5</v>
      </c>
      <c r="E154" s="56">
        <f t="shared" si="2"/>
        <v>1223.1500000000001</v>
      </c>
      <c r="F154" s="58">
        <v>62</v>
      </c>
      <c r="G154" s="58">
        <v>0.34</v>
      </c>
      <c r="H154" s="58">
        <v>16.670000000000002</v>
      </c>
      <c r="I154" s="58">
        <v>3.4</v>
      </c>
      <c r="J154" s="58">
        <v>0.09</v>
      </c>
      <c r="K154" s="58">
        <v>2.4</v>
      </c>
      <c r="L154" s="58">
        <v>5.42</v>
      </c>
      <c r="M154" s="58">
        <v>3.38</v>
      </c>
      <c r="N154" s="58">
        <v>0.63</v>
      </c>
      <c r="O154" s="58">
        <v>0</v>
      </c>
      <c r="P154" s="58">
        <v>0.13</v>
      </c>
      <c r="Q154" s="58">
        <f>100-SUM(F154:P154)</f>
        <v>5.539999999999992</v>
      </c>
      <c r="S154" s="58">
        <v>45.4</v>
      </c>
      <c r="T154" s="58">
        <v>1.37</v>
      </c>
      <c r="U154" s="58">
        <v>12.01</v>
      </c>
      <c r="V154" s="58">
        <v>8.4</v>
      </c>
      <c r="W154" s="58">
        <v>0.11</v>
      </c>
      <c r="X154" s="58">
        <v>16.7</v>
      </c>
      <c r="Y154" s="58">
        <v>11.21</v>
      </c>
      <c r="Z154" s="58">
        <v>2.04</v>
      </c>
      <c r="AA154" s="58">
        <v>0.22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89" s="56" customFormat="1" ht="18" customHeight="1" x14ac:dyDescent="0.3">
      <c r="A155" s="56" t="s">
        <v>1037</v>
      </c>
      <c r="B155" s="56" t="s">
        <v>1022</v>
      </c>
      <c r="C155" s="57">
        <v>975</v>
      </c>
      <c r="D155" s="57">
        <v>5</v>
      </c>
      <c r="E155" s="56">
        <f t="shared" si="2"/>
        <v>1248.1500000000001</v>
      </c>
      <c r="F155" s="58">
        <v>57.8</v>
      </c>
      <c r="G155" s="58">
        <v>0.6</v>
      </c>
      <c r="H155" s="58">
        <v>16.670000000000002</v>
      </c>
      <c r="I155" s="58">
        <v>4.2</v>
      </c>
      <c r="J155" s="58">
        <v>0.1</v>
      </c>
      <c r="K155" s="58">
        <v>3.6</v>
      </c>
      <c r="L155" s="58">
        <v>5.91</v>
      </c>
      <c r="M155" s="58">
        <v>2.82</v>
      </c>
      <c r="N155" s="58">
        <v>0.82</v>
      </c>
      <c r="O155" s="58">
        <v>0.01</v>
      </c>
      <c r="P155" s="58">
        <v>0.25</v>
      </c>
      <c r="Q155" s="58">
        <f>100-SUM(F155:P155)</f>
        <v>7.2200000000000273</v>
      </c>
      <c r="S155" s="58">
        <v>45</v>
      </c>
      <c r="T155" s="58">
        <v>1.1599999999999999</v>
      </c>
      <c r="U155" s="58">
        <v>10.58</v>
      </c>
      <c r="V155" s="58">
        <v>7.9</v>
      </c>
      <c r="W155" s="58">
        <v>0.06</v>
      </c>
      <c r="X155" s="58">
        <v>17.600000000000001</v>
      </c>
      <c r="Y155" s="58">
        <v>11.37</v>
      </c>
      <c r="Z155" s="58">
        <v>2.2200000000000002</v>
      </c>
      <c r="AA155" s="58">
        <v>0.26</v>
      </c>
      <c r="AB155" s="58"/>
      <c r="AD155" s="59"/>
      <c r="AE155" s="60"/>
      <c r="AF155" s="61"/>
      <c r="AG155" s="59"/>
      <c r="AH155" s="59"/>
      <c r="AI155" s="59"/>
      <c r="AJ155" s="60"/>
      <c r="AK155" s="62"/>
      <c r="AL155" s="62"/>
      <c r="AM155" s="62"/>
      <c r="AN155" s="62"/>
      <c r="AO155" s="62"/>
      <c r="AP155" s="62"/>
      <c r="AQ155" s="63"/>
      <c r="AR155" s="62"/>
      <c r="AS155" s="62"/>
      <c r="AT155" s="63"/>
      <c r="AU155" s="59"/>
      <c r="AV155" s="59"/>
      <c r="AW155" s="59"/>
      <c r="AX155" s="59"/>
      <c r="AY155" s="59"/>
      <c r="AZ155" s="59"/>
      <c r="BA155" s="60"/>
      <c r="BB155" s="64"/>
      <c r="BC155" s="64"/>
      <c r="BD155" s="59"/>
      <c r="BE155" s="59"/>
      <c r="BF155" s="59"/>
      <c r="BG155" s="59"/>
      <c r="BH155" s="59"/>
      <c r="BI155" s="59"/>
      <c r="BJ155" s="59"/>
      <c r="BK155" s="59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P155"/>
      <c r="CQ155"/>
      <c r="CR155"/>
      <c r="CS155"/>
      <c r="CT155"/>
      <c r="CU155"/>
      <c r="CV155"/>
      <c r="CW155"/>
      <c r="CX155"/>
      <c r="CY155"/>
      <c r="CZ155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FG155" s="65"/>
      <c r="FH155" s="65"/>
      <c r="FL155" s="57"/>
      <c r="FX155" s="57"/>
      <c r="FY155" s="57"/>
      <c r="FZ155" s="57"/>
      <c r="GA155" s="66"/>
      <c r="GB155" s="66"/>
      <c r="GE155" s="66"/>
      <c r="GG155" s="57"/>
    </row>
    <row r="156" spans="1:189" s="56" customFormat="1" ht="18" customHeight="1" x14ac:dyDescent="0.3">
      <c r="A156" s="56" t="s">
        <v>1037</v>
      </c>
      <c r="B156" s="56" t="s">
        <v>1022</v>
      </c>
      <c r="C156" s="57">
        <v>975</v>
      </c>
      <c r="D156" s="57">
        <v>5</v>
      </c>
      <c r="E156" s="56">
        <f t="shared" si="2"/>
        <v>1248.1500000000001</v>
      </c>
      <c r="F156" s="58">
        <v>59</v>
      </c>
      <c r="G156" s="58">
        <v>0.47</v>
      </c>
      <c r="H156" s="58">
        <v>17.22</v>
      </c>
      <c r="I156" s="58">
        <v>3.9</v>
      </c>
      <c r="J156" s="58">
        <v>0.09</v>
      </c>
      <c r="K156" s="58">
        <v>3.2</v>
      </c>
      <c r="L156" s="58">
        <v>5.92</v>
      </c>
      <c r="M156" s="58">
        <v>3.4</v>
      </c>
      <c r="N156" s="58">
        <v>0.93</v>
      </c>
      <c r="O156" s="58">
        <v>0.02</v>
      </c>
      <c r="P156" s="58">
        <v>0.18</v>
      </c>
      <c r="Q156" s="58">
        <f>100-SUM(F156:P156)</f>
        <v>5.6699999999999733</v>
      </c>
      <c r="S156" s="58">
        <v>44</v>
      </c>
      <c r="T156" s="58">
        <v>1.44</v>
      </c>
      <c r="U156" s="58">
        <v>11.96</v>
      </c>
      <c r="V156" s="58">
        <v>8.6999999999999993</v>
      </c>
      <c r="W156" s="58">
        <v>0.13</v>
      </c>
      <c r="X156" s="58">
        <v>16.7</v>
      </c>
      <c r="Y156" s="58">
        <v>11.43</v>
      </c>
      <c r="Z156" s="58">
        <v>2.2999999999999998</v>
      </c>
      <c r="AA156" s="58">
        <v>0.27</v>
      </c>
      <c r="AB156" s="58"/>
      <c r="AD156" s="59"/>
      <c r="AE156" s="60"/>
      <c r="AF156" s="61"/>
      <c r="AG156" s="59"/>
      <c r="AH156" s="59"/>
      <c r="AI156" s="59"/>
      <c r="AJ156" s="60"/>
      <c r="AK156" s="62"/>
      <c r="AL156" s="62"/>
      <c r="AM156" s="62"/>
      <c r="AN156" s="62"/>
      <c r="AO156" s="62"/>
      <c r="AP156" s="62"/>
      <c r="AQ156" s="63"/>
      <c r="AR156" s="62"/>
      <c r="AS156" s="62"/>
      <c r="AT156" s="63"/>
      <c r="AU156" s="59"/>
      <c r="AV156" s="59"/>
      <c r="AW156" s="59"/>
      <c r="AX156" s="59"/>
      <c r="AY156" s="59"/>
      <c r="AZ156" s="59"/>
      <c r="BA156" s="60"/>
      <c r="BB156" s="64"/>
      <c r="BC156" s="64"/>
      <c r="BD156" s="59"/>
      <c r="BE156" s="59"/>
      <c r="BF156" s="59"/>
      <c r="BG156" s="59"/>
      <c r="BH156" s="59"/>
      <c r="BI156" s="59"/>
      <c r="BJ156" s="59"/>
      <c r="BK156" s="59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P156"/>
      <c r="CQ156"/>
      <c r="CR156"/>
      <c r="CS156"/>
      <c r="CT156"/>
      <c r="CU156"/>
      <c r="CV156"/>
      <c r="CW156"/>
      <c r="CX156"/>
      <c r="CY156"/>
      <c r="CZ156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FG156" s="65"/>
      <c r="FH156" s="65"/>
      <c r="FL156" s="57"/>
      <c r="FX156" s="57"/>
      <c r="FY156" s="57"/>
      <c r="FZ156" s="57"/>
      <c r="GA156" s="66"/>
      <c r="GB156" s="66"/>
      <c r="GE156" s="66"/>
      <c r="GG156" s="57"/>
    </row>
    <row r="157" spans="1:189" s="56" customFormat="1" ht="18" customHeight="1" x14ac:dyDescent="0.3">
      <c r="A157" s="56" t="s">
        <v>1037</v>
      </c>
      <c r="B157" s="56" t="s">
        <v>1022</v>
      </c>
      <c r="C157" s="57">
        <v>975</v>
      </c>
      <c r="D157" s="57">
        <v>5</v>
      </c>
      <c r="E157" s="56">
        <f t="shared" si="2"/>
        <v>1248.1500000000001</v>
      </c>
      <c r="F157" s="58">
        <v>55.2</v>
      </c>
      <c r="G157" s="58">
        <v>0.56000000000000005</v>
      </c>
      <c r="H157" s="58">
        <v>16.05</v>
      </c>
      <c r="I157" s="58">
        <v>4.4000000000000004</v>
      </c>
      <c r="J157" s="58">
        <v>0.06</v>
      </c>
      <c r="K157" s="58">
        <v>4.0999999999999996</v>
      </c>
      <c r="L157" s="58">
        <v>6.14</v>
      </c>
      <c r="M157" s="58">
        <v>2.84</v>
      </c>
      <c r="N157" s="58">
        <v>0.75</v>
      </c>
      <c r="O157" s="58">
        <v>0.23</v>
      </c>
      <c r="P157" s="58"/>
      <c r="Q157" s="58">
        <f>100-SUM(F157:P157)</f>
        <v>9.6699999999999875</v>
      </c>
      <c r="S157" s="58">
        <v>45.2</v>
      </c>
      <c r="T157" s="58">
        <v>0.97</v>
      </c>
      <c r="U157" s="58">
        <v>10.45</v>
      </c>
      <c r="V157" s="58">
        <v>7.4</v>
      </c>
      <c r="W157" s="58">
        <v>7.0000000000000007E-2</v>
      </c>
      <c r="X157" s="58">
        <v>18.3</v>
      </c>
      <c r="Y157" s="58">
        <v>11.38</v>
      </c>
      <c r="Z157" s="58">
        <v>2.12</v>
      </c>
      <c r="AA157" s="58">
        <v>0.23</v>
      </c>
      <c r="AB157" s="58"/>
      <c r="AD157" s="59"/>
      <c r="AE157" s="60"/>
      <c r="AF157" s="61"/>
      <c r="AG157" s="59"/>
      <c r="AH157" s="59"/>
      <c r="AI157" s="59"/>
      <c r="AJ157" s="60"/>
      <c r="AK157" s="62"/>
      <c r="AL157" s="62"/>
      <c r="AM157" s="62"/>
      <c r="AN157" s="62"/>
      <c r="AO157" s="62"/>
      <c r="AP157" s="62"/>
      <c r="AQ157" s="63"/>
      <c r="AR157" s="62"/>
      <c r="AS157" s="62"/>
      <c r="AT157" s="63"/>
      <c r="AU157" s="59"/>
      <c r="AV157" s="59"/>
      <c r="AW157" s="59"/>
      <c r="AX157" s="59"/>
      <c r="AY157" s="59"/>
      <c r="AZ157" s="59"/>
      <c r="BA157" s="60"/>
      <c r="BB157" s="64"/>
      <c r="BC157" s="64"/>
      <c r="BD157" s="59"/>
      <c r="BE157" s="59"/>
      <c r="BF157" s="59"/>
      <c r="BG157" s="59"/>
      <c r="BH157" s="59"/>
      <c r="BI157" s="59"/>
      <c r="BJ157" s="59"/>
      <c r="BK157" s="59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P157"/>
      <c r="CQ157"/>
      <c r="CR157"/>
      <c r="CS157"/>
      <c r="CT157"/>
      <c r="CU157"/>
      <c r="CV157"/>
      <c r="CW157"/>
      <c r="CX157"/>
      <c r="CY157"/>
      <c r="CZ1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FG157" s="65"/>
      <c r="FH157" s="65"/>
      <c r="FL157" s="57"/>
      <c r="FX157" s="57"/>
      <c r="FY157" s="57"/>
      <c r="FZ157" s="57"/>
      <c r="GA157" s="66"/>
      <c r="GB157" s="66"/>
      <c r="GE157" s="66"/>
      <c r="GG157" s="57"/>
    </row>
    <row r="158" spans="1:189" s="56" customFormat="1" ht="18" customHeight="1" x14ac:dyDescent="0.3">
      <c r="A158" s="56" t="s">
        <v>1037</v>
      </c>
      <c r="B158" s="56" t="s">
        <v>1022</v>
      </c>
      <c r="C158" s="57">
        <v>1000</v>
      </c>
      <c r="D158" s="57">
        <v>5</v>
      </c>
      <c r="E158" s="56">
        <f t="shared" si="2"/>
        <v>1273.1500000000001</v>
      </c>
      <c r="F158" s="58">
        <v>49.3</v>
      </c>
      <c r="G158" s="58">
        <v>0.55000000000000004</v>
      </c>
      <c r="H158" s="58">
        <v>17.27</v>
      </c>
      <c r="I158" s="58">
        <v>4.8</v>
      </c>
      <c r="J158" s="58">
        <v>0.14000000000000001</v>
      </c>
      <c r="K158" s="58">
        <v>5.5</v>
      </c>
      <c r="L158" s="58">
        <v>7.93</v>
      </c>
      <c r="M158" s="58">
        <v>2.5499999999999998</v>
      </c>
      <c r="N158" s="58">
        <v>0.65</v>
      </c>
      <c r="O158" s="58">
        <v>0.01</v>
      </c>
      <c r="P158" s="58">
        <v>0.14000000000000001</v>
      </c>
      <c r="Q158" s="58">
        <f>100-SUM(F158:P158)</f>
        <v>11.160000000000011</v>
      </c>
      <c r="S158" s="58">
        <v>44.4</v>
      </c>
      <c r="T158" s="58">
        <v>0.72</v>
      </c>
      <c r="U158" s="58">
        <v>11.18</v>
      </c>
      <c r="V158" s="58">
        <v>7.8</v>
      </c>
      <c r="W158" s="58">
        <v>0.06</v>
      </c>
      <c r="X158" s="58">
        <v>18.3</v>
      </c>
      <c r="Y158" s="58">
        <v>11.03</v>
      </c>
      <c r="Z158" s="58">
        <v>2.37</v>
      </c>
      <c r="AA158" s="58">
        <v>0.18</v>
      </c>
      <c r="AB158" s="58"/>
      <c r="AD158" s="59"/>
      <c r="AE158" s="60"/>
      <c r="AF158" s="61"/>
      <c r="AG158" s="59"/>
      <c r="AH158" s="59"/>
      <c r="AI158" s="59"/>
      <c r="AJ158" s="60"/>
      <c r="AK158" s="62"/>
      <c r="AL158" s="62"/>
      <c r="AM158" s="62"/>
      <c r="AN158" s="62"/>
      <c r="AO158" s="62"/>
      <c r="AP158" s="62"/>
      <c r="AQ158" s="63"/>
      <c r="AR158" s="62"/>
      <c r="AS158" s="62"/>
      <c r="AT158" s="63"/>
      <c r="AU158" s="59"/>
      <c r="AV158" s="59"/>
      <c r="AW158" s="59"/>
      <c r="AX158" s="59"/>
      <c r="AY158" s="59"/>
      <c r="AZ158" s="59"/>
      <c r="BA158" s="60"/>
      <c r="BB158" s="64"/>
      <c r="BC158" s="64"/>
      <c r="BD158" s="59"/>
      <c r="BE158" s="59"/>
      <c r="BF158" s="59"/>
      <c r="BG158" s="59"/>
      <c r="BH158" s="59"/>
      <c r="BI158" s="59"/>
      <c r="BJ158" s="59"/>
      <c r="BK158" s="59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P158"/>
      <c r="CQ158"/>
      <c r="CR158"/>
      <c r="CS158"/>
      <c r="CT158"/>
      <c r="CU158"/>
      <c r="CV158"/>
      <c r="CW158"/>
      <c r="CX158"/>
      <c r="CY158"/>
      <c r="CZ158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FG158" s="65"/>
      <c r="FH158" s="65"/>
      <c r="FL158" s="57"/>
      <c r="FX158" s="57"/>
      <c r="FY158" s="57"/>
      <c r="FZ158" s="57"/>
      <c r="GA158" s="66"/>
      <c r="GB158" s="66"/>
      <c r="GE158" s="66"/>
      <c r="GG158" s="57"/>
    </row>
    <row r="159" spans="1:189" s="56" customFormat="1" ht="18" customHeight="1" x14ac:dyDescent="0.3">
      <c r="A159" s="56" t="s">
        <v>1042</v>
      </c>
      <c r="B159" s="56" t="s">
        <v>1022</v>
      </c>
      <c r="C159" s="57">
        <v>900</v>
      </c>
      <c r="D159" s="57">
        <v>5</v>
      </c>
      <c r="E159" s="56">
        <f t="shared" si="2"/>
        <v>1173.1500000000001</v>
      </c>
      <c r="F159" s="58">
        <v>75</v>
      </c>
      <c r="G159" s="58">
        <v>0.41</v>
      </c>
      <c r="H159" s="58">
        <v>13.2</v>
      </c>
      <c r="I159" s="58">
        <v>2.42</v>
      </c>
      <c r="J159" s="58">
        <v>0.11</v>
      </c>
      <c r="K159" s="58">
        <v>0.64</v>
      </c>
      <c r="L159" s="58">
        <v>2.0299999999999998</v>
      </c>
      <c r="M159" s="58">
        <v>1.88</v>
      </c>
      <c r="N159" s="58">
        <v>3.88</v>
      </c>
      <c r="O159" s="58"/>
      <c r="P159" s="58"/>
      <c r="Q159" s="58">
        <v>3.9</v>
      </c>
      <c r="S159" s="58">
        <v>46.1</v>
      </c>
      <c r="T159" s="58">
        <v>2</v>
      </c>
      <c r="U159" s="58">
        <v>8.07</v>
      </c>
      <c r="V159" s="58">
        <v>15.2</v>
      </c>
      <c r="W159" s="58">
        <v>0.39</v>
      </c>
      <c r="X159" s="58">
        <v>13.3</v>
      </c>
      <c r="Y159" s="58">
        <v>11.5</v>
      </c>
      <c r="Z159" s="58">
        <v>1.71</v>
      </c>
      <c r="AA159" s="58">
        <v>0.71</v>
      </c>
      <c r="AB159" s="58"/>
      <c r="AD159" s="59"/>
      <c r="AE159" s="60"/>
      <c r="AF159" s="61"/>
      <c r="AG159" s="59"/>
      <c r="AH159" s="59"/>
      <c r="AI159" s="59"/>
      <c r="AJ159" s="60"/>
      <c r="AK159" s="62"/>
      <c r="AL159" s="62"/>
      <c r="AM159" s="62"/>
      <c r="AN159" s="62"/>
      <c r="AO159" s="62"/>
      <c r="AP159" s="62"/>
      <c r="AQ159" s="63"/>
      <c r="AR159" s="62"/>
      <c r="AS159" s="62"/>
      <c r="AT159" s="63"/>
      <c r="AU159" s="59"/>
      <c r="AV159" s="59"/>
      <c r="AW159" s="59"/>
      <c r="AX159" s="59"/>
      <c r="AY159" s="59"/>
      <c r="AZ159" s="59"/>
      <c r="BA159" s="60"/>
      <c r="BB159" s="64"/>
      <c r="BC159" s="64"/>
      <c r="BD159" s="59"/>
      <c r="BE159" s="59"/>
      <c r="BF159" s="59"/>
      <c r="BG159" s="59"/>
      <c r="BH159" s="59"/>
      <c r="BI159" s="59"/>
      <c r="BJ159" s="59"/>
      <c r="BK159" s="59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P159"/>
      <c r="CQ159"/>
      <c r="CR159"/>
      <c r="CS159"/>
      <c r="CT159"/>
      <c r="CU159"/>
      <c r="CV159"/>
      <c r="CW159"/>
      <c r="CX159"/>
      <c r="CY159"/>
      <c r="CZ159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FG159" s="65"/>
      <c r="FH159" s="65"/>
      <c r="FL159" s="57"/>
      <c r="FX159" s="57"/>
      <c r="FY159" s="57"/>
      <c r="FZ159" s="57"/>
      <c r="GA159" s="66"/>
      <c r="GB159" s="66"/>
      <c r="GE159" s="66"/>
      <c r="GG159" s="57"/>
    </row>
    <row r="160" spans="1:189" s="56" customFormat="1" ht="18" customHeight="1" x14ac:dyDescent="0.3">
      <c r="A160" s="56" t="s">
        <v>1052</v>
      </c>
      <c r="B160" s="56" t="s">
        <v>1022</v>
      </c>
      <c r="C160" s="57">
        <v>940</v>
      </c>
      <c r="D160" s="57">
        <v>5</v>
      </c>
      <c r="E160" s="56">
        <f t="shared" si="2"/>
        <v>1213.1500000000001</v>
      </c>
      <c r="F160" s="58">
        <v>70.95</v>
      </c>
      <c r="G160" s="58">
        <v>0.54</v>
      </c>
      <c r="H160" s="58">
        <v>13.85</v>
      </c>
      <c r="I160" s="58">
        <v>1.8730000000000002</v>
      </c>
      <c r="J160" s="58">
        <v>0.2</v>
      </c>
      <c r="K160" s="58">
        <v>1.75</v>
      </c>
      <c r="L160" s="58">
        <v>5.23</v>
      </c>
      <c r="M160" s="58">
        <v>4.3499999999999996</v>
      </c>
      <c r="N160" s="58">
        <v>1.19</v>
      </c>
      <c r="O160" s="58">
        <v>0.02</v>
      </c>
      <c r="P160" s="58"/>
      <c r="Q160" s="58">
        <v>4.6999999999997044E-2</v>
      </c>
      <c r="S160" s="58">
        <v>46.18</v>
      </c>
      <c r="T160" s="58">
        <v>1.27</v>
      </c>
      <c r="U160" s="58">
        <v>9.7799999999999994</v>
      </c>
      <c r="V160" s="58">
        <v>6.26</v>
      </c>
      <c r="W160" s="58">
        <v>0.45</v>
      </c>
      <c r="X160" s="58">
        <v>19.329999999999998</v>
      </c>
      <c r="Y160" s="58">
        <v>11.46</v>
      </c>
      <c r="Z160" s="58">
        <v>1.83</v>
      </c>
      <c r="AA160" s="58">
        <v>0.14000000000000001</v>
      </c>
      <c r="AB160" s="58">
        <v>0.04</v>
      </c>
      <c r="AD160" s="59"/>
      <c r="AE160" s="60"/>
      <c r="AF160" s="61"/>
      <c r="AG160" s="59"/>
      <c r="AH160" s="59"/>
      <c r="AI160" s="59"/>
      <c r="AJ160" s="60"/>
      <c r="AK160" s="62"/>
      <c r="AL160" s="62"/>
      <c r="AM160" s="62"/>
      <c r="AN160" s="62"/>
      <c r="AO160" s="62"/>
      <c r="AP160" s="62"/>
      <c r="AQ160" s="63"/>
      <c r="AR160" s="62"/>
      <c r="AS160" s="62"/>
      <c r="AT160" s="63"/>
      <c r="AU160" s="59"/>
      <c r="AV160" s="59"/>
      <c r="AW160" s="59"/>
      <c r="AX160" s="59"/>
      <c r="AY160" s="59"/>
      <c r="AZ160" s="59"/>
      <c r="BA160" s="60"/>
      <c r="BB160" s="64"/>
      <c r="BC160" s="64"/>
      <c r="BD160" s="59"/>
      <c r="BE160" s="59"/>
      <c r="BF160" s="59"/>
      <c r="BG160" s="59"/>
      <c r="BH160" s="59"/>
      <c r="BI160" s="59"/>
      <c r="BJ160" s="59"/>
      <c r="BK160" s="59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P160"/>
      <c r="CQ160"/>
      <c r="CR160"/>
      <c r="CS160"/>
      <c r="CT160"/>
      <c r="CU160"/>
      <c r="CV160"/>
      <c r="CW160"/>
      <c r="CX160"/>
      <c r="CY160"/>
      <c r="CZ160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FG160" s="65"/>
      <c r="FH160" s="65"/>
      <c r="FL160" s="57"/>
      <c r="FX160" s="57"/>
      <c r="FY160" s="57"/>
      <c r="FZ160" s="57"/>
      <c r="GA160" s="66"/>
      <c r="GB160" s="66"/>
      <c r="GE160" s="66"/>
      <c r="GG160" s="57"/>
    </row>
    <row r="161" spans="1:189" s="56" customFormat="1" ht="18" customHeight="1" x14ac:dyDescent="0.3">
      <c r="A161" s="56" t="s">
        <v>1052</v>
      </c>
      <c r="B161" s="56" t="s">
        <v>1022</v>
      </c>
      <c r="C161" s="57">
        <v>940</v>
      </c>
      <c r="D161" s="57">
        <v>5</v>
      </c>
      <c r="E161" s="56">
        <f t="shared" si="2"/>
        <v>1213.1500000000001</v>
      </c>
      <c r="F161" s="58">
        <v>74.349999999999994</v>
      </c>
      <c r="G161" s="58">
        <v>0.34</v>
      </c>
      <c r="H161" s="58">
        <v>14.31</v>
      </c>
      <c r="I161" s="58">
        <v>1.5150000000000001</v>
      </c>
      <c r="J161" s="58">
        <v>0.12</v>
      </c>
      <c r="K161" s="58">
        <v>1.05</v>
      </c>
      <c r="L161" s="58">
        <v>3.75</v>
      </c>
      <c r="M161" s="58">
        <v>3.9</v>
      </c>
      <c r="N161" s="58">
        <v>0.62</v>
      </c>
      <c r="O161" s="58"/>
      <c r="P161" s="58"/>
      <c r="Q161" s="58">
        <v>4.4999999999987494E-2</v>
      </c>
      <c r="S161" s="58">
        <v>43.56</v>
      </c>
      <c r="T161" s="58">
        <v>1.9</v>
      </c>
      <c r="U161" s="58">
        <v>12.29</v>
      </c>
      <c r="V161" s="58">
        <v>11.37</v>
      </c>
      <c r="W161" s="58">
        <v>0.19</v>
      </c>
      <c r="X161" s="58">
        <v>14.86</v>
      </c>
      <c r="Y161" s="58">
        <v>10.92</v>
      </c>
      <c r="Z161" s="58">
        <v>0.16</v>
      </c>
      <c r="AA161" s="58">
        <v>2.16</v>
      </c>
      <c r="AB161" s="58">
        <v>0.1</v>
      </c>
      <c r="AD161" s="59"/>
      <c r="AE161" s="60"/>
      <c r="AF161" s="61"/>
      <c r="AG161" s="59"/>
      <c r="AH161" s="59"/>
      <c r="AI161" s="59"/>
      <c r="AJ161" s="60"/>
      <c r="AK161" s="62"/>
      <c r="AL161" s="62"/>
      <c r="AM161" s="62"/>
      <c r="AN161" s="62"/>
      <c r="AO161" s="62"/>
      <c r="AP161" s="62"/>
      <c r="AQ161" s="63"/>
      <c r="AR161" s="62"/>
      <c r="AS161" s="62"/>
      <c r="AT161" s="63"/>
      <c r="AU161" s="59"/>
      <c r="AV161" s="59"/>
      <c r="AW161" s="59"/>
      <c r="AX161" s="59"/>
      <c r="AY161" s="59"/>
      <c r="AZ161" s="59"/>
      <c r="BA161" s="60"/>
      <c r="BB161" s="64"/>
      <c r="BC161" s="64"/>
      <c r="BD161" s="59"/>
      <c r="BE161" s="59"/>
      <c r="BF161" s="59"/>
      <c r="BG161" s="59"/>
      <c r="BH161" s="59"/>
      <c r="BI161" s="59"/>
      <c r="BJ161" s="59"/>
      <c r="BK161" s="59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P161"/>
      <c r="CQ161"/>
      <c r="CR161"/>
      <c r="CS161"/>
      <c r="CT161"/>
      <c r="CU161"/>
      <c r="CV161"/>
      <c r="CW161"/>
      <c r="CX161"/>
      <c r="CY161"/>
      <c r="CZ161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FG161" s="65"/>
      <c r="FH161" s="65"/>
      <c r="FL161" s="57"/>
      <c r="FX161" s="57"/>
      <c r="FY161" s="57"/>
      <c r="FZ161" s="57"/>
      <c r="GA161" s="66"/>
      <c r="GB161" s="66"/>
      <c r="GE161" s="66"/>
      <c r="GG161" s="57"/>
    </row>
    <row r="162" spans="1:189" s="56" customFormat="1" ht="18" customHeight="1" x14ac:dyDescent="0.3">
      <c r="A162" s="56" t="s">
        <v>1014</v>
      </c>
      <c r="B162" s="56" t="s">
        <v>1022</v>
      </c>
      <c r="C162" s="57">
        <v>960</v>
      </c>
      <c r="D162" s="57">
        <v>5.0030000000000001</v>
      </c>
      <c r="E162" s="56">
        <f t="shared" si="2"/>
        <v>1233.1500000000001</v>
      </c>
      <c r="F162" s="67">
        <v>52.93</v>
      </c>
      <c r="G162" s="67">
        <v>1.91</v>
      </c>
      <c r="H162" s="67">
        <v>17.79</v>
      </c>
      <c r="I162" s="67">
        <v>10.78</v>
      </c>
      <c r="J162" s="67">
        <v>0.17</v>
      </c>
      <c r="K162" s="67">
        <v>3.34</v>
      </c>
      <c r="L162" s="67">
        <v>9.0299999999999994</v>
      </c>
      <c r="M162" s="67">
        <v>2.89</v>
      </c>
      <c r="N162" s="67">
        <v>1.1599999999999999</v>
      </c>
      <c r="O162" s="58"/>
      <c r="P162" s="58"/>
      <c r="Q162" s="58">
        <v>9.32</v>
      </c>
      <c r="S162" s="67">
        <v>40.76</v>
      </c>
      <c r="T162" s="67">
        <v>3.47</v>
      </c>
      <c r="U162" s="67">
        <v>13.35</v>
      </c>
      <c r="V162" s="67">
        <v>12.8</v>
      </c>
      <c r="W162" s="67">
        <v>0.16</v>
      </c>
      <c r="X162" s="67">
        <v>12.55</v>
      </c>
      <c r="Y162" s="67">
        <v>11.56</v>
      </c>
      <c r="Z162" s="67">
        <v>2.31</v>
      </c>
      <c r="AA162" s="67">
        <v>2.31</v>
      </c>
      <c r="AB162" s="58"/>
      <c r="AD162" s="59"/>
      <c r="AE162" s="60"/>
      <c r="AF162" s="61"/>
      <c r="AG162" s="59"/>
      <c r="AH162" s="59"/>
      <c r="AI162" s="59"/>
      <c r="AJ162" s="60"/>
      <c r="AK162" s="62"/>
      <c r="AL162" s="62"/>
      <c r="AM162" s="62"/>
      <c r="AN162" s="62"/>
      <c r="AO162" s="62"/>
      <c r="AP162" s="62"/>
      <c r="AQ162" s="63"/>
      <c r="AR162" s="62"/>
      <c r="AS162" s="62"/>
      <c r="AT162" s="63"/>
      <c r="AU162" s="59"/>
      <c r="AV162" s="59"/>
      <c r="AW162" s="59"/>
      <c r="AX162" s="59"/>
      <c r="AY162" s="59"/>
      <c r="AZ162" s="59"/>
      <c r="BA162" s="60"/>
      <c r="BB162" s="64"/>
      <c r="BC162" s="64"/>
      <c r="BD162" s="59"/>
      <c r="BE162" s="59"/>
      <c r="BF162" s="59"/>
      <c r="BG162" s="59"/>
      <c r="BH162" s="59"/>
      <c r="BI162" s="59"/>
      <c r="BJ162" s="59"/>
      <c r="BK162" s="59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P162"/>
      <c r="CQ162"/>
      <c r="CR162"/>
      <c r="CS162"/>
      <c r="CT162"/>
      <c r="CU162"/>
      <c r="CV162"/>
      <c r="CW162"/>
      <c r="CX162"/>
      <c r="CY162"/>
      <c r="CZ162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FG162" s="65"/>
      <c r="FH162" s="65"/>
      <c r="FL162" s="57"/>
      <c r="FX162" s="57"/>
      <c r="FY162" s="57"/>
      <c r="FZ162" s="57"/>
      <c r="GA162" s="66"/>
      <c r="GB162" s="66"/>
      <c r="GE162" s="66"/>
      <c r="GG162" s="57"/>
    </row>
    <row r="163" spans="1:189" s="56" customFormat="1" ht="18" customHeight="1" x14ac:dyDescent="0.3">
      <c r="A163" s="56" t="s">
        <v>1046</v>
      </c>
      <c r="B163" s="56" t="s">
        <v>1022</v>
      </c>
      <c r="C163" s="57">
        <v>970</v>
      </c>
      <c r="D163" s="57">
        <v>7</v>
      </c>
      <c r="E163" s="56">
        <f t="shared" si="2"/>
        <v>1243.1500000000001</v>
      </c>
      <c r="F163" s="67">
        <v>61.05</v>
      </c>
      <c r="G163" s="67">
        <v>0.9</v>
      </c>
      <c r="H163" s="67">
        <v>17.32</v>
      </c>
      <c r="I163" s="67">
        <v>7.01</v>
      </c>
      <c r="J163" s="67">
        <v>0.13</v>
      </c>
      <c r="K163" s="67">
        <v>1.2</v>
      </c>
      <c r="L163" s="67">
        <v>4.2699999999999996</v>
      </c>
      <c r="M163" s="58">
        <v>4.41</v>
      </c>
      <c r="N163" s="58">
        <v>3.38</v>
      </c>
      <c r="O163" s="58"/>
      <c r="P163" s="58">
        <v>0.32</v>
      </c>
      <c r="Q163" s="58">
        <v>5.75</v>
      </c>
      <c r="S163" s="67">
        <v>41.33</v>
      </c>
      <c r="T163" s="67">
        <v>3.88</v>
      </c>
      <c r="U163" s="67">
        <v>11.93</v>
      </c>
      <c r="V163" s="67">
        <v>15.56</v>
      </c>
      <c r="W163" s="67">
        <v>0.2</v>
      </c>
      <c r="X163" s="67">
        <v>11.05</v>
      </c>
      <c r="Y163" s="67">
        <v>10.47</v>
      </c>
      <c r="Z163" s="58">
        <v>2.41</v>
      </c>
      <c r="AA163" s="58">
        <v>0.94</v>
      </c>
      <c r="AB163" s="58"/>
      <c r="AD163" s="59"/>
      <c r="AE163" s="60"/>
      <c r="AF163" s="61"/>
      <c r="AG163" s="59"/>
      <c r="AH163" s="59"/>
      <c r="AI163" s="59"/>
      <c r="AJ163" s="60"/>
      <c r="AK163" s="62"/>
      <c r="AL163" s="62"/>
      <c r="AM163" s="62"/>
      <c r="AN163" s="62"/>
      <c r="AO163" s="62"/>
      <c r="AP163" s="62"/>
      <c r="AQ163" s="63"/>
      <c r="AR163" s="62"/>
      <c r="AS163" s="62"/>
      <c r="AT163" s="63"/>
      <c r="AU163" s="59"/>
      <c r="AV163" s="59"/>
      <c r="AW163" s="59"/>
      <c r="AX163" s="59"/>
      <c r="AY163" s="59"/>
      <c r="AZ163" s="59"/>
      <c r="BA163" s="60"/>
      <c r="BB163" s="64"/>
      <c r="BC163" s="64"/>
      <c r="BD163" s="59"/>
      <c r="BE163" s="59"/>
      <c r="BF163" s="59"/>
      <c r="BG163" s="59"/>
      <c r="BH163" s="59"/>
      <c r="BI163" s="59"/>
      <c r="BJ163" s="59"/>
      <c r="BK163" s="59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P163"/>
      <c r="CQ163"/>
      <c r="CR163"/>
      <c r="CS163"/>
      <c r="CT163"/>
      <c r="CU163"/>
      <c r="CV163"/>
      <c r="CW163"/>
      <c r="CX163"/>
      <c r="CY163"/>
      <c r="CZ163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FG163" s="65"/>
      <c r="FH163" s="65"/>
      <c r="FL163" s="57"/>
      <c r="FX163" s="57"/>
      <c r="FY163" s="57"/>
      <c r="FZ163" s="57"/>
      <c r="GA163" s="66"/>
      <c r="GB163" s="66"/>
      <c r="GE163" s="66"/>
      <c r="GG163" s="57"/>
    </row>
    <row r="164" spans="1:189" s="56" customFormat="1" ht="18" customHeight="1" x14ac:dyDescent="0.3">
      <c r="A164" s="56" t="s">
        <v>1046</v>
      </c>
      <c r="B164" s="56" t="s">
        <v>1022</v>
      </c>
      <c r="C164" s="57">
        <v>950</v>
      </c>
      <c r="D164" s="57">
        <v>7</v>
      </c>
      <c r="E164" s="56">
        <f t="shared" si="2"/>
        <v>1223.1500000000001</v>
      </c>
      <c r="F164" s="67">
        <v>64.06</v>
      </c>
      <c r="G164" s="67">
        <v>0.54</v>
      </c>
      <c r="H164" s="67">
        <v>18.45</v>
      </c>
      <c r="I164" s="67">
        <v>4.8099999999999996</v>
      </c>
      <c r="J164" s="67">
        <v>0.12</v>
      </c>
      <c r="K164" s="67">
        <v>1.02</v>
      </c>
      <c r="L164" s="67">
        <v>3.2</v>
      </c>
      <c r="M164" s="58">
        <v>4.03</v>
      </c>
      <c r="N164" s="58">
        <v>3.49</v>
      </c>
      <c r="O164" s="58"/>
      <c r="P164" s="58">
        <v>0.28000000000000003</v>
      </c>
      <c r="Q164" s="58">
        <v>9.0799999999999983</v>
      </c>
      <c r="S164" s="67">
        <v>41.74</v>
      </c>
      <c r="T164" s="67">
        <v>3.64</v>
      </c>
      <c r="U164" s="67">
        <v>11.41</v>
      </c>
      <c r="V164" s="67">
        <v>14.91</v>
      </c>
      <c r="W164" s="67">
        <v>0.19</v>
      </c>
      <c r="X164" s="67">
        <v>12.11</v>
      </c>
      <c r="Y164" s="67">
        <v>9.7899999999999991</v>
      </c>
      <c r="Z164" s="58">
        <v>2.56</v>
      </c>
      <c r="AA164" s="58">
        <v>0.68</v>
      </c>
      <c r="AB164" s="58"/>
      <c r="AD164" s="59"/>
      <c r="AE164" s="60"/>
      <c r="AF164" s="61"/>
      <c r="AG164" s="59"/>
      <c r="AH164" s="59"/>
      <c r="AI164" s="59"/>
      <c r="AJ164" s="60"/>
      <c r="AK164" s="62"/>
      <c r="AL164" s="62"/>
      <c r="AM164" s="62"/>
      <c r="AN164" s="62"/>
      <c r="AO164" s="62"/>
      <c r="AP164" s="62"/>
      <c r="AQ164" s="63"/>
      <c r="AR164" s="62"/>
      <c r="AS164" s="62"/>
      <c r="AT164" s="63"/>
      <c r="AU164" s="59"/>
      <c r="AV164" s="59"/>
      <c r="AW164" s="59"/>
      <c r="AX164" s="59"/>
      <c r="AY164" s="59"/>
      <c r="AZ164" s="59"/>
      <c r="BA164" s="60"/>
      <c r="BB164" s="64"/>
      <c r="BC164" s="64"/>
      <c r="BD164" s="59"/>
      <c r="BE164" s="59"/>
      <c r="BF164" s="59"/>
      <c r="BG164" s="59"/>
      <c r="BH164" s="59"/>
      <c r="BI164" s="59"/>
      <c r="BJ164" s="59"/>
      <c r="BK164" s="59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P164"/>
      <c r="CQ164"/>
      <c r="CR164"/>
      <c r="CS164"/>
      <c r="CT164"/>
      <c r="CU164"/>
      <c r="CV164"/>
      <c r="CW164"/>
      <c r="CX164"/>
      <c r="CY164"/>
      <c r="CZ164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FG164" s="65"/>
      <c r="FH164" s="65"/>
      <c r="FL164" s="57"/>
      <c r="FX164" s="57"/>
      <c r="FY164" s="57"/>
      <c r="FZ164" s="57"/>
      <c r="GA164" s="66"/>
      <c r="GB164" s="66"/>
      <c r="GE164" s="66"/>
      <c r="GG164" s="57"/>
    </row>
    <row r="165" spans="1:189" s="56" customFormat="1" ht="18" customHeight="1" x14ac:dyDescent="0.3">
      <c r="A165" s="56" t="s">
        <v>1046</v>
      </c>
      <c r="B165" s="56" t="s">
        <v>1022</v>
      </c>
      <c r="C165" s="57">
        <v>1050</v>
      </c>
      <c r="D165" s="57">
        <v>7</v>
      </c>
      <c r="E165" s="56">
        <f t="shared" si="2"/>
        <v>1323.15</v>
      </c>
      <c r="F165" s="67">
        <v>53.72</v>
      </c>
      <c r="G165" s="67">
        <v>2.19</v>
      </c>
      <c r="H165" s="67">
        <v>17.46</v>
      </c>
      <c r="I165" s="67">
        <v>8.9499999999999993</v>
      </c>
      <c r="J165" s="67">
        <v>0.23</v>
      </c>
      <c r="K165" s="67">
        <v>3.53</v>
      </c>
      <c r="L165" s="67">
        <v>6.88</v>
      </c>
      <c r="M165" s="58">
        <v>4.13</v>
      </c>
      <c r="N165" s="58">
        <v>2.29</v>
      </c>
      <c r="O165" s="58"/>
      <c r="P165" s="58">
        <v>0.61</v>
      </c>
      <c r="Q165" s="58">
        <v>3.9699999999999989</v>
      </c>
      <c r="S165" s="67">
        <v>41.04</v>
      </c>
      <c r="T165" s="67">
        <v>4.95</v>
      </c>
      <c r="U165" s="67">
        <v>13.37</v>
      </c>
      <c r="V165" s="67">
        <v>9.5399999999999991</v>
      </c>
      <c r="W165" s="67">
        <v>0.22</v>
      </c>
      <c r="X165" s="67">
        <v>14.16</v>
      </c>
      <c r="Y165" s="67">
        <v>10.8</v>
      </c>
      <c r="Z165" s="58">
        <v>2.69</v>
      </c>
      <c r="AA165" s="58">
        <v>0.78</v>
      </c>
      <c r="AB165" s="58"/>
      <c r="AD165" s="59"/>
      <c r="AE165" s="60"/>
      <c r="AF165" s="61"/>
      <c r="AG165" s="59"/>
      <c r="AH165" s="59"/>
      <c r="AI165" s="59"/>
      <c r="AJ165" s="60"/>
      <c r="AK165" s="62"/>
      <c r="AL165" s="62"/>
      <c r="AM165" s="62"/>
      <c r="AN165" s="62"/>
      <c r="AO165" s="62"/>
      <c r="AP165" s="62"/>
      <c r="AQ165" s="63"/>
      <c r="AR165" s="62"/>
      <c r="AS165" s="62"/>
      <c r="AT165" s="63"/>
      <c r="AU165" s="59"/>
      <c r="AV165" s="59"/>
      <c r="AW165" s="59"/>
      <c r="AX165" s="59"/>
      <c r="AY165" s="59"/>
      <c r="AZ165" s="59"/>
      <c r="BA165" s="60"/>
      <c r="BB165" s="64"/>
      <c r="BC165" s="64"/>
      <c r="BD165" s="59"/>
      <c r="BE165" s="59"/>
      <c r="BF165" s="59"/>
      <c r="BG165" s="59"/>
      <c r="BH165" s="59"/>
      <c r="BI165" s="59"/>
      <c r="BJ165" s="59"/>
      <c r="BK165" s="59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P165"/>
      <c r="CQ165"/>
      <c r="CR165"/>
      <c r="CS165"/>
      <c r="CT165"/>
      <c r="CU165"/>
      <c r="CV165"/>
      <c r="CW165"/>
      <c r="CX165"/>
      <c r="CY165"/>
      <c r="CZ165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FG165" s="65"/>
      <c r="FH165" s="65"/>
      <c r="FL165" s="57"/>
      <c r="FX165" s="57"/>
      <c r="FY165" s="57"/>
      <c r="FZ165" s="57"/>
      <c r="GA165" s="66"/>
      <c r="GB165" s="66"/>
      <c r="GE165" s="66"/>
      <c r="GG165" s="57"/>
    </row>
    <row r="166" spans="1:189" s="56" customFormat="1" ht="18" customHeight="1" x14ac:dyDescent="0.3">
      <c r="A166" s="56" t="s">
        <v>1046</v>
      </c>
      <c r="B166" s="56" t="s">
        <v>1022</v>
      </c>
      <c r="C166" s="57">
        <v>1050</v>
      </c>
      <c r="D166" s="57">
        <v>7</v>
      </c>
      <c r="E166" s="56">
        <f t="shared" si="2"/>
        <v>1323.15</v>
      </c>
      <c r="F166" s="67">
        <v>53.15</v>
      </c>
      <c r="G166" s="67">
        <v>2.21</v>
      </c>
      <c r="H166" s="67">
        <v>17.72</v>
      </c>
      <c r="I166" s="67">
        <v>9.16</v>
      </c>
      <c r="J166" s="67">
        <v>0.23</v>
      </c>
      <c r="K166" s="67">
        <v>3.31</v>
      </c>
      <c r="L166" s="67">
        <v>6.97</v>
      </c>
      <c r="M166" s="58">
        <v>4.5599999999999996</v>
      </c>
      <c r="N166" s="58">
        <v>2.17</v>
      </c>
      <c r="O166" s="58"/>
      <c r="P166" s="58">
        <v>0.49</v>
      </c>
      <c r="Q166" s="58">
        <v>3.75</v>
      </c>
      <c r="S166" s="67">
        <v>40.11</v>
      </c>
      <c r="T166" s="67">
        <v>5.47</v>
      </c>
      <c r="U166" s="67">
        <v>14.56</v>
      </c>
      <c r="V166" s="67">
        <v>10.49</v>
      </c>
      <c r="W166" s="67">
        <v>0.15</v>
      </c>
      <c r="X166" s="67">
        <v>13.25</v>
      </c>
      <c r="Y166" s="67">
        <v>11.12</v>
      </c>
      <c r="Z166" s="58">
        <v>2.69</v>
      </c>
      <c r="AA166" s="58">
        <v>0.76</v>
      </c>
      <c r="AB166" s="58"/>
      <c r="AD166" s="59"/>
      <c r="AE166" s="60"/>
      <c r="AF166" s="61"/>
      <c r="AG166" s="59"/>
      <c r="AH166" s="59"/>
      <c r="AI166" s="59"/>
      <c r="AJ166" s="60"/>
      <c r="AK166" s="62"/>
      <c r="AL166" s="62"/>
      <c r="AM166" s="62"/>
      <c r="AN166" s="62"/>
      <c r="AO166" s="62"/>
      <c r="AP166" s="62"/>
      <c r="AQ166" s="63"/>
      <c r="AR166" s="62"/>
      <c r="AS166" s="62"/>
      <c r="AT166" s="63"/>
      <c r="AU166" s="59"/>
      <c r="AV166" s="59"/>
      <c r="AW166" s="59"/>
      <c r="AX166" s="59"/>
      <c r="AY166" s="59"/>
      <c r="AZ166" s="59"/>
      <c r="BA166" s="60"/>
      <c r="BB166" s="64"/>
      <c r="BC166" s="64"/>
      <c r="BD166" s="59"/>
      <c r="BE166" s="59"/>
      <c r="BF166" s="59"/>
      <c r="BG166" s="59"/>
      <c r="BH166" s="59"/>
      <c r="BI166" s="59"/>
      <c r="BJ166" s="59"/>
      <c r="BK166" s="59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P166"/>
      <c r="CQ166"/>
      <c r="CR166"/>
      <c r="CS166"/>
      <c r="CT166"/>
      <c r="CU166"/>
      <c r="CV166"/>
      <c r="CW166"/>
      <c r="CX166"/>
      <c r="CY166"/>
      <c r="CZ166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FG166" s="65"/>
      <c r="FH166" s="65"/>
      <c r="FL166" s="57"/>
      <c r="FX166" s="57"/>
      <c r="FY166" s="57"/>
      <c r="FZ166" s="57"/>
      <c r="GA166" s="66"/>
      <c r="GB166" s="66"/>
      <c r="GE166" s="66"/>
      <c r="GG166" s="57"/>
    </row>
    <row r="167" spans="1:189" s="56" customFormat="1" ht="18" customHeight="1" x14ac:dyDescent="0.3">
      <c r="A167" s="56" t="s">
        <v>1046</v>
      </c>
      <c r="B167" s="56" t="s">
        <v>1022</v>
      </c>
      <c r="C167" s="57">
        <v>1000</v>
      </c>
      <c r="D167" s="57">
        <v>7</v>
      </c>
      <c r="E167" s="56">
        <f t="shared" si="2"/>
        <v>1273.1500000000001</v>
      </c>
      <c r="F167" s="67">
        <v>54.94</v>
      </c>
      <c r="G167" s="67">
        <v>1.48</v>
      </c>
      <c r="H167" s="67">
        <v>18.23</v>
      </c>
      <c r="I167" s="67">
        <v>9.17</v>
      </c>
      <c r="J167" s="67">
        <v>0.12</v>
      </c>
      <c r="K167" s="67">
        <v>3.67</v>
      </c>
      <c r="L167" s="67">
        <v>7</v>
      </c>
      <c r="M167" s="58">
        <v>3.32</v>
      </c>
      <c r="N167" s="58">
        <v>1.59</v>
      </c>
      <c r="O167" s="58"/>
      <c r="P167" s="58">
        <v>0.45</v>
      </c>
      <c r="Q167" s="58">
        <v>9.0400000000000063</v>
      </c>
      <c r="S167" s="67">
        <v>41.08</v>
      </c>
      <c r="T167" s="67">
        <v>3.66</v>
      </c>
      <c r="U167" s="67">
        <v>13.31</v>
      </c>
      <c r="V167" s="67">
        <v>12.07</v>
      </c>
      <c r="W167" s="67">
        <v>0.1</v>
      </c>
      <c r="X167" s="67">
        <v>12.98</v>
      </c>
      <c r="Y167" s="67">
        <v>10.7</v>
      </c>
      <c r="Z167" s="58">
        <v>2.31</v>
      </c>
      <c r="AA167" s="58">
        <v>0.71</v>
      </c>
      <c r="AB167" s="58"/>
      <c r="AD167" s="59"/>
      <c r="AE167" s="60"/>
      <c r="AF167" s="61"/>
      <c r="AG167" s="59"/>
      <c r="AH167" s="59"/>
      <c r="AI167" s="59"/>
      <c r="AJ167" s="60"/>
      <c r="AK167" s="62"/>
      <c r="AL167" s="62"/>
      <c r="AM167" s="62"/>
      <c r="AN167" s="62"/>
      <c r="AO167" s="62"/>
      <c r="AP167" s="62"/>
      <c r="AQ167" s="63"/>
      <c r="AR167" s="62"/>
      <c r="AS167" s="62"/>
      <c r="AT167" s="63"/>
      <c r="AU167" s="59"/>
      <c r="AV167" s="59"/>
      <c r="AW167" s="59"/>
      <c r="AX167" s="59"/>
      <c r="AY167" s="59"/>
      <c r="AZ167" s="59"/>
      <c r="BA167" s="60"/>
      <c r="BB167" s="64"/>
      <c r="BC167" s="64"/>
      <c r="BD167" s="59"/>
      <c r="BE167" s="59"/>
      <c r="BF167" s="59"/>
      <c r="BG167" s="59"/>
      <c r="BH167" s="59"/>
      <c r="BI167" s="59"/>
      <c r="BJ167" s="59"/>
      <c r="BK167" s="59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P167"/>
      <c r="CQ167"/>
      <c r="CR167"/>
      <c r="CS167"/>
      <c r="CT167"/>
      <c r="CU167"/>
      <c r="CV167"/>
      <c r="CW167"/>
      <c r="CX167"/>
      <c r="CY167"/>
      <c r="CZ16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FG167" s="65"/>
      <c r="FH167" s="65"/>
      <c r="FL167" s="57"/>
      <c r="FX167" s="57"/>
      <c r="FY167" s="57"/>
      <c r="FZ167" s="57"/>
      <c r="GA167" s="66"/>
      <c r="GB167" s="66"/>
      <c r="GE167" s="66"/>
      <c r="GG167" s="57"/>
    </row>
    <row r="168" spans="1:189" s="56" customFormat="1" ht="18" customHeight="1" x14ac:dyDescent="0.3">
      <c r="A168" s="56" t="s">
        <v>1053</v>
      </c>
      <c r="B168" s="56" t="s">
        <v>1022</v>
      </c>
      <c r="C168" s="57">
        <v>1000</v>
      </c>
      <c r="D168" s="57">
        <v>7</v>
      </c>
      <c r="E168" s="56">
        <f t="shared" si="2"/>
        <v>1273.1500000000001</v>
      </c>
      <c r="F168" s="58">
        <v>58.13</v>
      </c>
      <c r="G168" s="58">
        <v>0.99</v>
      </c>
      <c r="H168" s="58">
        <v>17.05</v>
      </c>
      <c r="I168" s="58">
        <v>3.76</v>
      </c>
      <c r="J168" s="58">
        <v>0.15</v>
      </c>
      <c r="K168" s="58">
        <v>2.1</v>
      </c>
      <c r="L168" s="58">
        <v>4.6399999999999997</v>
      </c>
      <c r="M168" s="58">
        <v>4.43</v>
      </c>
      <c r="N168" s="58">
        <v>1.86</v>
      </c>
      <c r="O168" s="58"/>
      <c r="P168" s="58"/>
      <c r="Q168" s="58">
        <v>6.8900000000000006</v>
      </c>
      <c r="S168" s="58">
        <v>42.45</v>
      </c>
      <c r="T168" s="58">
        <v>2.78</v>
      </c>
      <c r="U168" s="58">
        <v>12.29</v>
      </c>
      <c r="V168" s="58">
        <v>11.22</v>
      </c>
      <c r="W168" s="58">
        <v>0.17</v>
      </c>
      <c r="X168" s="58">
        <v>14.39</v>
      </c>
      <c r="Y168" s="58">
        <v>11.11</v>
      </c>
      <c r="Z168" s="58">
        <v>2.86</v>
      </c>
      <c r="AA168" s="58">
        <v>0.73</v>
      </c>
      <c r="AB168" s="58"/>
      <c r="AD168" s="59"/>
      <c r="AE168" s="60"/>
      <c r="AF168" s="61"/>
      <c r="AG168" s="59"/>
      <c r="AH168" s="59"/>
      <c r="AI168" s="59"/>
      <c r="AJ168" s="60"/>
      <c r="AK168" s="62"/>
      <c r="AL168" s="62"/>
      <c r="AM168" s="62"/>
      <c r="AN168" s="62"/>
      <c r="AO168" s="62"/>
      <c r="AP168" s="62"/>
      <c r="AQ168" s="63"/>
      <c r="AR168" s="62"/>
      <c r="AS168" s="62"/>
      <c r="AT168" s="63"/>
      <c r="AU168" s="59"/>
      <c r="AV168" s="59"/>
      <c r="AW168" s="59"/>
      <c r="AX168" s="59"/>
      <c r="AY168" s="59"/>
      <c r="AZ168" s="59"/>
      <c r="BA168" s="60"/>
      <c r="BB168" s="64"/>
      <c r="BC168" s="64"/>
      <c r="BD168" s="59"/>
      <c r="BE168" s="59"/>
      <c r="BF168" s="59"/>
      <c r="BG168" s="59"/>
      <c r="BH168" s="59"/>
      <c r="BI168" s="59"/>
      <c r="BJ168" s="59"/>
      <c r="BK168" s="59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P168"/>
      <c r="CQ168"/>
      <c r="CR168"/>
      <c r="CS168"/>
      <c r="CT168"/>
      <c r="CU168"/>
      <c r="CV168"/>
      <c r="CW168"/>
      <c r="CX168"/>
      <c r="CY168"/>
      <c r="CZ168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FG168" s="65"/>
      <c r="FH168" s="65"/>
      <c r="FL168" s="57"/>
      <c r="FX168" s="57"/>
      <c r="FY168" s="57"/>
      <c r="FZ168" s="57"/>
      <c r="GA168" s="66"/>
      <c r="GB168" s="66"/>
      <c r="GE168" s="66"/>
      <c r="GG168" s="57"/>
    </row>
    <row r="169" spans="1:189" s="56" customFormat="1" ht="18" customHeight="1" x14ac:dyDescent="0.3">
      <c r="A169" s="56" t="s">
        <v>1053</v>
      </c>
      <c r="B169" s="56" t="s">
        <v>1022</v>
      </c>
      <c r="C169" s="57">
        <v>1000</v>
      </c>
      <c r="D169" s="57">
        <v>7</v>
      </c>
      <c r="E169" s="56">
        <f t="shared" si="2"/>
        <v>1273.1500000000001</v>
      </c>
      <c r="F169" s="58">
        <v>54.24</v>
      </c>
      <c r="G169" s="58">
        <v>1.03</v>
      </c>
      <c r="H169" s="58">
        <v>16.68</v>
      </c>
      <c r="I169" s="58">
        <v>6.35</v>
      </c>
      <c r="J169" s="58">
        <v>0.16</v>
      </c>
      <c r="K169" s="58">
        <v>2.16</v>
      </c>
      <c r="L169" s="58">
        <v>4.72</v>
      </c>
      <c r="M169" s="58">
        <v>3.27</v>
      </c>
      <c r="N169" s="58">
        <v>1.98</v>
      </c>
      <c r="O169" s="58"/>
      <c r="P169" s="58"/>
      <c r="Q169" s="58">
        <v>9.4100000000000108</v>
      </c>
      <c r="S169" s="58">
        <v>40.58</v>
      </c>
      <c r="T169" s="58">
        <v>3.23</v>
      </c>
      <c r="U169" s="58">
        <v>13.12</v>
      </c>
      <c r="V169" s="58">
        <v>11.65</v>
      </c>
      <c r="W169" s="58">
        <v>0.13</v>
      </c>
      <c r="X169" s="58">
        <v>13.86</v>
      </c>
      <c r="Y169" s="58">
        <v>11.18</v>
      </c>
      <c r="Z169" s="58">
        <v>3.01</v>
      </c>
      <c r="AA169" s="58">
        <v>0.65</v>
      </c>
      <c r="AB169" s="58"/>
      <c r="AD169" s="59"/>
      <c r="AE169" s="60"/>
      <c r="AF169" s="61"/>
      <c r="AG169" s="59"/>
      <c r="AH169" s="59"/>
      <c r="AI169" s="59"/>
      <c r="AJ169" s="60"/>
      <c r="AK169" s="62"/>
      <c r="AL169" s="62"/>
      <c r="AM169" s="62"/>
      <c r="AN169" s="62"/>
      <c r="AO169" s="62"/>
      <c r="AP169" s="62"/>
      <c r="AQ169" s="63"/>
      <c r="AR169" s="62"/>
      <c r="AS169" s="62"/>
      <c r="AT169" s="63"/>
      <c r="AU169" s="59"/>
      <c r="AV169" s="59"/>
      <c r="AW169" s="59"/>
      <c r="AX169" s="59"/>
      <c r="AY169" s="59"/>
      <c r="AZ169" s="59"/>
      <c r="BA169" s="60"/>
      <c r="BB169" s="64"/>
      <c r="BC169" s="64"/>
      <c r="BD169" s="59"/>
      <c r="BE169" s="59"/>
      <c r="BF169" s="59"/>
      <c r="BG169" s="59"/>
      <c r="BH169" s="59"/>
      <c r="BI169" s="59"/>
      <c r="BJ169" s="59"/>
      <c r="BK169" s="59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P169"/>
      <c r="CQ169"/>
      <c r="CR169"/>
      <c r="CS169"/>
      <c r="CT169"/>
      <c r="CU169"/>
      <c r="CV169"/>
      <c r="CW169"/>
      <c r="CX169"/>
      <c r="CY169"/>
      <c r="CZ169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FG169" s="65"/>
      <c r="FH169" s="65"/>
      <c r="FL169" s="57"/>
      <c r="FX169" s="57"/>
      <c r="FY169" s="57"/>
      <c r="FZ169" s="57"/>
      <c r="GA169" s="66"/>
      <c r="GB169" s="66"/>
      <c r="GE169" s="66"/>
      <c r="GG169" s="57"/>
    </row>
    <row r="170" spans="1:189" s="56" customFormat="1" ht="18" customHeight="1" x14ac:dyDescent="0.3">
      <c r="A170" s="56" t="s">
        <v>1053</v>
      </c>
      <c r="B170" s="56" t="s">
        <v>1022</v>
      </c>
      <c r="C170" s="57">
        <v>1025</v>
      </c>
      <c r="D170" s="57">
        <v>7</v>
      </c>
      <c r="E170" s="56">
        <f t="shared" si="2"/>
        <v>1298.1500000000001</v>
      </c>
      <c r="F170" s="58">
        <v>56.64</v>
      </c>
      <c r="G170" s="58">
        <v>0.74</v>
      </c>
      <c r="H170" s="58">
        <v>17.03</v>
      </c>
      <c r="I170" s="58">
        <v>7.7</v>
      </c>
      <c r="J170" s="58">
        <v>0.17</v>
      </c>
      <c r="K170" s="58">
        <v>2.09</v>
      </c>
      <c r="L170" s="58">
        <v>4.6399999999999997</v>
      </c>
      <c r="M170" s="58">
        <v>5</v>
      </c>
      <c r="N170" s="58">
        <v>2.06</v>
      </c>
      <c r="O170" s="58"/>
      <c r="P170" s="58"/>
      <c r="Q170" s="58">
        <v>3.9299999999999926</v>
      </c>
      <c r="S170" s="58">
        <v>41.46</v>
      </c>
      <c r="T170" s="58">
        <v>3.36</v>
      </c>
      <c r="U170" s="58">
        <v>13.39</v>
      </c>
      <c r="V170" s="58">
        <v>13.11</v>
      </c>
      <c r="W170" s="58">
        <v>0.15</v>
      </c>
      <c r="X170" s="58">
        <v>12.63</v>
      </c>
      <c r="Y170" s="58">
        <v>10.79</v>
      </c>
      <c r="Z170" s="58">
        <v>2.9</v>
      </c>
      <c r="AA170" s="58">
        <v>0.74</v>
      </c>
      <c r="AB170" s="58"/>
      <c r="AD170" s="59"/>
      <c r="AE170" s="60"/>
      <c r="AF170" s="61"/>
      <c r="AG170" s="59"/>
      <c r="AH170" s="59"/>
      <c r="AI170" s="59"/>
      <c r="AJ170" s="60"/>
      <c r="AK170" s="62"/>
      <c r="AL170" s="62"/>
      <c r="AM170" s="62"/>
      <c r="AN170" s="62"/>
      <c r="AO170" s="62"/>
      <c r="AP170" s="62"/>
      <c r="AQ170" s="63"/>
      <c r="AR170" s="62"/>
      <c r="AS170" s="62"/>
      <c r="AT170" s="63"/>
      <c r="AU170" s="59"/>
      <c r="AV170" s="59"/>
      <c r="AW170" s="59"/>
      <c r="AX170" s="59"/>
      <c r="AY170" s="59"/>
      <c r="AZ170" s="59"/>
      <c r="BA170" s="60"/>
      <c r="BB170" s="64"/>
      <c r="BC170" s="64"/>
      <c r="BD170" s="59"/>
      <c r="BE170" s="59"/>
      <c r="BF170" s="59"/>
      <c r="BG170" s="59"/>
      <c r="BH170" s="59"/>
      <c r="BI170" s="59"/>
      <c r="BJ170" s="59"/>
      <c r="BK170" s="59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P170"/>
      <c r="CQ170"/>
      <c r="CR170"/>
      <c r="CS170"/>
      <c r="CT170"/>
      <c r="CU170"/>
      <c r="CV170"/>
      <c r="CW170"/>
      <c r="CX170"/>
      <c r="CY170"/>
      <c r="CZ170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FG170" s="65"/>
      <c r="FH170" s="65"/>
      <c r="FL170" s="57"/>
      <c r="FX170" s="57"/>
      <c r="FY170" s="57"/>
      <c r="FZ170" s="57"/>
      <c r="GA170" s="66"/>
      <c r="GB170" s="66"/>
      <c r="GE170" s="66"/>
      <c r="GG170" s="57"/>
    </row>
    <row r="171" spans="1:189" s="56" customFormat="1" ht="18" customHeight="1" x14ac:dyDescent="0.3">
      <c r="A171" s="56" t="s">
        <v>1053</v>
      </c>
      <c r="B171" s="56" t="s">
        <v>1022</v>
      </c>
      <c r="C171" s="57">
        <v>1025</v>
      </c>
      <c r="D171" s="57">
        <v>7</v>
      </c>
      <c r="E171" s="56">
        <f t="shared" si="2"/>
        <v>1298.1500000000001</v>
      </c>
      <c r="F171" s="58">
        <v>55.89</v>
      </c>
      <c r="G171" s="58">
        <v>1.21</v>
      </c>
      <c r="H171" s="58">
        <v>18.04</v>
      </c>
      <c r="I171" s="58">
        <v>4.72</v>
      </c>
      <c r="J171" s="58">
        <v>0.14000000000000001</v>
      </c>
      <c r="K171" s="58">
        <v>3.13</v>
      </c>
      <c r="L171" s="58">
        <v>5.81</v>
      </c>
      <c r="M171" s="58">
        <v>4.7699999999999996</v>
      </c>
      <c r="N171" s="58">
        <v>1.9</v>
      </c>
      <c r="O171" s="58"/>
      <c r="P171" s="58"/>
      <c r="Q171" s="58">
        <v>4.3900000000000006</v>
      </c>
      <c r="S171" s="58">
        <v>41.39</v>
      </c>
      <c r="T171" s="58">
        <v>3.41</v>
      </c>
      <c r="U171" s="58">
        <v>13.33</v>
      </c>
      <c r="V171" s="58">
        <v>12.07</v>
      </c>
      <c r="W171" s="58">
        <v>0.14000000000000001</v>
      </c>
      <c r="X171" s="58">
        <v>13.34</v>
      </c>
      <c r="Y171" s="58">
        <v>11.02</v>
      </c>
      <c r="Z171" s="58">
        <v>2.96</v>
      </c>
      <c r="AA171" s="58">
        <v>0.6</v>
      </c>
      <c r="AB171" s="58"/>
      <c r="AD171" s="59"/>
      <c r="AE171" s="60"/>
      <c r="AF171" s="61"/>
      <c r="AG171" s="59"/>
      <c r="AH171" s="59"/>
      <c r="AI171" s="59"/>
      <c r="AJ171" s="60"/>
      <c r="AK171" s="62"/>
      <c r="AL171" s="62"/>
      <c r="AM171" s="62"/>
      <c r="AN171" s="62"/>
      <c r="AO171" s="62"/>
      <c r="AP171" s="62"/>
      <c r="AQ171" s="63"/>
      <c r="AR171" s="62"/>
      <c r="AS171" s="62"/>
      <c r="AT171" s="63"/>
      <c r="AU171" s="59"/>
      <c r="AV171" s="59"/>
      <c r="AW171" s="59"/>
      <c r="AX171" s="59"/>
      <c r="AY171" s="59"/>
      <c r="AZ171" s="59"/>
      <c r="BA171" s="60"/>
      <c r="BB171" s="64"/>
      <c r="BC171" s="64"/>
      <c r="BD171" s="59"/>
      <c r="BE171" s="59"/>
      <c r="BF171" s="59"/>
      <c r="BG171" s="59"/>
      <c r="BH171" s="59"/>
      <c r="BI171" s="59"/>
      <c r="BJ171" s="59"/>
      <c r="BK171" s="59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P171"/>
      <c r="CQ171"/>
      <c r="CR171"/>
      <c r="CS171"/>
      <c r="CT171"/>
      <c r="CU171"/>
      <c r="CV171"/>
      <c r="CW171"/>
      <c r="CX171"/>
      <c r="CY171"/>
      <c r="CZ171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FG171" s="65"/>
      <c r="FH171" s="65"/>
      <c r="FL171" s="57"/>
      <c r="FX171" s="57"/>
      <c r="FY171" s="57"/>
      <c r="FZ171" s="57"/>
      <c r="GA171" s="66"/>
      <c r="GB171" s="66"/>
      <c r="GE171" s="66"/>
      <c r="GG171" s="57"/>
    </row>
    <row r="172" spans="1:189" s="56" customFormat="1" ht="18" customHeight="1" x14ac:dyDescent="0.3">
      <c r="A172" s="56" t="s">
        <v>1053</v>
      </c>
      <c r="B172" s="56" t="s">
        <v>1022</v>
      </c>
      <c r="C172" s="57">
        <v>1025</v>
      </c>
      <c r="D172" s="57">
        <v>7</v>
      </c>
      <c r="E172" s="56">
        <f t="shared" si="2"/>
        <v>1298.1500000000001</v>
      </c>
      <c r="F172" s="58">
        <v>54.98</v>
      </c>
      <c r="G172" s="58">
        <v>0.65</v>
      </c>
      <c r="H172" s="58">
        <v>17.98</v>
      </c>
      <c r="I172" s="58">
        <v>5.93</v>
      </c>
      <c r="J172" s="58">
        <v>0.14000000000000001</v>
      </c>
      <c r="K172" s="58">
        <v>1.47</v>
      </c>
      <c r="L172" s="58">
        <v>2.75</v>
      </c>
      <c r="M172" s="58">
        <v>6.83</v>
      </c>
      <c r="N172" s="58">
        <v>4.29</v>
      </c>
      <c r="O172" s="58"/>
      <c r="P172" s="58"/>
      <c r="Q172" s="58">
        <v>4.980000000000004</v>
      </c>
      <c r="S172" s="58">
        <v>40.36</v>
      </c>
      <c r="T172" s="58">
        <v>5.3</v>
      </c>
      <c r="U172" s="58">
        <v>13.02</v>
      </c>
      <c r="V172" s="58">
        <v>12.94</v>
      </c>
      <c r="W172" s="58">
        <v>0.14000000000000001</v>
      </c>
      <c r="X172" s="58">
        <v>11.26</v>
      </c>
      <c r="Y172" s="58">
        <v>10.67</v>
      </c>
      <c r="Z172" s="58">
        <v>2.97</v>
      </c>
      <c r="AA172" s="58">
        <v>1.1299999999999999</v>
      </c>
      <c r="AB172" s="58"/>
      <c r="AD172" s="59"/>
      <c r="AE172" s="60"/>
      <c r="AF172" s="61"/>
      <c r="AG172" s="59"/>
      <c r="AH172" s="59"/>
      <c r="AI172" s="59"/>
      <c r="AJ172" s="60"/>
      <c r="AK172" s="62"/>
      <c r="AL172" s="62"/>
      <c r="AM172" s="62"/>
      <c r="AN172" s="62"/>
      <c r="AO172" s="62"/>
      <c r="AP172" s="62"/>
      <c r="AQ172" s="63"/>
      <c r="AR172" s="62"/>
      <c r="AS172" s="62"/>
      <c r="AT172" s="63"/>
      <c r="AU172" s="59"/>
      <c r="AV172" s="59"/>
      <c r="AW172" s="59"/>
      <c r="AX172" s="59"/>
      <c r="AY172" s="59"/>
      <c r="AZ172" s="59"/>
      <c r="BA172" s="60"/>
      <c r="BB172" s="64"/>
      <c r="BC172" s="64"/>
      <c r="BD172" s="59"/>
      <c r="BE172" s="59"/>
      <c r="BF172" s="59"/>
      <c r="BG172" s="59"/>
      <c r="BH172" s="59"/>
      <c r="BI172" s="59"/>
      <c r="BJ172" s="59"/>
      <c r="BK172" s="59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P172"/>
      <c r="CQ172"/>
      <c r="CR172"/>
      <c r="CS172"/>
      <c r="CT172"/>
      <c r="CU172"/>
      <c r="CV172"/>
      <c r="CW172"/>
      <c r="CX172"/>
      <c r="CY172"/>
      <c r="CZ172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FG172" s="65"/>
      <c r="FH172" s="65"/>
      <c r="FL172" s="57"/>
      <c r="FX172" s="57"/>
      <c r="FY172" s="57"/>
      <c r="FZ172" s="57"/>
      <c r="GA172" s="66"/>
      <c r="GB172" s="66"/>
      <c r="GE172" s="66"/>
      <c r="GG172" s="57"/>
    </row>
    <row r="173" spans="1:189" s="56" customFormat="1" ht="18" customHeight="1" x14ac:dyDescent="0.3">
      <c r="A173" s="56" t="s">
        <v>1053</v>
      </c>
      <c r="B173" s="56" t="s">
        <v>1022</v>
      </c>
      <c r="C173" s="57">
        <v>1025</v>
      </c>
      <c r="D173" s="57">
        <v>7</v>
      </c>
      <c r="E173" s="56">
        <f t="shared" si="2"/>
        <v>1298.1500000000001</v>
      </c>
      <c r="F173" s="58">
        <v>58.66</v>
      </c>
      <c r="G173" s="58">
        <v>0.62</v>
      </c>
      <c r="H173" s="58">
        <v>17.82</v>
      </c>
      <c r="I173" s="58">
        <v>5.51</v>
      </c>
      <c r="J173" s="58">
        <v>0.11</v>
      </c>
      <c r="K173" s="58">
        <v>2.2799999999999998</v>
      </c>
      <c r="L173" s="58">
        <v>1.8</v>
      </c>
      <c r="M173" s="58">
        <v>6.75</v>
      </c>
      <c r="N173" s="58">
        <v>4.92</v>
      </c>
      <c r="O173" s="58"/>
      <c r="P173" s="58"/>
      <c r="Q173" s="58">
        <v>1.5300000000000011</v>
      </c>
      <c r="S173" s="58">
        <v>42.1</v>
      </c>
      <c r="T173" s="58">
        <v>4.46</v>
      </c>
      <c r="U173" s="58">
        <v>11.35</v>
      </c>
      <c r="V173" s="58">
        <v>12.74</v>
      </c>
      <c r="W173" s="58">
        <v>0.17</v>
      </c>
      <c r="X173" s="58">
        <v>12.71</v>
      </c>
      <c r="Y173" s="58">
        <v>10.46</v>
      </c>
      <c r="Z173" s="58">
        <v>3.08</v>
      </c>
      <c r="AA173" s="58">
        <v>1.2</v>
      </c>
      <c r="AB173" s="58"/>
      <c r="AD173" s="59"/>
      <c r="AE173" s="60"/>
      <c r="AF173" s="61"/>
      <c r="AG173" s="59"/>
      <c r="AH173" s="59"/>
      <c r="AI173" s="59"/>
      <c r="AJ173" s="60"/>
      <c r="AK173" s="62"/>
      <c r="AL173" s="62"/>
      <c r="AM173" s="62"/>
      <c r="AN173" s="62"/>
      <c r="AO173" s="62"/>
      <c r="AP173" s="62"/>
      <c r="AQ173" s="63"/>
      <c r="AR173" s="62"/>
      <c r="AS173" s="62"/>
      <c r="AT173" s="63"/>
      <c r="AU173" s="59"/>
      <c r="AV173" s="59"/>
      <c r="AW173" s="59"/>
      <c r="AX173" s="59"/>
      <c r="AY173" s="59"/>
      <c r="AZ173" s="59"/>
      <c r="BA173" s="60"/>
      <c r="BB173" s="64"/>
      <c r="BC173" s="64"/>
      <c r="BD173" s="59"/>
      <c r="BE173" s="59"/>
      <c r="BF173" s="59"/>
      <c r="BG173" s="59"/>
      <c r="BH173" s="59"/>
      <c r="BI173" s="59"/>
      <c r="BJ173" s="59"/>
      <c r="BK173" s="59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P173"/>
      <c r="CQ173"/>
      <c r="CR173"/>
      <c r="CS173"/>
      <c r="CT173"/>
      <c r="CU173"/>
      <c r="CV173"/>
      <c r="CW173"/>
      <c r="CX173"/>
      <c r="CY173"/>
      <c r="CZ173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FG173" s="65"/>
      <c r="FH173" s="65"/>
      <c r="FL173" s="57"/>
      <c r="FX173" s="57"/>
      <c r="FY173" s="57"/>
      <c r="FZ173" s="57"/>
      <c r="GA173" s="66"/>
      <c r="GB173" s="66"/>
      <c r="GE173" s="66"/>
      <c r="GG173" s="57"/>
    </row>
    <row r="174" spans="1:189" s="56" customFormat="1" ht="18" customHeight="1" x14ac:dyDescent="0.3">
      <c r="A174" s="56" t="s">
        <v>1053</v>
      </c>
      <c r="B174" s="56" t="s">
        <v>1022</v>
      </c>
      <c r="C174" s="57">
        <v>1025</v>
      </c>
      <c r="D174" s="57">
        <v>7</v>
      </c>
      <c r="E174" s="56">
        <f t="shared" si="2"/>
        <v>1298.1500000000001</v>
      </c>
      <c r="F174" s="58">
        <v>57.22</v>
      </c>
      <c r="G174" s="58">
        <v>0.94</v>
      </c>
      <c r="H174" s="58">
        <v>19.88</v>
      </c>
      <c r="I174" s="58">
        <v>4.3600000000000003</v>
      </c>
      <c r="J174" s="58">
        <v>0.1</v>
      </c>
      <c r="K174" s="58">
        <v>1.69</v>
      </c>
      <c r="L174" s="58">
        <v>3.15</v>
      </c>
      <c r="M174" s="58">
        <v>6.91</v>
      </c>
      <c r="N174" s="58">
        <v>3.85</v>
      </c>
      <c r="O174" s="58"/>
      <c r="P174" s="58"/>
      <c r="Q174" s="58">
        <v>1.9000000000000199</v>
      </c>
      <c r="S174" s="58">
        <v>41.19</v>
      </c>
      <c r="T174" s="58">
        <v>4.6500000000000004</v>
      </c>
      <c r="U174" s="58">
        <v>12.66</v>
      </c>
      <c r="V174" s="58">
        <v>11.44</v>
      </c>
      <c r="W174" s="58">
        <v>0.16</v>
      </c>
      <c r="X174" s="58">
        <v>13.07</v>
      </c>
      <c r="Y174" s="58">
        <v>11.47</v>
      </c>
      <c r="Z174" s="58">
        <v>2.98</v>
      </c>
      <c r="AA174" s="58">
        <v>1.03</v>
      </c>
      <c r="AB174" s="58"/>
      <c r="AD174" s="59"/>
      <c r="AE174" s="60"/>
      <c r="AF174" s="61"/>
      <c r="AG174" s="59"/>
      <c r="AH174" s="59"/>
      <c r="AI174" s="59"/>
      <c r="AJ174" s="60"/>
      <c r="AK174" s="62"/>
      <c r="AL174" s="62"/>
      <c r="AM174" s="62"/>
      <c r="AN174" s="62"/>
      <c r="AO174" s="62"/>
      <c r="AP174" s="62"/>
      <c r="AQ174" s="63"/>
      <c r="AR174" s="62"/>
      <c r="AS174" s="62"/>
      <c r="AT174" s="63"/>
      <c r="AU174" s="59"/>
      <c r="AV174" s="59"/>
      <c r="AW174" s="59"/>
      <c r="AX174" s="59"/>
      <c r="AY174" s="59"/>
      <c r="AZ174" s="59"/>
      <c r="BA174" s="60"/>
      <c r="BB174" s="64"/>
      <c r="BC174" s="64"/>
      <c r="BD174" s="59"/>
      <c r="BE174" s="59"/>
      <c r="BF174" s="59"/>
      <c r="BG174" s="59"/>
      <c r="BH174" s="59"/>
      <c r="BI174" s="59"/>
      <c r="BJ174" s="59"/>
      <c r="BK174" s="59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P174"/>
      <c r="CQ174"/>
      <c r="CR174"/>
      <c r="CS174"/>
      <c r="CT174"/>
      <c r="CU174"/>
      <c r="CV174"/>
      <c r="CW174"/>
      <c r="CX174"/>
      <c r="CY174"/>
      <c r="CZ174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FG174" s="65"/>
      <c r="FH174" s="65"/>
      <c r="FL174" s="57"/>
      <c r="FX174" s="57"/>
      <c r="FY174" s="57"/>
      <c r="FZ174" s="57"/>
      <c r="GA174" s="66"/>
      <c r="GB174" s="66"/>
      <c r="GE174" s="66"/>
      <c r="GG174" s="57"/>
    </row>
    <row r="175" spans="1:189" s="56" customFormat="1" ht="18" customHeight="1" x14ac:dyDescent="0.3">
      <c r="A175" s="56" t="s">
        <v>1042</v>
      </c>
      <c r="B175" s="56" t="s">
        <v>1022</v>
      </c>
      <c r="C175" s="57">
        <v>900</v>
      </c>
      <c r="D175" s="57">
        <v>7</v>
      </c>
      <c r="E175" s="56">
        <f t="shared" si="2"/>
        <v>1173.1500000000001</v>
      </c>
      <c r="F175" s="58">
        <v>73.599999999999994</v>
      </c>
      <c r="G175" s="58">
        <v>0.47</v>
      </c>
      <c r="H175" s="58">
        <v>14.5</v>
      </c>
      <c r="I175" s="58">
        <v>1.72</v>
      </c>
      <c r="J175" s="58">
        <v>0.09</v>
      </c>
      <c r="K175" s="58">
        <v>0.5</v>
      </c>
      <c r="L175" s="58">
        <v>2.78</v>
      </c>
      <c r="M175" s="58">
        <v>2.27</v>
      </c>
      <c r="N175" s="58">
        <v>3.79</v>
      </c>
      <c r="O175" s="58"/>
      <c r="P175" s="58"/>
      <c r="Q175" s="58">
        <v>2.5</v>
      </c>
      <c r="S175" s="58">
        <v>46.8</v>
      </c>
      <c r="T175" s="58">
        <v>1.43</v>
      </c>
      <c r="U175" s="58">
        <v>7.1</v>
      </c>
      <c r="V175" s="58">
        <v>14.8</v>
      </c>
      <c r="W175" s="58">
        <v>0.68</v>
      </c>
      <c r="X175" s="58">
        <v>13.7</v>
      </c>
      <c r="Y175" s="58">
        <v>11.8</v>
      </c>
      <c r="Z175" s="58">
        <v>0.82</v>
      </c>
      <c r="AA175" s="58">
        <v>0.7</v>
      </c>
      <c r="AB175" s="58"/>
      <c r="AD175" s="59"/>
      <c r="AE175" s="60"/>
      <c r="AF175" s="61"/>
      <c r="AG175" s="59"/>
      <c r="AH175" s="59"/>
      <c r="AI175" s="59"/>
      <c r="AJ175" s="60"/>
      <c r="AK175" s="62"/>
      <c r="AL175" s="62"/>
      <c r="AM175" s="62"/>
      <c r="AN175" s="62"/>
      <c r="AO175" s="62"/>
      <c r="AP175" s="62"/>
      <c r="AQ175" s="63"/>
      <c r="AR175" s="62"/>
      <c r="AS175" s="62"/>
      <c r="AT175" s="63"/>
      <c r="AU175" s="59"/>
      <c r="AV175" s="59"/>
      <c r="AW175" s="59"/>
      <c r="AX175" s="59"/>
      <c r="AY175" s="59"/>
      <c r="AZ175" s="59"/>
      <c r="BA175" s="60"/>
      <c r="BB175" s="64"/>
      <c r="BC175" s="64"/>
      <c r="BD175" s="59"/>
      <c r="BE175" s="59"/>
      <c r="BF175" s="59"/>
      <c r="BG175" s="59"/>
      <c r="BH175" s="59"/>
      <c r="BI175" s="59"/>
      <c r="BJ175" s="59"/>
      <c r="BK175" s="59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P175"/>
      <c r="CQ175"/>
      <c r="CR175"/>
      <c r="CS175"/>
      <c r="CT175"/>
      <c r="CU175"/>
      <c r="CV175"/>
      <c r="CW175"/>
      <c r="CX175"/>
      <c r="CY175"/>
      <c r="CZ175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FG175" s="65"/>
      <c r="FH175" s="65"/>
      <c r="FL175" s="57"/>
      <c r="FX175" s="57"/>
      <c r="FY175" s="57"/>
      <c r="FZ175" s="57"/>
      <c r="GA175" s="66"/>
      <c r="GB175" s="66"/>
      <c r="GE175" s="66"/>
      <c r="GG175" s="57"/>
    </row>
    <row r="176" spans="1:189" s="56" customFormat="1" ht="18" customHeight="1" x14ac:dyDescent="0.3">
      <c r="A176" s="56" t="s">
        <v>1054</v>
      </c>
      <c r="B176" s="56" t="s">
        <v>1022</v>
      </c>
      <c r="C176" s="57">
        <v>825</v>
      </c>
      <c r="D176" s="57">
        <v>7</v>
      </c>
      <c r="E176" s="56">
        <f t="shared" si="2"/>
        <v>1098.1500000000001</v>
      </c>
      <c r="F176" s="68">
        <v>73.754699999999985</v>
      </c>
      <c r="G176" s="68">
        <v>0.19780000000000003</v>
      </c>
      <c r="H176" s="68">
        <v>14.366399999999999</v>
      </c>
      <c r="I176" s="68">
        <v>1.7617499999999999</v>
      </c>
      <c r="J176" s="68">
        <v>3.2800000000000003E-2</v>
      </c>
      <c r="K176" s="68">
        <v>0.47080000000000011</v>
      </c>
      <c r="L176" s="68">
        <v>2.5455999999999999</v>
      </c>
      <c r="M176" s="68">
        <v>2.7511000000000001</v>
      </c>
      <c r="N176" s="68">
        <v>3.9721499999999992</v>
      </c>
      <c r="O176" s="58"/>
      <c r="P176" s="68">
        <v>7.2250000000000009E-2</v>
      </c>
      <c r="Q176" s="58">
        <v>5.3769999999999998</v>
      </c>
      <c r="S176" s="70">
        <v>46.652000000000001</v>
      </c>
      <c r="T176" s="70">
        <v>1.65</v>
      </c>
      <c r="U176" s="70">
        <v>9.1660000000000004</v>
      </c>
      <c r="V176" s="70">
        <v>15.074999999999999</v>
      </c>
      <c r="W176" s="70">
        <v>0.26700000000000002</v>
      </c>
      <c r="X176" s="70">
        <v>12.4</v>
      </c>
      <c r="Y176" s="70">
        <v>10.914</v>
      </c>
      <c r="Z176" s="70">
        <v>1.3680000000000001</v>
      </c>
      <c r="AA176" s="70">
        <v>0.628</v>
      </c>
      <c r="AB176" s="70">
        <v>4.5999999999999999E-2</v>
      </c>
      <c r="AD176" s="59"/>
      <c r="AE176" s="60"/>
      <c r="AF176" s="61"/>
      <c r="AG176" s="59"/>
      <c r="AH176" s="59"/>
      <c r="AI176" s="59"/>
      <c r="AJ176" s="60"/>
      <c r="AK176" s="62"/>
      <c r="AL176" s="62"/>
      <c r="AM176" s="62"/>
      <c r="AN176" s="62"/>
      <c r="AO176" s="62"/>
      <c r="AP176" s="62"/>
      <c r="AQ176" s="63"/>
      <c r="AR176" s="62"/>
      <c r="AS176" s="62"/>
      <c r="AT176" s="63"/>
      <c r="AU176" s="59"/>
      <c r="AV176" s="59"/>
      <c r="AW176" s="59"/>
      <c r="AX176" s="59"/>
      <c r="AY176" s="59"/>
      <c r="AZ176" s="59"/>
      <c r="BA176" s="60"/>
      <c r="BB176" s="64"/>
      <c r="BC176" s="64"/>
      <c r="BD176" s="59"/>
      <c r="BE176" s="59"/>
      <c r="BF176" s="59"/>
      <c r="BG176" s="59"/>
      <c r="BH176" s="59"/>
      <c r="BI176" s="59"/>
      <c r="BJ176" s="59"/>
      <c r="BK176" s="59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P176"/>
      <c r="CQ176"/>
      <c r="CR176"/>
      <c r="CS176"/>
      <c r="CT176"/>
      <c r="CU176"/>
      <c r="CV176"/>
      <c r="CW176"/>
      <c r="CX176"/>
      <c r="CY176"/>
      <c r="CZ176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FG176" s="65"/>
      <c r="FH176" s="65"/>
      <c r="FL176" s="57"/>
      <c r="FX176" s="57"/>
      <c r="FY176" s="57"/>
      <c r="FZ176" s="57"/>
      <c r="GA176" s="66"/>
      <c r="GB176" s="66"/>
      <c r="GE176" s="66"/>
      <c r="GG176" s="57"/>
    </row>
    <row r="177" spans="1:189" s="56" customFormat="1" ht="18" customHeight="1" x14ac:dyDescent="0.3">
      <c r="A177" s="56" t="s">
        <v>1054</v>
      </c>
      <c r="B177" s="56" t="s">
        <v>1022</v>
      </c>
      <c r="C177" s="57">
        <v>925</v>
      </c>
      <c r="D177" s="57">
        <v>7</v>
      </c>
      <c r="E177" s="56">
        <f t="shared" si="2"/>
        <v>1198.1500000000001</v>
      </c>
      <c r="F177" s="68">
        <v>63.466866666666675</v>
      </c>
      <c r="G177" s="68">
        <v>0.77706666666666657</v>
      </c>
      <c r="H177" s="68">
        <v>17.348933333333331</v>
      </c>
      <c r="I177" s="68">
        <v>5.3448000000000002</v>
      </c>
      <c r="J177" s="68">
        <v>0.12079999999999998</v>
      </c>
      <c r="K177" s="68">
        <v>1.3979333333333333</v>
      </c>
      <c r="L177" s="68">
        <v>4.6241999999999992</v>
      </c>
      <c r="M177" s="68">
        <v>3.469066666666667</v>
      </c>
      <c r="N177" s="68">
        <v>3.0552000000000001</v>
      </c>
      <c r="O177" s="58"/>
      <c r="P177" s="68">
        <v>0.31506666666666672</v>
      </c>
      <c r="Q177" s="58">
        <v>4.4065151515151513</v>
      </c>
      <c r="S177" s="70">
        <v>41.622999999999998</v>
      </c>
      <c r="T177" s="70">
        <v>3.92</v>
      </c>
      <c r="U177" s="70">
        <v>11.858000000000001</v>
      </c>
      <c r="V177" s="70">
        <v>16.388999999999999</v>
      </c>
      <c r="W177" s="70">
        <v>0.222</v>
      </c>
      <c r="X177" s="70">
        <v>11.211</v>
      </c>
      <c r="Y177" s="70">
        <v>10.223000000000001</v>
      </c>
      <c r="Z177" s="70">
        <v>2.1259999999999999</v>
      </c>
      <c r="AA177" s="70">
        <v>0.77200000000000002</v>
      </c>
      <c r="AB177" s="70">
        <v>3.4000000000000002E-2</v>
      </c>
      <c r="AD177" s="59"/>
      <c r="AE177" s="60"/>
      <c r="AF177" s="61"/>
      <c r="AG177" s="59"/>
      <c r="AH177" s="59"/>
      <c r="AI177" s="59"/>
      <c r="AJ177" s="60"/>
      <c r="AK177" s="62"/>
      <c r="AL177" s="62"/>
      <c r="AM177" s="62"/>
      <c r="AN177" s="62"/>
      <c r="AO177" s="62"/>
      <c r="AP177" s="62"/>
      <c r="AQ177" s="63"/>
      <c r="AR177" s="62"/>
      <c r="AS177" s="62"/>
      <c r="AT177" s="63"/>
      <c r="AU177" s="59"/>
      <c r="AV177" s="59"/>
      <c r="AW177" s="59"/>
      <c r="AX177" s="59"/>
      <c r="AY177" s="59"/>
      <c r="AZ177" s="59"/>
      <c r="BA177" s="60"/>
      <c r="BB177" s="64"/>
      <c r="BC177" s="64"/>
      <c r="BD177" s="59"/>
      <c r="BE177" s="59"/>
      <c r="BF177" s="59"/>
      <c r="BG177" s="59"/>
      <c r="BH177" s="59"/>
      <c r="BI177" s="59"/>
      <c r="BJ177" s="59"/>
      <c r="BK177" s="59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P177"/>
      <c r="CQ177"/>
      <c r="CR177"/>
      <c r="CS177"/>
      <c r="CT177"/>
      <c r="CU177"/>
      <c r="CV177"/>
      <c r="CW177"/>
      <c r="CX177"/>
      <c r="CY177"/>
      <c r="CZ17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FG177" s="65"/>
      <c r="FH177" s="65"/>
      <c r="FL177" s="57"/>
      <c r="FX177" s="57"/>
      <c r="FY177" s="57"/>
      <c r="FZ177" s="57"/>
      <c r="GA177" s="66"/>
      <c r="GB177" s="66"/>
      <c r="GE177" s="66"/>
      <c r="GG177" s="57"/>
    </row>
    <row r="178" spans="1:189" s="56" customFormat="1" ht="18" customHeight="1" x14ac:dyDescent="0.3">
      <c r="A178" s="56" t="s">
        <v>1054</v>
      </c>
      <c r="B178" s="56" t="s">
        <v>1022</v>
      </c>
      <c r="C178" s="57">
        <v>900</v>
      </c>
      <c r="D178" s="57">
        <v>7</v>
      </c>
      <c r="E178" s="56">
        <f t="shared" si="2"/>
        <v>1173.1500000000001</v>
      </c>
      <c r="F178" s="68">
        <v>67.192875000000001</v>
      </c>
      <c r="G178" s="68">
        <v>0.57504166666666656</v>
      </c>
      <c r="H178" s="68">
        <v>16.795291666666667</v>
      </c>
      <c r="I178" s="68">
        <v>3.7479166666666663</v>
      </c>
      <c r="J178" s="68">
        <v>8.0500000000000002E-2</v>
      </c>
      <c r="K178" s="68">
        <v>0.88895833333333341</v>
      </c>
      <c r="L178" s="68">
        <v>3.9571249999999996</v>
      </c>
      <c r="M178" s="68">
        <v>3.2187916666666663</v>
      </c>
      <c r="N178" s="68">
        <v>3.2751666666666668</v>
      </c>
      <c r="O178" s="58"/>
      <c r="P178" s="68">
        <v>0.18104166666666668</v>
      </c>
      <c r="Q178" s="58">
        <v>4.4382352941176464</v>
      </c>
      <c r="S178" s="70">
        <v>42.35</v>
      </c>
      <c r="T178" s="70">
        <v>2.95</v>
      </c>
      <c r="U178" s="70">
        <v>12.65</v>
      </c>
      <c r="V178" s="70">
        <v>16.100000000000001</v>
      </c>
      <c r="W178" s="70">
        <v>0.186</v>
      </c>
      <c r="X178" s="70">
        <v>10.95</v>
      </c>
      <c r="Y178" s="70">
        <v>10.45</v>
      </c>
      <c r="Z178" s="70">
        <v>2.0699999999999998</v>
      </c>
      <c r="AA178" s="70">
        <v>0.83599999999999997</v>
      </c>
      <c r="AB178" s="70">
        <v>2.5000000000000001E-2</v>
      </c>
      <c r="AD178" s="59"/>
      <c r="AE178" s="60"/>
      <c r="AF178" s="61"/>
      <c r="AG178" s="59"/>
      <c r="AH178" s="59"/>
      <c r="AI178" s="59"/>
      <c r="AJ178" s="60"/>
      <c r="AK178" s="62"/>
      <c r="AL178" s="62"/>
      <c r="AM178" s="62"/>
      <c r="AN178" s="62"/>
      <c r="AO178" s="62"/>
      <c r="AP178" s="62"/>
      <c r="AQ178" s="63"/>
      <c r="AR178" s="62"/>
      <c r="AS178" s="62"/>
      <c r="AT178" s="63"/>
      <c r="AU178" s="59"/>
      <c r="AV178" s="59"/>
      <c r="AW178" s="59"/>
      <c r="AX178" s="59"/>
      <c r="AY178" s="59"/>
      <c r="AZ178" s="59"/>
      <c r="BA178" s="60"/>
      <c r="BB178" s="64"/>
      <c r="BC178" s="64"/>
      <c r="BD178" s="59"/>
      <c r="BE178" s="59"/>
      <c r="BF178" s="59"/>
      <c r="BG178" s="59"/>
      <c r="BH178" s="59"/>
      <c r="BI178" s="59"/>
      <c r="BJ178" s="59"/>
      <c r="BK178" s="59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P178"/>
      <c r="CQ178"/>
      <c r="CR178"/>
      <c r="CS178"/>
      <c r="CT178"/>
      <c r="CU178"/>
      <c r="CV178"/>
      <c r="CW178"/>
      <c r="CX178"/>
      <c r="CY178"/>
      <c r="CZ178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FG178" s="65"/>
      <c r="FH178" s="65"/>
      <c r="FL178" s="57"/>
      <c r="FX178" s="57"/>
      <c r="FY178" s="57"/>
      <c r="FZ178" s="57"/>
      <c r="GA178" s="66"/>
      <c r="GB178" s="66"/>
      <c r="GE178" s="66"/>
      <c r="GG178" s="57"/>
    </row>
    <row r="179" spans="1:189" s="56" customFormat="1" ht="18" customHeight="1" x14ac:dyDescent="0.3">
      <c r="A179" s="56" t="s">
        <v>1054</v>
      </c>
      <c r="B179" s="56" t="s">
        <v>1022</v>
      </c>
      <c r="C179" s="57">
        <v>875</v>
      </c>
      <c r="D179" s="57">
        <v>7</v>
      </c>
      <c r="E179" s="56">
        <f t="shared" si="2"/>
        <v>1148.1500000000001</v>
      </c>
      <c r="F179" s="68">
        <v>68.697785714285743</v>
      </c>
      <c r="G179" s="68">
        <v>0.41400000000000009</v>
      </c>
      <c r="H179" s="68">
        <v>16.380214285714288</v>
      </c>
      <c r="I179" s="68">
        <v>3.1782857142857139</v>
      </c>
      <c r="J179" s="68">
        <v>6.7642857142857143E-2</v>
      </c>
      <c r="K179" s="68">
        <v>0.75428571428571434</v>
      </c>
      <c r="L179" s="68">
        <v>3.5747857142857145</v>
      </c>
      <c r="M179" s="68">
        <v>3.1857142857142859</v>
      </c>
      <c r="N179" s="68">
        <v>3.5322142857142858</v>
      </c>
      <c r="O179" s="58"/>
      <c r="P179" s="68">
        <v>0.13621428571428573</v>
      </c>
      <c r="Q179" s="58">
        <v>4.5871376811594198</v>
      </c>
      <c r="S179" s="70">
        <v>43.445999999999998</v>
      </c>
      <c r="T179" s="70">
        <v>2.7789999999999999</v>
      </c>
      <c r="U179" s="70">
        <v>11.422000000000001</v>
      </c>
      <c r="V179" s="70">
        <v>16.454000000000001</v>
      </c>
      <c r="W179" s="70">
        <v>0.23400000000000001</v>
      </c>
      <c r="X179" s="70">
        <v>10.833</v>
      </c>
      <c r="Y179" s="70">
        <v>10.62</v>
      </c>
      <c r="Z179" s="70">
        <v>1.903</v>
      </c>
      <c r="AA179" s="70">
        <v>0.80600000000000005</v>
      </c>
      <c r="AB179" s="70">
        <v>4.4999999999999998E-2</v>
      </c>
      <c r="AD179" s="59"/>
      <c r="AE179" s="60"/>
      <c r="AF179" s="61"/>
      <c r="AG179" s="59"/>
      <c r="AH179" s="59"/>
      <c r="AI179" s="59"/>
      <c r="AJ179" s="60"/>
      <c r="AK179" s="62"/>
      <c r="AL179" s="62"/>
      <c r="AM179" s="62"/>
      <c r="AN179" s="62"/>
      <c r="AO179" s="62"/>
      <c r="AP179" s="62"/>
      <c r="AQ179" s="63"/>
      <c r="AR179" s="62"/>
      <c r="AS179" s="62"/>
      <c r="AT179" s="63"/>
      <c r="AU179" s="59"/>
      <c r="AV179" s="59"/>
      <c r="AW179" s="59"/>
      <c r="AX179" s="59"/>
      <c r="AY179" s="59"/>
      <c r="AZ179" s="59"/>
      <c r="BA179" s="60"/>
      <c r="BB179" s="64"/>
      <c r="BC179" s="64"/>
      <c r="BD179" s="59"/>
      <c r="BE179" s="59"/>
      <c r="BF179" s="59"/>
      <c r="BG179" s="59"/>
      <c r="BH179" s="59"/>
      <c r="BI179" s="59"/>
      <c r="BJ179" s="59"/>
      <c r="BK179" s="59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P179"/>
      <c r="CQ179"/>
      <c r="CR179"/>
      <c r="CS179"/>
      <c r="CT179"/>
      <c r="CU179"/>
      <c r="CV179"/>
      <c r="CW179"/>
      <c r="CX179"/>
      <c r="CY179"/>
      <c r="CZ179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FG179" s="65"/>
      <c r="FH179" s="65"/>
      <c r="FL179" s="57"/>
      <c r="FX179" s="57"/>
      <c r="FY179" s="57"/>
      <c r="FZ179" s="57"/>
      <c r="GA179" s="66"/>
      <c r="GB179" s="66"/>
      <c r="GE179" s="66"/>
      <c r="GG179" s="57"/>
    </row>
    <row r="180" spans="1:189" s="56" customFormat="1" ht="18" customHeight="1" x14ac:dyDescent="0.3">
      <c r="A180" s="56" t="s">
        <v>1054</v>
      </c>
      <c r="B180" s="56" t="s">
        <v>1022</v>
      </c>
      <c r="C180" s="57">
        <v>850</v>
      </c>
      <c r="D180" s="57">
        <v>7</v>
      </c>
      <c r="E180" s="56">
        <f t="shared" si="2"/>
        <v>1123.1500000000001</v>
      </c>
      <c r="F180" s="68">
        <v>71.308583333333345</v>
      </c>
      <c r="G180" s="68">
        <v>0.32649999999999996</v>
      </c>
      <c r="H180" s="68">
        <v>15.469333333333333</v>
      </c>
      <c r="I180" s="68">
        <v>2.3945833333333333</v>
      </c>
      <c r="J180" s="68">
        <v>0.10166666666666668</v>
      </c>
      <c r="K180" s="68">
        <v>0.63633333333333342</v>
      </c>
      <c r="L180" s="68">
        <v>2.9787499999999998</v>
      </c>
      <c r="M180" s="68">
        <v>2.9181666666666666</v>
      </c>
      <c r="N180" s="68">
        <v>3.7245833333333334</v>
      </c>
      <c r="O180" s="58"/>
      <c r="P180" s="68">
        <v>7.4666666666666659E-2</v>
      </c>
      <c r="Q180" s="58">
        <v>4.4956972111553783</v>
      </c>
      <c r="S180" s="70">
        <v>43.381190999999994</v>
      </c>
      <c r="T180" s="70">
        <v>2.5579680000000002</v>
      </c>
      <c r="U180" s="70">
        <v>10.786959</v>
      </c>
      <c r="V180" s="70">
        <v>17.293094999999997</v>
      </c>
      <c r="W180" s="70">
        <v>0.27307500000000001</v>
      </c>
      <c r="X180" s="70">
        <v>10.989530999999999</v>
      </c>
      <c r="Y180" s="70">
        <v>10.430472</v>
      </c>
      <c r="Z180" s="70">
        <v>1.7456940000000001</v>
      </c>
      <c r="AA180" s="70">
        <v>0.74276399999999998</v>
      </c>
      <c r="AB180" s="70">
        <v>8.6390999999999996E-2</v>
      </c>
      <c r="AD180" s="59"/>
      <c r="AE180" s="60"/>
      <c r="AF180" s="61"/>
      <c r="AG180" s="59"/>
      <c r="AH180" s="59"/>
      <c r="AI180" s="59"/>
      <c r="AJ180" s="60"/>
      <c r="AK180" s="62"/>
      <c r="AL180" s="62"/>
      <c r="AM180" s="62"/>
      <c r="AN180" s="62"/>
      <c r="AO180" s="62"/>
      <c r="AP180" s="62"/>
      <c r="AQ180" s="63"/>
      <c r="AR180" s="62"/>
      <c r="AS180" s="62"/>
      <c r="AT180" s="63"/>
      <c r="AU180" s="59"/>
      <c r="AV180" s="59"/>
      <c r="AW180" s="59"/>
      <c r="AX180" s="59"/>
      <c r="AY180" s="59"/>
      <c r="AZ180" s="59"/>
      <c r="BA180" s="60"/>
      <c r="BB180" s="64"/>
      <c r="BC180" s="64"/>
      <c r="BD180" s="59"/>
      <c r="BE180" s="59"/>
      <c r="BF180" s="59"/>
      <c r="BG180" s="59"/>
      <c r="BH180" s="59"/>
      <c r="BI180" s="59"/>
      <c r="BJ180" s="59"/>
      <c r="BK180" s="59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P180"/>
      <c r="CQ180"/>
      <c r="CR180"/>
      <c r="CS180"/>
      <c r="CT180"/>
      <c r="CU180"/>
      <c r="CV180"/>
      <c r="CW180"/>
      <c r="CX180"/>
      <c r="CY180"/>
      <c r="CZ180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FG180" s="65"/>
      <c r="FH180" s="65"/>
      <c r="FL180" s="57"/>
      <c r="FX180" s="57"/>
      <c r="FY180" s="57"/>
      <c r="FZ180" s="57"/>
      <c r="GA180" s="66"/>
      <c r="GB180" s="66"/>
      <c r="GE180" s="66"/>
      <c r="GG180" s="57"/>
    </row>
    <row r="181" spans="1:189" s="56" customFormat="1" ht="18" customHeight="1" x14ac:dyDescent="0.3">
      <c r="A181" s="56" t="s">
        <v>1054</v>
      </c>
      <c r="B181" s="56" t="s">
        <v>1022</v>
      </c>
      <c r="C181" s="57">
        <v>825</v>
      </c>
      <c r="D181" s="57">
        <v>7</v>
      </c>
      <c r="E181" s="56">
        <f t="shared" si="2"/>
        <v>1098.1500000000001</v>
      </c>
      <c r="F181" s="68">
        <v>73.055944444444449</v>
      </c>
      <c r="G181" s="68">
        <v>0.2712222222222222</v>
      </c>
      <c r="H181" s="68">
        <v>14.690444444444445</v>
      </c>
      <c r="I181" s="68">
        <v>2.0081666666666664</v>
      </c>
      <c r="J181" s="68">
        <v>9.0333333333333321E-2</v>
      </c>
      <c r="K181" s="68">
        <v>0.48872222222222217</v>
      </c>
      <c r="L181" s="68">
        <v>2.5828333333333324</v>
      </c>
      <c r="M181" s="68">
        <v>2.7457777777777772</v>
      </c>
      <c r="N181" s="68">
        <v>3.9270555555555546</v>
      </c>
      <c r="O181" s="58"/>
      <c r="P181" s="68">
        <v>5.0666666666666665E-2</v>
      </c>
      <c r="Q181" s="58">
        <v>4.6740271493212671</v>
      </c>
      <c r="S181" s="70">
        <v>45.152999999999999</v>
      </c>
      <c r="T181" s="70">
        <v>2.097</v>
      </c>
      <c r="U181" s="70">
        <v>10.712</v>
      </c>
      <c r="V181" s="70">
        <v>16.724</v>
      </c>
      <c r="W181" s="70">
        <v>0.308</v>
      </c>
      <c r="X181" s="70">
        <v>11.377000000000001</v>
      </c>
      <c r="Y181" s="70">
        <v>10.538</v>
      </c>
      <c r="Z181" s="70">
        <v>1.6459999999999999</v>
      </c>
      <c r="AA181" s="70">
        <v>0.64300000000000002</v>
      </c>
      <c r="AB181" s="70">
        <v>3.9E-2</v>
      </c>
      <c r="AD181" s="59"/>
      <c r="AE181" s="60"/>
      <c r="AF181" s="61"/>
      <c r="AG181" s="59"/>
      <c r="AH181" s="59"/>
      <c r="AI181" s="59"/>
      <c r="AJ181" s="60"/>
      <c r="AK181" s="62"/>
      <c r="AL181" s="62"/>
      <c r="AM181" s="62"/>
      <c r="AN181" s="62"/>
      <c r="AO181" s="62"/>
      <c r="AP181" s="62"/>
      <c r="AQ181" s="63"/>
      <c r="AR181" s="62"/>
      <c r="AS181" s="62"/>
      <c r="AT181" s="63"/>
      <c r="AU181" s="59"/>
      <c r="AV181" s="59"/>
      <c r="AW181" s="59"/>
      <c r="AX181" s="59"/>
      <c r="AY181" s="59"/>
      <c r="AZ181" s="59"/>
      <c r="BA181" s="60"/>
      <c r="BB181" s="64"/>
      <c r="BC181" s="64"/>
      <c r="BD181" s="59"/>
      <c r="BE181" s="59"/>
      <c r="BF181" s="59"/>
      <c r="BG181" s="59"/>
      <c r="BH181" s="59"/>
      <c r="BI181" s="59"/>
      <c r="BJ181" s="59"/>
      <c r="BK181" s="59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P181"/>
      <c r="CQ181"/>
      <c r="CR181"/>
      <c r="CS181"/>
      <c r="CT181"/>
      <c r="CU181"/>
      <c r="CV181"/>
      <c r="CW181"/>
      <c r="CX181"/>
      <c r="CY181"/>
      <c r="CZ181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FG181" s="65"/>
      <c r="FH181" s="65"/>
      <c r="FL181" s="57"/>
      <c r="FX181" s="57"/>
      <c r="FY181" s="57"/>
      <c r="FZ181" s="57"/>
      <c r="GA181" s="66"/>
      <c r="GB181" s="66"/>
      <c r="GE181" s="66"/>
      <c r="GG181" s="57"/>
    </row>
    <row r="182" spans="1:189" s="56" customFormat="1" ht="18" customHeight="1" x14ac:dyDescent="0.3">
      <c r="A182" s="56" t="s">
        <v>1054</v>
      </c>
      <c r="B182" s="56" t="s">
        <v>1022</v>
      </c>
      <c r="C182" s="57">
        <v>875</v>
      </c>
      <c r="D182" s="57">
        <v>7</v>
      </c>
      <c r="E182" s="56">
        <f t="shared" si="2"/>
        <v>1148.1500000000001</v>
      </c>
      <c r="F182" s="68">
        <v>71.893272727272702</v>
      </c>
      <c r="G182" s="68">
        <v>0.40990909090909095</v>
      </c>
      <c r="H182" s="68">
        <v>14.81881818181818</v>
      </c>
      <c r="I182" s="68">
        <v>2.4916363636363639</v>
      </c>
      <c r="J182" s="68">
        <v>5.2954545454545456E-2</v>
      </c>
      <c r="K182" s="68">
        <v>0.60372727272727278</v>
      </c>
      <c r="L182" s="68">
        <v>2.8415909090909093</v>
      </c>
      <c r="M182" s="68">
        <v>2.874318181818182</v>
      </c>
      <c r="N182" s="68">
        <v>3.7816818181818177</v>
      </c>
      <c r="O182" s="58"/>
      <c r="P182" s="68">
        <v>0.108</v>
      </c>
      <c r="Q182" s="58">
        <v>4.9065116279069763</v>
      </c>
      <c r="S182" s="70">
        <v>42.420933333333338</v>
      </c>
      <c r="T182" s="70">
        <v>2.6565999999999996</v>
      </c>
      <c r="U182" s="70">
        <v>11.911</v>
      </c>
      <c r="V182" s="70">
        <v>15.7262</v>
      </c>
      <c r="W182" s="70">
        <v>0.25420000000000004</v>
      </c>
      <c r="X182" s="70">
        <v>11.047599999999999</v>
      </c>
      <c r="Y182" s="70">
        <v>10.313400000000001</v>
      </c>
      <c r="Z182" s="70">
        <v>1.8166666666666662</v>
      </c>
      <c r="AA182" s="70">
        <v>0.90620000000000001</v>
      </c>
      <c r="AB182" s="70">
        <v>1.8599999999999998E-2</v>
      </c>
      <c r="AD182" s="59"/>
      <c r="AE182" s="60"/>
      <c r="AF182" s="61"/>
      <c r="AG182" s="59"/>
      <c r="AH182" s="59"/>
      <c r="AI182" s="59"/>
      <c r="AJ182" s="60"/>
      <c r="AK182" s="62"/>
      <c r="AL182" s="62"/>
      <c r="AM182" s="62"/>
      <c r="AN182" s="62"/>
      <c r="AO182" s="62"/>
      <c r="AP182" s="62"/>
      <c r="AQ182" s="63"/>
      <c r="AR182" s="62"/>
      <c r="AS182" s="62"/>
      <c r="AT182" s="63"/>
      <c r="AU182" s="59"/>
      <c r="AV182" s="59"/>
      <c r="AW182" s="59"/>
      <c r="AX182" s="59"/>
      <c r="AY182" s="59"/>
      <c r="AZ182" s="59"/>
      <c r="BA182" s="60"/>
      <c r="BB182" s="64"/>
      <c r="BC182" s="64"/>
      <c r="BD182" s="59"/>
      <c r="BE182" s="59"/>
      <c r="BF182" s="59"/>
      <c r="BG182" s="59"/>
      <c r="BH182" s="59"/>
      <c r="BI182" s="59"/>
      <c r="BJ182" s="59"/>
      <c r="BK182" s="59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P182"/>
      <c r="CQ182"/>
      <c r="CR182"/>
      <c r="CS182"/>
      <c r="CT182"/>
      <c r="CU182"/>
      <c r="CV182"/>
      <c r="CW182"/>
      <c r="CX182"/>
      <c r="CY182"/>
      <c r="CZ182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FG182" s="65"/>
      <c r="FH182" s="65"/>
      <c r="FL182" s="57"/>
      <c r="FX182" s="57"/>
      <c r="FY182" s="57"/>
      <c r="FZ182" s="57"/>
      <c r="GA182" s="66"/>
      <c r="GB182" s="66"/>
      <c r="GE182" s="66"/>
      <c r="GG182" s="57"/>
    </row>
    <row r="183" spans="1:189" s="56" customFormat="1" ht="18" customHeight="1" x14ac:dyDescent="0.3">
      <c r="A183" s="56" t="s">
        <v>1054</v>
      </c>
      <c r="B183" s="56" t="s">
        <v>1022</v>
      </c>
      <c r="C183" s="57">
        <v>925</v>
      </c>
      <c r="D183" s="57">
        <v>7</v>
      </c>
      <c r="E183" s="56">
        <f t="shared" si="2"/>
        <v>1198.1500000000001</v>
      </c>
      <c r="F183" s="68">
        <v>73.408857142857158</v>
      </c>
      <c r="G183" s="68">
        <v>0.31390476190476185</v>
      </c>
      <c r="H183" s="68">
        <v>14.284285714285716</v>
      </c>
      <c r="I183" s="68">
        <v>1.1793333333333333</v>
      </c>
      <c r="J183" s="68">
        <v>8.3095238095238097E-2</v>
      </c>
      <c r="K183" s="68">
        <v>0.92452380952380953</v>
      </c>
      <c r="L183" s="68">
        <v>2.5330952380952376</v>
      </c>
      <c r="M183" s="68">
        <v>3.1123809523809522</v>
      </c>
      <c r="N183" s="68">
        <v>3.9564761904761903</v>
      </c>
      <c r="O183" s="58"/>
      <c r="P183" s="68">
        <v>0.12233333333333335</v>
      </c>
      <c r="Q183" s="58">
        <v>5.9509999999999996</v>
      </c>
      <c r="S183" s="70">
        <v>43.529695652173928</v>
      </c>
      <c r="T183" s="70">
        <v>1.982826086956522</v>
      </c>
      <c r="U183" s="70">
        <v>11.336652173913043</v>
      </c>
      <c r="V183" s="70">
        <v>13.06065217391304</v>
      </c>
      <c r="W183" s="70">
        <v>0.27617391304347821</v>
      </c>
      <c r="X183" s="70">
        <v>13.209086956521741</v>
      </c>
      <c r="Y183" s="70">
        <v>10.868391304347824</v>
      </c>
      <c r="Z183" s="70">
        <v>1.8894347826086955</v>
      </c>
      <c r="AA183" s="70">
        <v>0.9186956521739128</v>
      </c>
      <c r="AB183" s="70">
        <v>1.0608695652173913E-2</v>
      </c>
      <c r="AD183" s="59"/>
      <c r="AE183" s="60"/>
      <c r="AF183" s="61"/>
      <c r="AG183" s="59"/>
      <c r="AH183" s="59"/>
      <c r="AI183" s="59"/>
      <c r="AJ183" s="60"/>
      <c r="AK183" s="62"/>
      <c r="AL183" s="62"/>
      <c r="AM183" s="62"/>
      <c r="AN183" s="62"/>
      <c r="AO183" s="62"/>
      <c r="AP183" s="62"/>
      <c r="AQ183" s="63"/>
      <c r="AR183" s="62"/>
      <c r="AS183" s="62"/>
      <c r="AT183" s="63"/>
      <c r="AU183" s="59"/>
      <c r="AV183" s="59"/>
      <c r="AW183" s="59"/>
      <c r="AX183" s="59"/>
      <c r="AY183" s="59"/>
      <c r="AZ183" s="59"/>
      <c r="BA183" s="60"/>
      <c r="BB183" s="64"/>
      <c r="BC183" s="64"/>
      <c r="BD183" s="59"/>
      <c r="BE183" s="59"/>
      <c r="BF183" s="59"/>
      <c r="BG183" s="59"/>
      <c r="BH183" s="59"/>
      <c r="BI183" s="59"/>
      <c r="BJ183" s="59"/>
      <c r="BK183" s="59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P183"/>
      <c r="CQ183"/>
      <c r="CR183"/>
      <c r="CS183"/>
      <c r="CT183"/>
      <c r="CU183"/>
      <c r="CV183"/>
      <c r="CW183"/>
      <c r="CX183"/>
      <c r="CY183"/>
      <c r="CZ183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FG183" s="65"/>
      <c r="FH183" s="65"/>
      <c r="FL183" s="57"/>
      <c r="FX183" s="57"/>
      <c r="FY183" s="57"/>
      <c r="FZ183" s="57"/>
      <c r="GA183" s="66"/>
      <c r="GB183" s="66"/>
      <c r="GE183" s="66"/>
      <c r="GG183" s="57"/>
    </row>
    <row r="184" spans="1:189" s="56" customFormat="1" ht="18" customHeight="1" x14ac:dyDescent="0.3">
      <c r="A184" s="56" t="s">
        <v>1054</v>
      </c>
      <c r="B184" s="56" t="s">
        <v>1022</v>
      </c>
      <c r="C184" s="57">
        <v>900</v>
      </c>
      <c r="D184" s="57">
        <v>7</v>
      </c>
      <c r="E184" s="56">
        <f t="shared" si="2"/>
        <v>1173.1500000000001</v>
      </c>
      <c r="F184" s="68">
        <v>74.908428571428573</v>
      </c>
      <c r="G184" s="68">
        <v>0.35509523809523813</v>
      </c>
      <c r="H184" s="68">
        <v>13.393095238095238</v>
      </c>
      <c r="I184" s="68">
        <v>1.0664285714285715</v>
      </c>
      <c r="J184" s="68">
        <v>6.5952380952380957E-2</v>
      </c>
      <c r="K184" s="68">
        <v>0.68890476190476191</v>
      </c>
      <c r="L184" s="68">
        <v>2.1214285714285714</v>
      </c>
      <c r="M184" s="68">
        <v>2.8760476190476192</v>
      </c>
      <c r="N184" s="68">
        <v>4.2122857142857146</v>
      </c>
      <c r="O184" s="58"/>
      <c r="P184" s="68">
        <v>0.18128571428571427</v>
      </c>
      <c r="Q184" s="58">
        <v>7.5179999999999998</v>
      </c>
      <c r="S184" s="70">
        <v>44.488</v>
      </c>
      <c r="T184" s="70">
        <v>1.7669999999999999</v>
      </c>
      <c r="U184" s="70">
        <v>10.484</v>
      </c>
      <c r="V184" s="70">
        <v>9.2129999999999992</v>
      </c>
      <c r="W184" s="70">
        <v>0.25700000000000001</v>
      </c>
      <c r="X184" s="70">
        <v>16.574000000000002</v>
      </c>
      <c r="Y184" s="70">
        <v>11.542</v>
      </c>
      <c r="Z184" s="70">
        <v>1.7509999999999999</v>
      </c>
      <c r="AA184" s="70">
        <v>0.85499999999999998</v>
      </c>
      <c r="AB184" s="70">
        <v>2.3E-2</v>
      </c>
      <c r="AD184" s="59"/>
      <c r="AE184" s="60"/>
      <c r="AF184" s="61"/>
      <c r="AG184" s="59"/>
      <c r="AH184" s="59"/>
      <c r="AI184" s="59"/>
      <c r="AJ184" s="60"/>
      <c r="AK184" s="62"/>
      <c r="AL184" s="62"/>
      <c r="AM184" s="62"/>
      <c r="AN184" s="62"/>
      <c r="AO184" s="62"/>
      <c r="AP184" s="62"/>
      <c r="AQ184" s="63"/>
      <c r="AR184" s="62"/>
      <c r="AS184" s="62"/>
      <c r="AT184" s="63"/>
      <c r="AU184" s="59"/>
      <c r="AV184" s="59"/>
      <c r="AW184" s="59"/>
      <c r="AX184" s="59"/>
      <c r="AY184" s="59"/>
      <c r="AZ184" s="59"/>
      <c r="BA184" s="60"/>
      <c r="BB184" s="64"/>
      <c r="BC184" s="64"/>
      <c r="BD184" s="59"/>
      <c r="BE184" s="59"/>
      <c r="BF184" s="59"/>
      <c r="BG184" s="59"/>
      <c r="BH184" s="59"/>
      <c r="BI184" s="59"/>
      <c r="BJ184" s="59"/>
      <c r="BK184" s="59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P184"/>
      <c r="CQ184"/>
      <c r="CR184"/>
      <c r="CS184"/>
      <c r="CT184"/>
      <c r="CU184"/>
      <c r="CV184"/>
      <c r="CW184"/>
      <c r="CX184"/>
      <c r="CY184"/>
      <c r="CZ184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FG184" s="65"/>
      <c r="FH184" s="65"/>
      <c r="FL184" s="57"/>
      <c r="FX184" s="57"/>
      <c r="FY184" s="57"/>
      <c r="FZ184" s="57"/>
      <c r="GA184" s="66"/>
      <c r="GB184" s="66"/>
      <c r="GE184" s="66"/>
      <c r="GG184" s="57"/>
    </row>
    <row r="185" spans="1:189" s="56" customFormat="1" ht="18" customHeight="1" x14ac:dyDescent="0.3">
      <c r="A185" s="56" t="s">
        <v>1054</v>
      </c>
      <c r="B185" s="56" t="s">
        <v>1022</v>
      </c>
      <c r="C185" s="57">
        <v>875</v>
      </c>
      <c r="D185" s="57">
        <v>7</v>
      </c>
      <c r="E185" s="56">
        <f t="shared" si="2"/>
        <v>1148.1500000000001</v>
      </c>
      <c r="F185" s="68">
        <v>75.880571428571443</v>
      </c>
      <c r="G185" s="68">
        <v>0.2557619047619048</v>
      </c>
      <c r="H185" s="68">
        <v>13.020142857142858</v>
      </c>
      <c r="I185" s="68">
        <v>0.91704761904761933</v>
      </c>
      <c r="J185" s="68">
        <v>4.8428571428571425E-2</v>
      </c>
      <c r="K185" s="68">
        <v>0.58514285714285719</v>
      </c>
      <c r="L185" s="68">
        <v>1.7842380952380954</v>
      </c>
      <c r="M185" s="68">
        <v>2.8095238095238093</v>
      </c>
      <c r="N185" s="68">
        <v>4.4980476190476182</v>
      </c>
      <c r="O185" s="58"/>
      <c r="P185" s="68">
        <v>9.5333333333333339E-2</v>
      </c>
      <c r="Q185" s="58">
        <v>7.2880000000000003</v>
      </c>
      <c r="S185" s="70">
        <v>45.091999999999999</v>
      </c>
      <c r="T185" s="70">
        <v>1.671</v>
      </c>
      <c r="U185" s="70">
        <v>9.93</v>
      </c>
      <c r="V185" s="70">
        <v>10.826000000000001</v>
      </c>
      <c r="W185" s="70">
        <v>0.308</v>
      </c>
      <c r="X185" s="70">
        <v>15.375</v>
      </c>
      <c r="Y185" s="70">
        <v>11.631</v>
      </c>
      <c r="Z185" s="70">
        <v>1.5289999999999999</v>
      </c>
      <c r="AA185" s="70">
        <v>0.76100000000000001</v>
      </c>
      <c r="AB185" s="70">
        <v>2.3E-2</v>
      </c>
      <c r="AD185" s="59"/>
      <c r="AE185" s="60"/>
      <c r="AF185" s="61"/>
      <c r="AG185" s="59"/>
      <c r="AH185" s="59"/>
      <c r="AI185" s="59"/>
      <c r="AJ185" s="60"/>
      <c r="AK185" s="62"/>
      <c r="AL185" s="62"/>
      <c r="AM185" s="62"/>
      <c r="AN185" s="62"/>
      <c r="AO185" s="62"/>
      <c r="AP185" s="62"/>
      <c r="AQ185" s="63"/>
      <c r="AR185" s="62"/>
      <c r="AS185" s="62"/>
      <c r="AT185" s="63"/>
      <c r="AU185" s="59"/>
      <c r="AV185" s="59"/>
      <c r="AW185" s="59"/>
      <c r="AX185" s="59"/>
      <c r="AY185" s="59"/>
      <c r="AZ185" s="59"/>
      <c r="BA185" s="60"/>
      <c r="BB185" s="64"/>
      <c r="BC185" s="64"/>
      <c r="BD185" s="59"/>
      <c r="BE185" s="59"/>
      <c r="BF185" s="59"/>
      <c r="BG185" s="59"/>
      <c r="BH185" s="59"/>
      <c r="BI185" s="59"/>
      <c r="BJ185" s="59"/>
      <c r="BK185" s="59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P185"/>
      <c r="CQ185"/>
      <c r="CR185"/>
      <c r="CS185"/>
      <c r="CT185"/>
      <c r="CU185"/>
      <c r="CV185"/>
      <c r="CW185"/>
      <c r="CX185"/>
      <c r="CY185"/>
      <c r="CZ185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FG185" s="65"/>
      <c r="FH185" s="65"/>
      <c r="FL185" s="57"/>
      <c r="FX185" s="57"/>
      <c r="FY185" s="57"/>
      <c r="FZ185" s="57"/>
      <c r="GA185" s="66"/>
      <c r="GB185" s="66"/>
      <c r="GE185" s="66"/>
      <c r="GG185" s="57"/>
    </row>
    <row r="186" spans="1:189" s="56" customFormat="1" ht="18" customHeight="1" x14ac:dyDescent="0.3">
      <c r="A186" s="56" t="s">
        <v>1054</v>
      </c>
      <c r="B186" s="56" t="s">
        <v>1022</v>
      </c>
      <c r="C186" s="57">
        <v>850</v>
      </c>
      <c r="D186" s="57">
        <v>7</v>
      </c>
      <c r="E186" s="56">
        <f t="shared" si="2"/>
        <v>1123.1500000000001</v>
      </c>
      <c r="F186" s="68">
        <v>75.619181818181815</v>
      </c>
      <c r="G186" s="68">
        <v>0.12845454545454543</v>
      </c>
      <c r="H186" s="68">
        <v>13.459818181818184</v>
      </c>
      <c r="I186" s="68">
        <v>0.80963636363636371</v>
      </c>
      <c r="J186" s="68">
        <v>5.4727272727272729E-2</v>
      </c>
      <c r="K186" s="68">
        <v>0.43709090909090909</v>
      </c>
      <c r="L186" s="68">
        <v>1.4583636363636365</v>
      </c>
      <c r="M186" s="68">
        <v>2.7864545454545451</v>
      </c>
      <c r="N186" s="68">
        <v>5.0807272727272723</v>
      </c>
      <c r="O186" s="58"/>
      <c r="P186" s="68">
        <v>9.2727272727272728E-2</v>
      </c>
      <c r="Q186" s="58">
        <v>7.2839999999999998</v>
      </c>
      <c r="S186" s="70">
        <v>47.273684210526312</v>
      </c>
      <c r="T186" s="70">
        <v>1.0253684210526315</v>
      </c>
      <c r="U186" s="70">
        <v>9.3176315789473669</v>
      </c>
      <c r="V186" s="70">
        <v>8.6365263157894763</v>
      </c>
      <c r="W186" s="70">
        <v>0.32952631578947367</v>
      </c>
      <c r="X186" s="70">
        <v>16.829894736842107</v>
      </c>
      <c r="Y186" s="70">
        <v>11.517210526315786</v>
      </c>
      <c r="Z186" s="70">
        <v>1.2958947368421052</v>
      </c>
      <c r="AA186" s="70">
        <v>0.66515789473684217</v>
      </c>
      <c r="AB186" s="70">
        <v>7.7368421052631592E-3</v>
      </c>
      <c r="AD186" s="59"/>
      <c r="AE186" s="60"/>
      <c r="AF186" s="61"/>
      <c r="AG186" s="59"/>
      <c r="AH186" s="59"/>
      <c r="AI186" s="59"/>
      <c r="AJ186" s="60"/>
      <c r="AK186" s="62"/>
      <c r="AL186" s="62"/>
      <c r="AM186" s="62"/>
      <c r="AN186" s="62"/>
      <c r="AO186" s="62"/>
      <c r="AP186" s="62"/>
      <c r="AQ186" s="63"/>
      <c r="AR186" s="62"/>
      <c r="AS186" s="62"/>
      <c r="AT186" s="63"/>
      <c r="AU186" s="59"/>
      <c r="AV186" s="59"/>
      <c r="AW186" s="59"/>
      <c r="AX186" s="59"/>
      <c r="AY186" s="59"/>
      <c r="AZ186" s="59"/>
      <c r="BA186" s="60"/>
      <c r="BB186" s="64"/>
      <c r="BC186" s="64"/>
      <c r="BD186" s="59"/>
      <c r="BE186" s="59"/>
      <c r="BF186" s="59"/>
      <c r="BG186" s="59"/>
      <c r="BH186" s="59"/>
      <c r="BI186" s="59"/>
      <c r="BJ186" s="59"/>
      <c r="BK186" s="59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P186"/>
      <c r="CQ186"/>
      <c r="CR186"/>
      <c r="CS186"/>
      <c r="CT186"/>
      <c r="CU186"/>
      <c r="CV186"/>
      <c r="CW186"/>
      <c r="CX186"/>
      <c r="CY186"/>
      <c r="CZ186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FG186" s="65"/>
      <c r="FH186" s="65"/>
      <c r="FL186" s="57"/>
      <c r="FX186" s="57"/>
      <c r="FY186" s="57"/>
      <c r="FZ186" s="57"/>
      <c r="GA186" s="66"/>
      <c r="GB186" s="66"/>
      <c r="GE186" s="66"/>
      <c r="GG186" s="57"/>
    </row>
    <row r="187" spans="1:189" s="56" customFormat="1" ht="18" customHeight="1" x14ac:dyDescent="0.3">
      <c r="A187" s="56" t="s">
        <v>1054</v>
      </c>
      <c r="B187" s="56" t="s">
        <v>1022</v>
      </c>
      <c r="C187" s="57">
        <v>825</v>
      </c>
      <c r="D187" s="57">
        <v>7</v>
      </c>
      <c r="E187" s="56">
        <f t="shared" si="2"/>
        <v>1098.1500000000001</v>
      </c>
      <c r="F187" s="68">
        <v>75.2928</v>
      </c>
      <c r="G187" s="68">
        <v>0.13159999999999999</v>
      </c>
      <c r="H187" s="68">
        <v>13.675799999999999</v>
      </c>
      <c r="I187" s="68">
        <v>1.1284000000000001</v>
      </c>
      <c r="J187" s="68">
        <v>2.7200000000000002E-2</v>
      </c>
      <c r="K187" s="68">
        <v>0.4074000000000001</v>
      </c>
      <c r="L187" s="68">
        <v>1.657</v>
      </c>
      <c r="M187" s="68">
        <v>2.6898</v>
      </c>
      <c r="N187" s="68">
        <v>4.9222000000000001</v>
      </c>
      <c r="O187" s="58"/>
      <c r="P187" s="68">
        <v>2.8399999999999998E-2</v>
      </c>
      <c r="Q187" s="58">
        <v>5.6050000000000004</v>
      </c>
      <c r="S187" s="70">
        <v>45.949928571428579</v>
      </c>
      <c r="T187" s="70">
        <v>1.1474285714285715</v>
      </c>
      <c r="U187" s="70">
        <v>9.2956428571428571</v>
      </c>
      <c r="V187" s="70">
        <v>11.330071428571429</v>
      </c>
      <c r="W187" s="70">
        <v>0.35185714285714287</v>
      </c>
      <c r="X187" s="70">
        <v>14.696142857142856</v>
      </c>
      <c r="Y187" s="70">
        <v>10.854714285714286</v>
      </c>
      <c r="Z187" s="70">
        <v>1.3121428571428575</v>
      </c>
      <c r="AA187" s="70">
        <v>0.69771428571428562</v>
      </c>
      <c r="AB187" s="70">
        <v>3.6928571428571429E-2</v>
      </c>
      <c r="AD187" s="59"/>
      <c r="AE187" s="60"/>
      <c r="AF187" s="61"/>
      <c r="AG187" s="59"/>
      <c r="AH187" s="59"/>
      <c r="AI187" s="59"/>
      <c r="AJ187" s="60"/>
      <c r="AK187" s="62"/>
      <c r="AL187" s="62"/>
      <c r="AM187" s="62"/>
      <c r="AN187" s="62"/>
      <c r="AO187" s="62"/>
      <c r="AP187" s="62"/>
      <c r="AQ187" s="63"/>
      <c r="AR187" s="62"/>
      <c r="AS187" s="62"/>
      <c r="AT187" s="63"/>
      <c r="AU187" s="59"/>
      <c r="AV187" s="59"/>
      <c r="AW187" s="59"/>
      <c r="AX187" s="59"/>
      <c r="AY187" s="59"/>
      <c r="AZ187" s="59"/>
      <c r="BA187" s="60"/>
      <c r="BB187" s="64"/>
      <c r="BC187" s="64"/>
      <c r="BD187" s="59"/>
      <c r="BE187" s="59"/>
      <c r="BF187" s="59"/>
      <c r="BG187" s="59"/>
      <c r="BH187" s="59"/>
      <c r="BI187" s="59"/>
      <c r="BJ187" s="59"/>
      <c r="BK187" s="59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P187"/>
      <c r="CQ187"/>
      <c r="CR187"/>
      <c r="CS187"/>
      <c r="CT187"/>
      <c r="CU187"/>
      <c r="CV187"/>
      <c r="CW187"/>
      <c r="CX187"/>
      <c r="CY187"/>
      <c r="CZ18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FG187" s="65"/>
      <c r="FH187" s="65"/>
      <c r="FL187" s="57"/>
      <c r="FX187" s="57"/>
      <c r="FY187" s="57"/>
      <c r="FZ187" s="57"/>
      <c r="GA187" s="66"/>
      <c r="GB187" s="66"/>
      <c r="GE187" s="66"/>
      <c r="GG187" s="57"/>
    </row>
    <row r="188" spans="1:189" s="56" customFormat="1" ht="18" customHeight="1" x14ac:dyDescent="0.3">
      <c r="A188" s="56" t="s">
        <v>1054</v>
      </c>
      <c r="B188" s="56" t="s">
        <v>1022</v>
      </c>
      <c r="C188" s="57">
        <v>925</v>
      </c>
      <c r="D188" s="57">
        <v>7</v>
      </c>
      <c r="E188" s="56">
        <f t="shared" si="2"/>
        <v>1198.1500000000001</v>
      </c>
      <c r="F188" s="68">
        <v>61.252679999999991</v>
      </c>
      <c r="G188" s="68">
        <v>0.39936000000000005</v>
      </c>
      <c r="H188" s="68">
        <v>18.14744</v>
      </c>
      <c r="I188" s="68">
        <v>6.5677199999999996</v>
      </c>
      <c r="J188" s="68">
        <v>0.17935999999999999</v>
      </c>
      <c r="K188" s="68">
        <v>1.2160399999999998</v>
      </c>
      <c r="L188" s="68">
        <v>3.8000399999999996</v>
      </c>
      <c r="M188" s="68">
        <v>4.0835600000000003</v>
      </c>
      <c r="N188" s="68">
        <v>3.7032799999999999</v>
      </c>
      <c r="O188" s="58"/>
      <c r="P188" s="68">
        <v>0.57475999999999994</v>
      </c>
      <c r="Q188" s="58">
        <v>5.07</v>
      </c>
      <c r="S188" s="70">
        <v>39.921999999999997</v>
      </c>
      <c r="T188" s="70">
        <v>2.758</v>
      </c>
      <c r="U188" s="70">
        <v>14.193</v>
      </c>
      <c r="V188" s="70">
        <v>17.661000000000001</v>
      </c>
      <c r="W188" s="70">
        <v>0.30599999999999999</v>
      </c>
      <c r="X188" s="70">
        <v>9.5050000000000008</v>
      </c>
      <c r="Y188" s="70">
        <v>9.7780000000000005</v>
      </c>
      <c r="Z188" s="70">
        <v>2.4039999999999999</v>
      </c>
      <c r="AA188" s="70">
        <v>1.1359999999999999</v>
      </c>
      <c r="AB188" s="70">
        <v>7.0000000000000001E-3</v>
      </c>
      <c r="AD188" s="59"/>
      <c r="AE188" s="60"/>
      <c r="AF188" s="61"/>
      <c r="AG188" s="59"/>
      <c r="AH188" s="59"/>
      <c r="AI188" s="59"/>
      <c r="AJ188" s="60"/>
      <c r="AK188" s="62"/>
      <c r="AL188" s="62"/>
      <c r="AM188" s="62"/>
      <c r="AN188" s="62"/>
      <c r="AO188" s="62"/>
      <c r="AP188" s="62"/>
      <c r="AQ188" s="63"/>
      <c r="AR188" s="62"/>
      <c r="AS188" s="62"/>
      <c r="AT188" s="63"/>
      <c r="AU188" s="59"/>
      <c r="AV188" s="59"/>
      <c r="AW188" s="59"/>
      <c r="AX188" s="59"/>
      <c r="AY188" s="59"/>
      <c r="AZ188" s="59"/>
      <c r="BA188" s="60"/>
      <c r="BB188" s="64"/>
      <c r="BC188" s="64"/>
      <c r="BD188" s="59"/>
      <c r="BE188" s="59"/>
      <c r="BF188" s="59"/>
      <c r="BG188" s="59"/>
      <c r="BH188" s="59"/>
      <c r="BI188" s="59"/>
      <c r="BJ188" s="59"/>
      <c r="BK188" s="59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P188"/>
      <c r="CQ188"/>
      <c r="CR188"/>
      <c r="CS188"/>
      <c r="CT188"/>
      <c r="CU188"/>
      <c r="CV188"/>
      <c r="CW188"/>
      <c r="CX188"/>
      <c r="CY188"/>
      <c r="CZ188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FG188" s="65"/>
      <c r="FH188" s="65"/>
      <c r="FL188" s="57"/>
      <c r="FX188" s="57"/>
      <c r="FY188" s="57"/>
      <c r="FZ188" s="57"/>
      <c r="GA188" s="66"/>
      <c r="GB188" s="66"/>
      <c r="GE188" s="66"/>
      <c r="GG188" s="57"/>
    </row>
    <row r="189" spans="1:189" s="56" customFormat="1" ht="18" customHeight="1" x14ac:dyDescent="0.3">
      <c r="A189" s="56" t="s">
        <v>1054</v>
      </c>
      <c r="B189" s="56" t="s">
        <v>1022</v>
      </c>
      <c r="C189" s="57">
        <v>900</v>
      </c>
      <c r="D189" s="57">
        <v>7</v>
      </c>
      <c r="E189" s="56">
        <f t="shared" si="2"/>
        <v>1173.1500000000001</v>
      </c>
      <c r="F189" s="68">
        <v>63.586965517241381</v>
      </c>
      <c r="G189" s="68">
        <v>0.21665517241379306</v>
      </c>
      <c r="H189" s="68">
        <v>18.550137931034484</v>
      </c>
      <c r="I189" s="68">
        <v>4.8481724137931028</v>
      </c>
      <c r="J189" s="68">
        <v>0.1610689655172414</v>
      </c>
      <c r="K189" s="68">
        <v>0.91758620689655179</v>
      </c>
      <c r="L189" s="68">
        <v>3.4303793103448275</v>
      </c>
      <c r="M189" s="68">
        <v>4.2370689655172411</v>
      </c>
      <c r="N189" s="68">
        <v>3.6878620689655168</v>
      </c>
      <c r="O189" s="58"/>
      <c r="P189" s="68">
        <v>0.30813793103448267</v>
      </c>
      <c r="Q189" s="58">
        <v>4.9809999999999999</v>
      </c>
      <c r="S189" s="70">
        <v>40.056916666666666</v>
      </c>
      <c r="T189" s="70">
        <v>3.2708333333333335</v>
      </c>
      <c r="U189" s="70">
        <v>14.501166666666668</v>
      </c>
      <c r="V189" s="70">
        <v>14.552166666666666</v>
      </c>
      <c r="W189" s="70">
        <v>0.23816666666666672</v>
      </c>
      <c r="X189" s="70">
        <v>10.991833333333332</v>
      </c>
      <c r="Y189" s="70">
        <v>9.6813333333333329</v>
      </c>
      <c r="Z189" s="70">
        <v>2.2853333333333326</v>
      </c>
      <c r="AA189" s="70">
        <v>1.2697499999999999</v>
      </c>
      <c r="AB189" s="70">
        <v>5.2500000000000003E-3</v>
      </c>
      <c r="AD189" s="59"/>
      <c r="AE189" s="60"/>
      <c r="AF189" s="61"/>
      <c r="AG189" s="59"/>
      <c r="AH189" s="59"/>
      <c r="AI189" s="59"/>
      <c r="AJ189" s="60"/>
      <c r="AK189" s="62"/>
      <c r="AL189" s="62"/>
      <c r="AM189" s="62"/>
      <c r="AN189" s="62"/>
      <c r="AO189" s="62"/>
      <c r="AP189" s="62"/>
      <c r="AQ189" s="63"/>
      <c r="AR189" s="62"/>
      <c r="AS189" s="62"/>
      <c r="AT189" s="63"/>
      <c r="AU189" s="59"/>
      <c r="AV189" s="59"/>
      <c r="AW189" s="59"/>
      <c r="AX189" s="59"/>
      <c r="AY189" s="59"/>
      <c r="AZ189" s="59"/>
      <c r="BA189" s="60"/>
      <c r="BB189" s="64"/>
      <c r="BC189" s="64"/>
      <c r="BD189" s="59"/>
      <c r="BE189" s="59"/>
      <c r="BF189" s="59"/>
      <c r="BG189" s="59"/>
      <c r="BH189" s="59"/>
      <c r="BI189" s="59"/>
      <c r="BJ189" s="59"/>
      <c r="BK189" s="59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P189"/>
      <c r="CQ189"/>
      <c r="CR189"/>
      <c r="CS189"/>
      <c r="CT189"/>
      <c r="CU189"/>
      <c r="CV189"/>
      <c r="CW189"/>
      <c r="CX189"/>
      <c r="CY189"/>
      <c r="CZ189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FG189" s="65"/>
      <c r="FH189" s="65"/>
      <c r="FL189" s="57"/>
      <c r="FX189" s="57"/>
      <c r="FY189" s="57"/>
      <c r="FZ189" s="57"/>
      <c r="GA189" s="66"/>
      <c r="GB189" s="66"/>
      <c r="GE189" s="66"/>
      <c r="GG189" s="57"/>
    </row>
    <row r="190" spans="1:189" s="56" customFormat="1" ht="18" customHeight="1" x14ac:dyDescent="0.3">
      <c r="A190" s="56" t="s">
        <v>1054</v>
      </c>
      <c r="B190" s="56" t="s">
        <v>1022</v>
      </c>
      <c r="C190" s="57">
        <v>875</v>
      </c>
      <c r="D190" s="57">
        <v>7</v>
      </c>
      <c r="E190" s="56">
        <f t="shared" si="2"/>
        <v>1148.1500000000001</v>
      </c>
      <c r="F190" s="68">
        <v>65.466727272727269</v>
      </c>
      <c r="G190" s="68">
        <v>0.26695454545454544</v>
      </c>
      <c r="H190" s="68">
        <v>17.470090909090914</v>
      </c>
      <c r="I190" s="68">
        <v>4.6815454545454545</v>
      </c>
      <c r="J190" s="68">
        <v>0.14554545454545456</v>
      </c>
      <c r="K190" s="68">
        <v>0.77068181818181825</v>
      </c>
      <c r="L190" s="68">
        <v>3.0420000000000003</v>
      </c>
      <c r="M190" s="68">
        <v>4.0216363636363637</v>
      </c>
      <c r="N190" s="68">
        <v>3.743227272727272</v>
      </c>
      <c r="O190" s="58"/>
      <c r="P190" s="68">
        <v>0.29599999999999993</v>
      </c>
      <c r="Q190" s="58">
        <v>6.1639999999999997</v>
      </c>
      <c r="S190" s="70">
        <v>41.03917032218181</v>
      </c>
      <c r="T190" s="70">
        <v>2.4553538545454545</v>
      </c>
      <c r="U190" s="70">
        <v>13.355608254545455</v>
      </c>
      <c r="V190" s="70">
        <v>17.736157090909089</v>
      </c>
      <c r="W190" s="70">
        <v>0.32315410909090903</v>
      </c>
      <c r="X190" s="70">
        <v>9.8445899999999984</v>
      </c>
      <c r="Y190" s="70">
        <v>9.452971818181819</v>
      </c>
      <c r="Z190" s="70">
        <v>2.3071378909090909</v>
      </c>
      <c r="AA190" s="70">
        <v>0.97757112727272744</v>
      </c>
      <c r="AB190" s="70">
        <v>6.9109090909090934E-3</v>
      </c>
      <c r="AD190" s="59"/>
      <c r="AE190" s="60"/>
      <c r="AF190" s="61"/>
      <c r="AG190" s="59"/>
      <c r="AH190" s="59"/>
      <c r="AI190" s="59"/>
      <c r="AJ190" s="60"/>
      <c r="AK190" s="62"/>
      <c r="AL190" s="62"/>
      <c r="AM190" s="62"/>
      <c r="AN190" s="62"/>
      <c r="AO190" s="62"/>
      <c r="AP190" s="62"/>
      <c r="AQ190" s="63"/>
      <c r="AR190" s="62"/>
      <c r="AS190" s="62"/>
      <c r="AT190" s="63"/>
      <c r="AU190" s="59"/>
      <c r="AV190" s="59"/>
      <c r="AW190" s="59"/>
      <c r="AX190" s="59"/>
      <c r="AY190" s="59"/>
      <c r="AZ190" s="59"/>
      <c r="BA190" s="60"/>
      <c r="BB190" s="64"/>
      <c r="BC190" s="64"/>
      <c r="BD190" s="59"/>
      <c r="BE190" s="59"/>
      <c r="BF190" s="59"/>
      <c r="BG190" s="59"/>
      <c r="BH190" s="59"/>
      <c r="BI190" s="59"/>
      <c r="BJ190" s="59"/>
      <c r="BK190" s="59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P190"/>
      <c r="CQ190"/>
      <c r="CR190"/>
      <c r="CS190"/>
      <c r="CT190"/>
      <c r="CU190"/>
      <c r="CV190"/>
      <c r="CW190"/>
      <c r="CX190"/>
      <c r="CY190"/>
      <c r="CZ190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FG190" s="65"/>
      <c r="FH190" s="65"/>
      <c r="FL190" s="57"/>
      <c r="FX190" s="57"/>
      <c r="FY190" s="57"/>
      <c r="FZ190" s="57"/>
      <c r="GA190" s="66"/>
      <c r="GB190" s="66"/>
      <c r="GE190" s="66"/>
      <c r="GG190" s="57"/>
    </row>
    <row r="191" spans="1:189" s="56" customFormat="1" ht="18" customHeight="1" x14ac:dyDescent="0.3">
      <c r="A191" s="56" t="s">
        <v>1054</v>
      </c>
      <c r="B191" s="56" t="s">
        <v>1022</v>
      </c>
      <c r="C191" s="57">
        <v>850</v>
      </c>
      <c r="D191" s="57">
        <v>7</v>
      </c>
      <c r="E191" s="56">
        <f t="shared" si="2"/>
        <v>1123.1500000000001</v>
      </c>
      <c r="F191" s="68">
        <v>66.92404347826087</v>
      </c>
      <c r="G191" s="68">
        <v>0.18813043478260869</v>
      </c>
      <c r="H191" s="68">
        <v>17.342478260869566</v>
      </c>
      <c r="I191" s="68">
        <v>4.4461739130434772</v>
      </c>
      <c r="J191" s="68">
        <v>0.13004347826086954</v>
      </c>
      <c r="K191" s="68">
        <v>0.52586956521739137</v>
      </c>
      <c r="L191" s="68">
        <v>2.6603478260869564</v>
      </c>
      <c r="M191" s="68">
        <v>4.001347826086957</v>
      </c>
      <c r="N191" s="68">
        <v>3.4950000000000001</v>
      </c>
      <c r="O191" s="58"/>
      <c r="P191" s="68">
        <v>0.23717391304347829</v>
      </c>
      <c r="Q191" s="58">
        <v>6.1280000000000001</v>
      </c>
      <c r="S191" s="70">
        <v>40.360685574719994</v>
      </c>
      <c r="T191" s="70">
        <v>3.3491776640000008</v>
      </c>
      <c r="U191" s="70">
        <v>14.726634943999995</v>
      </c>
      <c r="V191" s="70">
        <v>12.761102368000003</v>
      </c>
      <c r="W191" s="70">
        <v>0.18804307200000001</v>
      </c>
      <c r="X191" s="70">
        <v>12.262451712000004</v>
      </c>
      <c r="Y191" s="70">
        <v>10.410928864000001</v>
      </c>
      <c r="Z191" s="70">
        <v>2.1596977920000002</v>
      </c>
      <c r="AA191" s="70">
        <v>1.1913854399999999</v>
      </c>
      <c r="AB191" s="70">
        <v>6.7708480000000012E-3</v>
      </c>
      <c r="AD191" s="59"/>
      <c r="AE191" s="60"/>
      <c r="AF191" s="61"/>
      <c r="AG191" s="59"/>
      <c r="AH191" s="59"/>
      <c r="AI191" s="59"/>
      <c r="AJ191" s="60"/>
      <c r="AK191" s="62"/>
      <c r="AL191" s="62"/>
      <c r="AM191" s="62"/>
      <c r="AN191" s="62"/>
      <c r="AO191" s="62"/>
      <c r="AP191" s="62"/>
      <c r="AQ191" s="63"/>
      <c r="AR191" s="62"/>
      <c r="AS191" s="62"/>
      <c r="AT191" s="63"/>
      <c r="AU191" s="59"/>
      <c r="AV191" s="59"/>
      <c r="AW191" s="59"/>
      <c r="AX191" s="59"/>
      <c r="AY191" s="59"/>
      <c r="AZ191" s="59"/>
      <c r="BA191" s="60"/>
      <c r="BB191" s="64"/>
      <c r="BC191" s="64"/>
      <c r="BD191" s="59"/>
      <c r="BE191" s="59"/>
      <c r="BF191" s="59"/>
      <c r="BG191" s="59"/>
      <c r="BH191" s="59"/>
      <c r="BI191" s="59"/>
      <c r="BJ191" s="59"/>
      <c r="BK191" s="59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P191"/>
      <c r="CQ191"/>
      <c r="CR191"/>
      <c r="CS191"/>
      <c r="CT191"/>
      <c r="CU191"/>
      <c r="CV191"/>
      <c r="CW191"/>
      <c r="CX191"/>
      <c r="CY191"/>
      <c r="CZ191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FG191" s="65"/>
      <c r="FH191" s="65"/>
      <c r="FL191" s="57"/>
      <c r="FX191" s="57"/>
      <c r="FY191" s="57"/>
      <c r="FZ191" s="57"/>
      <c r="GA191" s="66"/>
      <c r="GB191" s="66"/>
      <c r="GE191" s="66"/>
      <c r="GG191" s="57"/>
    </row>
    <row r="192" spans="1:189" s="56" customFormat="1" ht="18" customHeight="1" x14ac:dyDescent="0.3">
      <c r="A192" s="56" t="s">
        <v>1054</v>
      </c>
      <c r="B192" s="56" t="s">
        <v>1022</v>
      </c>
      <c r="C192" s="57">
        <v>825</v>
      </c>
      <c r="D192" s="57">
        <v>7</v>
      </c>
      <c r="E192" s="56">
        <f t="shared" si="2"/>
        <v>1098.1500000000001</v>
      </c>
      <c r="F192" s="68">
        <v>69.965318181818191</v>
      </c>
      <c r="G192" s="68">
        <v>0.20531818181818184</v>
      </c>
      <c r="H192" s="68">
        <v>16.364636363636365</v>
      </c>
      <c r="I192" s="68">
        <v>3.0194090909090905</v>
      </c>
      <c r="J192" s="68">
        <v>0.11577272727272726</v>
      </c>
      <c r="K192" s="68">
        <v>0.3403181818181818</v>
      </c>
      <c r="L192" s="68">
        <v>2.1416363636363638</v>
      </c>
      <c r="M192" s="68">
        <v>3.8998636363636363</v>
      </c>
      <c r="N192" s="68">
        <v>3.7747272727272727</v>
      </c>
      <c r="O192" s="58"/>
      <c r="P192" s="68">
        <v>0.11749999999999999</v>
      </c>
      <c r="Q192" s="58">
        <v>7.1870000000000003</v>
      </c>
      <c r="S192" s="70">
        <v>40.395243159000003</v>
      </c>
      <c r="T192" s="70">
        <v>3.8061765999999997</v>
      </c>
      <c r="U192" s="70">
        <v>14.3436708</v>
      </c>
      <c r="V192" s="70">
        <v>13.0946984</v>
      </c>
      <c r="W192" s="70">
        <v>0.18483720000000001</v>
      </c>
      <c r="X192" s="70">
        <v>11.828386200000001</v>
      </c>
      <c r="Y192" s="70">
        <v>10.262446600000001</v>
      </c>
      <c r="Z192" s="70">
        <v>2.1199444000000005</v>
      </c>
      <c r="AA192" s="70">
        <v>1.2283384000000004</v>
      </c>
      <c r="AB192" s="70">
        <v>9.7739999999999962E-3</v>
      </c>
      <c r="AD192" s="59"/>
      <c r="AE192" s="60"/>
      <c r="AF192" s="61"/>
      <c r="AG192" s="59"/>
      <c r="AH192" s="59"/>
      <c r="AI192" s="59"/>
      <c r="AJ192" s="60"/>
      <c r="AK192" s="62"/>
      <c r="AL192" s="62"/>
      <c r="AM192" s="62"/>
      <c r="AN192" s="62"/>
      <c r="AO192" s="62"/>
      <c r="AP192" s="62"/>
      <c r="AQ192" s="63"/>
      <c r="AR192" s="62"/>
      <c r="AS192" s="62"/>
      <c r="AT192" s="63"/>
      <c r="AU192" s="59"/>
      <c r="AV192" s="59"/>
      <c r="AW192" s="59"/>
      <c r="AX192" s="59"/>
      <c r="AY192" s="59"/>
      <c r="AZ192" s="59"/>
      <c r="BA192" s="60"/>
      <c r="BB192" s="64"/>
      <c r="BC192" s="64"/>
      <c r="BD192" s="59"/>
      <c r="BE192" s="59"/>
      <c r="BF192" s="59"/>
      <c r="BG192" s="59"/>
      <c r="BH192" s="59"/>
      <c r="BI192" s="59"/>
      <c r="BJ192" s="59"/>
      <c r="BK192" s="59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P192"/>
      <c r="CQ192"/>
      <c r="CR192"/>
      <c r="CS192"/>
      <c r="CT192"/>
      <c r="CU192"/>
      <c r="CV192"/>
      <c r="CW192"/>
      <c r="CX192"/>
      <c r="CY192"/>
      <c r="CZ192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FG192" s="65"/>
      <c r="FH192" s="65"/>
      <c r="FL192" s="57"/>
      <c r="FX192" s="57"/>
      <c r="FY192" s="57"/>
      <c r="FZ192" s="57"/>
      <c r="GA192" s="66"/>
      <c r="GB192" s="66"/>
      <c r="GE192" s="66"/>
      <c r="GG192" s="57"/>
    </row>
    <row r="193" spans="1:189" s="56" customFormat="1" ht="18" customHeight="1" x14ac:dyDescent="0.3">
      <c r="A193" s="56" t="s">
        <v>1054</v>
      </c>
      <c r="B193" s="56" t="s">
        <v>1022</v>
      </c>
      <c r="C193" s="57">
        <v>950</v>
      </c>
      <c r="D193" s="57">
        <v>7</v>
      </c>
      <c r="E193" s="56">
        <f t="shared" si="2"/>
        <v>1223.1500000000001</v>
      </c>
      <c r="F193" s="68">
        <v>60.157311018596531</v>
      </c>
      <c r="G193" s="68">
        <v>0.61252072789333933</v>
      </c>
      <c r="H193" s="68">
        <v>18.899679410356793</v>
      </c>
      <c r="I193" s="68">
        <v>5.287759595425177</v>
      </c>
      <c r="J193" s="68">
        <v>0.15475598808778601</v>
      </c>
      <c r="K193" s="68">
        <v>1.7941426593530381</v>
      </c>
      <c r="L193" s="68">
        <v>4.118674152938044</v>
      </c>
      <c r="M193" s="68">
        <v>3.5906696903971467</v>
      </c>
      <c r="N193" s="68">
        <v>4.5544034370557585</v>
      </c>
      <c r="O193" s="58"/>
      <c r="P193" s="68">
        <v>0.71063102723299532</v>
      </c>
      <c r="Q193" s="58">
        <v>5.3620000000000001</v>
      </c>
      <c r="S193" s="70">
        <v>40.673000000000002</v>
      </c>
      <c r="T193" s="70">
        <v>2.8530000000000002</v>
      </c>
      <c r="U193" s="70">
        <v>14.055999999999999</v>
      </c>
      <c r="V193" s="70">
        <v>13.625999999999999</v>
      </c>
      <c r="W193" s="70">
        <v>0.22800000000000001</v>
      </c>
      <c r="X193" s="70">
        <v>12.311</v>
      </c>
      <c r="Y193" s="70">
        <v>10.561999999999999</v>
      </c>
      <c r="Z193" s="70">
        <v>2.2250000000000001</v>
      </c>
      <c r="AA193" s="70">
        <v>1.456</v>
      </c>
      <c r="AB193" s="70">
        <v>1.4999999999999999E-2</v>
      </c>
      <c r="AD193" s="59"/>
      <c r="AE193" s="60"/>
      <c r="AF193" s="61"/>
      <c r="AG193" s="59"/>
      <c r="AH193" s="59"/>
      <c r="AI193" s="59"/>
      <c r="AJ193" s="60"/>
      <c r="AK193" s="62"/>
      <c r="AL193" s="62"/>
      <c r="AM193" s="62"/>
      <c r="AN193" s="62"/>
      <c r="AO193" s="62"/>
      <c r="AP193" s="62"/>
      <c r="AQ193" s="63"/>
      <c r="AR193" s="62"/>
      <c r="AS193" s="62"/>
      <c r="AT193" s="63"/>
      <c r="AU193" s="59"/>
      <c r="AV193" s="59"/>
      <c r="AW193" s="59"/>
      <c r="AX193" s="59"/>
      <c r="AY193" s="59"/>
      <c r="AZ193" s="59"/>
      <c r="BA193" s="60"/>
      <c r="BB193" s="64"/>
      <c r="BC193" s="64"/>
      <c r="BD193" s="59"/>
      <c r="BE193" s="59"/>
      <c r="BF193" s="59"/>
      <c r="BG193" s="59"/>
      <c r="BH193" s="59"/>
      <c r="BI193" s="59"/>
      <c r="BJ193" s="59"/>
      <c r="BK193" s="59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P193"/>
      <c r="CQ193"/>
      <c r="CR193"/>
      <c r="CS193"/>
      <c r="CT193"/>
      <c r="CU193"/>
      <c r="CV193"/>
      <c r="CW193"/>
      <c r="CX193"/>
      <c r="CY193"/>
      <c r="CZ193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FG193" s="65"/>
      <c r="FH193" s="65"/>
      <c r="FL193" s="57"/>
      <c r="FX193" s="57"/>
      <c r="FY193" s="57"/>
      <c r="FZ193" s="57"/>
      <c r="GA193" s="66"/>
      <c r="GB193" s="66"/>
      <c r="GE193" s="66"/>
      <c r="GG193" s="57"/>
    </row>
    <row r="194" spans="1:189" s="56" customFormat="1" ht="18" customHeight="1" x14ac:dyDescent="0.3">
      <c r="A194" s="56" t="s">
        <v>1054</v>
      </c>
      <c r="B194" s="56" t="s">
        <v>1022</v>
      </c>
      <c r="C194" s="57">
        <v>900</v>
      </c>
      <c r="D194" s="57">
        <v>7</v>
      </c>
      <c r="E194" s="56">
        <f t="shared" si="2"/>
        <v>1173.1500000000001</v>
      </c>
      <c r="F194" s="68">
        <v>67.553526303928805</v>
      </c>
      <c r="G194" s="68">
        <v>0.28697529282957296</v>
      </c>
      <c r="H194" s="68">
        <v>16.856957638942529</v>
      </c>
      <c r="I194" s="68">
        <v>3.262375115015606</v>
      </c>
      <c r="J194" s="68">
        <v>8.7413125797850183E-2</v>
      </c>
      <c r="K194" s="68">
        <v>0.69046445735905593</v>
      </c>
      <c r="L194" s="68">
        <v>2.5800286826713488</v>
      </c>
      <c r="M194" s="68">
        <v>3.6162832595054835</v>
      </c>
      <c r="N194" s="68">
        <v>4.8100809527278834</v>
      </c>
      <c r="O194" s="58"/>
      <c r="P194" s="68">
        <v>0.19748384561179211</v>
      </c>
      <c r="Q194" s="58">
        <v>6.3419999999999996</v>
      </c>
      <c r="S194" s="70">
        <v>40.602354705882355</v>
      </c>
      <c r="T194" s="70">
        <v>2.6648823529411767</v>
      </c>
      <c r="U194" s="70">
        <v>14.443705882352942</v>
      </c>
      <c r="V194" s="70">
        <v>14.437882352941177</v>
      </c>
      <c r="W194" s="70">
        <v>0.26311764705882351</v>
      </c>
      <c r="X194" s="70">
        <v>11.140529411764708</v>
      </c>
      <c r="Y194" s="70">
        <v>10.163235294117646</v>
      </c>
      <c r="Z194" s="70">
        <v>2.046117647058824</v>
      </c>
      <c r="AA194" s="70">
        <v>1.4112941176470588</v>
      </c>
      <c r="AB194" s="70">
        <v>4.9411764705882344E-3</v>
      </c>
      <c r="AD194" s="59"/>
      <c r="AE194" s="60"/>
      <c r="AF194" s="61"/>
      <c r="AG194" s="59"/>
      <c r="AH194" s="59"/>
      <c r="AI194" s="59"/>
      <c r="AJ194" s="60"/>
      <c r="AK194" s="62"/>
      <c r="AL194" s="62"/>
      <c r="AM194" s="62"/>
      <c r="AN194" s="62"/>
      <c r="AO194" s="62"/>
      <c r="AP194" s="62"/>
      <c r="AQ194" s="63"/>
      <c r="AR194" s="62"/>
      <c r="AS194" s="62"/>
      <c r="AT194" s="63"/>
      <c r="AU194" s="59"/>
      <c r="AV194" s="59"/>
      <c r="AW194" s="59"/>
      <c r="AX194" s="59"/>
      <c r="AY194" s="59"/>
      <c r="AZ194" s="59"/>
      <c r="BA194" s="60"/>
      <c r="BB194" s="64"/>
      <c r="BC194" s="64"/>
      <c r="BD194" s="59"/>
      <c r="BE194" s="59"/>
      <c r="BF194" s="59"/>
      <c r="BG194" s="59"/>
      <c r="BH194" s="59"/>
      <c r="BI194" s="59"/>
      <c r="BJ194" s="59"/>
      <c r="BK194" s="59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P194"/>
      <c r="CQ194"/>
      <c r="CR194"/>
      <c r="CS194"/>
      <c r="CT194"/>
      <c r="CU194"/>
      <c r="CV194"/>
      <c r="CW194"/>
      <c r="CX194"/>
      <c r="CY194"/>
      <c r="CZ194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FG194" s="65"/>
      <c r="FH194" s="65"/>
      <c r="FL194" s="57"/>
      <c r="FX194" s="57"/>
      <c r="FY194" s="57"/>
      <c r="FZ194" s="57"/>
      <c r="GA194" s="66"/>
      <c r="GB194" s="66"/>
      <c r="GE194" s="66"/>
      <c r="GG194" s="57"/>
    </row>
    <row r="195" spans="1:189" s="56" customFormat="1" ht="18" customHeight="1" x14ac:dyDescent="0.3">
      <c r="A195" s="56" t="s">
        <v>1054</v>
      </c>
      <c r="B195" s="56" t="s">
        <v>1022</v>
      </c>
      <c r="C195" s="57">
        <v>850</v>
      </c>
      <c r="D195" s="57">
        <v>7</v>
      </c>
      <c r="E195" s="56">
        <f t="shared" ref="E195:E258" si="3">C195+273.15</f>
        <v>1123.1500000000001</v>
      </c>
      <c r="F195" s="68">
        <v>68.342621567260096</v>
      </c>
      <c r="G195" s="68">
        <v>0.24288788889805013</v>
      </c>
      <c r="H195" s="68">
        <v>16.800723919604547</v>
      </c>
      <c r="I195" s="68">
        <v>3.3646542270249169</v>
      </c>
      <c r="J195" s="68">
        <v>0.11635465905506569</v>
      </c>
      <c r="K195" s="68">
        <v>0.53313695070138667</v>
      </c>
      <c r="L195" s="68">
        <v>2.4922821405461528</v>
      </c>
      <c r="M195" s="68">
        <v>3.4325676836416226</v>
      </c>
      <c r="N195" s="68">
        <v>4.3852744161423542</v>
      </c>
      <c r="O195" s="58"/>
      <c r="P195" s="68">
        <v>0.20706418688145403</v>
      </c>
      <c r="Q195" s="58">
        <v>7.1539999999999999</v>
      </c>
      <c r="S195" s="70">
        <v>40.407503555999988</v>
      </c>
      <c r="T195" s="70">
        <v>3.4888745500000007</v>
      </c>
      <c r="U195" s="70">
        <v>14.724123750000002</v>
      </c>
      <c r="V195" s="70">
        <v>13.272395150000001</v>
      </c>
      <c r="W195" s="70">
        <v>0.20113625000000004</v>
      </c>
      <c r="X195" s="70">
        <v>11.981575550000002</v>
      </c>
      <c r="Y195" s="70">
        <v>10.296402200000003</v>
      </c>
      <c r="Z195" s="70">
        <v>2.21262545</v>
      </c>
      <c r="AA195" s="70">
        <v>1.3797629999999999</v>
      </c>
      <c r="AB195" s="70">
        <v>5.7015E-3</v>
      </c>
      <c r="AD195" s="59"/>
      <c r="AE195" s="60"/>
      <c r="AF195" s="61"/>
      <c r="AG195" s="59"/>
      <c r="AH195" s="59"/>
      <c r="AI195" s="59"/>
      <c r="AJ195" s="60"/>
      <c r="AK195" s="62"/>
      <c r="AL195" s="62"/>
      <c r="AM195" s="62"/>
      <c r="AN195" s="62"/>
      <c r="AO195" s="62"/>
      <c r="AP195" s="62"/>
      <c r="AQ195" s="63"/>
      <c r="AR195" s="62"/>
      <c r="AS195" s="62"/>
      <c r="AT195" s="63"/>
      <c r="AU195" s="59"/>
      <c r="AV195" s="59"/>
      <c r="AW195" s="59"/>
      <c r="AX195" s="59"/>
      <c r="AY195" s="59"/>
      <c r="AZ195" s="59"/>
      <c r="BA195" s="60"/>
      <c r="BB195" s="64"/>
      <c r="BC195" s="64"/>
      <c r="BD195" s="59"/>
      <c r="BE195" s="59"/>
      <c r="BF195" s="59"/>
      <c r="BG195" s="59"/>
      <c r="BH195" s="59"/>
      <c r="BI195" s="59"/>
      <c r="BJ195" s="59"/>
      <c r="BK195" s="59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P195"/>
      <c r="CQ195"/>
      <c r="CR195"/>
      <c r="CS195"/>
      <c r="CT195"/>
      <c r="CU195"/>
      <c r="CV195"/>
      <c r="CW195"/>
      <c r="CX195"/>
      <c r="CY195"/>
      <c r="CZ195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FG195" s="65"/>
      <c r="FH195" s="65"/>
      <c r="FL195" s="57"/>
      <c r="FX195" s="57"/>
      <c r="FY195" s="57"/>
      <c r="FZ195" s="57"/>
      <c r="GA195" s="66"/>
      <c r="GB195" s="66"/>
      <c r="GE195" s="66"/>
      <c r="GG195" s="57"/>
    </row>
    <row r="196" spans="1:189" s="56" customFormat="1" ht="18" customHeight="1" x14ac:dyDescent="0.3">
      <c r="A196" s="56" t="s">
        <v>1054</v>
      </c>
      <c r="B196" s="56" t="s">
        <v>1022</v>
      </c>
      <c r="C196" s="57">
        <v>875</v>
      </c>
      <c r="D196" s="57">
        <v>7</v>
      </c>
      <c r="E196" s="56">
        <f t="shared" si="3"/>
        <v>1148.1500000000001</v>
      </c>
      <c r="F196" s="68">
        <v>69.644217391304352</v>
      </c>
      <c r="G196" s="68">
        <v>0.25039130434782608</v>
      </c>
      <c r="H196" s="68">
        <v>16.185130434782607</v>
      </c>
      <c r="I196" s="68">
        <v>2.4021304347826087</v>
      </c>
      <c r="J196" s="68">
        <v>0.10439130434782604</v>
      </c>
      <c r="K196" s="68">
        <v>0.59317391304347822</v>
      </c>
      <c r="L196" s="68">
        <v>2.2486086956521745</v>
      </c>
      <c r="M196" s="68">
        <v>3.5580434782608701</v>
      </c>
      <c r="N196" s="68">
        <v>4.697913043478259</v>
      </c>
      <c r="O196" s="58"/>
      <c r="P196" s="68">
        <v>0.19017391304347825</v>
      </c>
      <c r="Q196" s="58">
        <v>7.2210000000000001</v>
      </c>
      <c r="S196" s="70">
        <v>41.050588235294128</v>
      </c>
      <c r="T196" s="70">
        <v>2.5484705882352938</v>
      </c>
      <c r="U196" s="70">
        <v>13.530176470588234</v>
      </c>
      <c r="V196" s="70">
        <v>13.787999999999998</v>
      </c>
      <c r="W196" s="70">
        <v>0.2771764705882353</v>
      </c>
      <c r="X196" s="70">
        <v>11.867058823529414</v>
      </c>
      <c r="Y196" s="70">
        <v>10.431705882352944</v>
      </c>
      <c r="Z196" s="70">
        <v>2.0438823529411767</v>
      </c>
      <c r="AA196" s="70">
        <v>1.2200588235294116</v>
      </c>
      <c r="AB196" s="70">
        <v>2E-3</v>
      </c>
      <c r="AD196" s="59"/>
      <c r="AE196" s="60"/>
      <c r="AF196" s="61"/>
      <c r="AG196" s="59"/>
      <c r="AH196" s="59"/>
      <c r="AI196" s="59"/>
      <c r="AJ196" s="60"/>
      <c r="AK196" s="62"/>
      <c r="AL196" s="62"/>
      <c r="AM196" s="62"/>
      <c r="AN196" s="62"/>
      <c r="AO196" s="62"/>
      <c r="AP196" s="62"/>
      <c r="AQ196" s="63"/>
      <c r="AR196" s="62"/>
      <c r="AS196" s="62"/>
      <c r="AT196" s="63"/>
      <c r="AU196" s="59"/>
      <c r="AV196" s="59"/>
      <c r="AW196" s="59"/>
      <c r="AX196" s="59"/>
      <c r="AY196" s="59"/>
      <c r="AZ196" s="59"/>
      <c r="BA196" s="60"/>
      <c r="BB196" s="64"/>
      <c r="BC196" s="64"/>
      <c r="BD196" s="59"/>
      <c r="BE196" s="59"/>
      <c r="BF196" s="59"/>
      <c r="BG196" s="59"/>
      <c r="BH196" s="59"/>
      <c r="BI196" s="59"/>
      <c r="BJ196" s="59"/>
      <c r="BK196" s="59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P196"/>
      <c r="CQ196"/>
      <c r="CR196"/>
      <c r="CS196"/>
      <c r="CT196"/>
      <c r="CU196"/>
      <c r="CV196"/>
      <c r="CW196"/>
      <c r="CX196"/>
      <c r="CY196"/>
      <c r="CZ196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FG196" s="65"/>
      <c r="FH196" s="65"/>
      <c r="FL196" s="57"/>
      <c r="FX196" s="57"/>
      <c r="FY196" s="57"/>
      <c r="FZ196" s="57"/>
      <c r="GA196" s="66"/>
      <c r="GB196" s="66"/>
      <c r="GE196" s="66"/>
      <c r="GG196" s="57"/>
    </row>
    <row r="197" spans="1:189" s="56" customFormat="1" ht="18" customHeight="1" x14ac:dyDescent="0.3">
      <c r="A197" s="56" t="s">
        <v>1054</v>
      </c>
      <c r="B197" s="56" t="s">
        <v>1022</v>
      </c>
      <c r="C197" s="57">
        <v>850</v>
      </c>
      <c r="D197" s="57">
        <v>7</v>
      </c>
      <c r="E197" s="56">
        <f t="shared" si="3"/>
        <v>1123.1500000000001</v>
      </c>
      <c r="F197" s="68">
        <v>71.243812500000018</v>
      </c>
      <c r="G197" s="68">
        <v>0.19350000000000001</v>
      </c>
      <c r="H197" s="68">
        <v>15.464624999999998</v>
      </c>
      <c r="I197" s="68">
        <v>2.0607499999999996</v>
      </c>
      <c r="J197" s="68">
        <v>6.0312499999999998E-2</v>
      </c>
      <c r="K197" s="68">
        <v>0.46674999999999994</v>
      </c>
      <c r="L197" s="68">
        <v>2.1239374999999998</v>
      </c>
      <c r="M197" s="68">
        <v>3.4735624999999994</v>
      </c>
      <c r="N197" s="68">
        <v>4.6253750000000018</v>
      </c>
      <c r="O197" s="58"/>
      <c r="P197" s="68">
        <v>0.16081250000000002</v>
      </c>
      <c r="Q197" s="58">
        <v>7.2270000000000003</v>
      </c>
      <c r="S197" s="70">
        <v>41.389277777777778</v>
      </c>
      <c r="T197" s="70">
        <v>2.7688333333333337</v>
      </c>
      <c r="U197" s="70">
        <v>13.716888888888887</v>
      </c>
      <c r="V197" s="70">
        <v>13.2705</v>
      </c>
      <c r="W197" s="70">
        <v>0.25266666666666665</v>
      </c>
      <c r="X197" s="70">
        <v>12.004166666666668</v>
      </c>
      <c r="Y197" s="70">
        <v>10.522388888888891</v>
      </c>
      <c r="Z197" s="70">
        <v>2.0364444444444443</v>
      </c>
      <c r="AA197" s="70">
        <v>1.319</v>
      </c>
      <c r="AB197" s="70">
        <v>1.2055555555555557E-2</v>
      </c>
      <c r="AD197" s="59"/>
      <c r="AE197" s="60"/>
      <c r="AF197" s="61"/>
      <c r="AG197" s="59"/>
      <c r="AH197" s="59"/>
      <c r="AI197" s="59"/>
      <c r="AJ197" s="60"/>
      <c r="AK197" s="62"/>
      <c r="AL197" s="62"/>
      <c r="AM197" s="62"/>
      <c r="AN197" s="62"/>
      <c r="AO197" s="62"/>
      <c r="AP197" s="62"/>
      <c r="AQ197" s="63"/>
      <c r="AR197" s="62"/>
      <c r="AS197" s="62"/>
      <c r="AT197" s="63"/>
      <c r="AU197" s="59"/>
      <c r="AV197" s="59"/>
      <c r="AW197" s="59"/>
      <c r="AX197" s="59"/>
      <c r="AY197" s="59"/>
      <c r="AZ197" s="59"/>
      <c r="BA197" s="60"/>
      <c r="BB197" s="64"/>
      <c r="BC197" s="64"/>
      <c r="BD197" s="59"/>
      <c r="BE197" s="59"/>
      <c r="BF197" s="59"/>
      <c r="BG197" s="59"/>
      <c r="BH197" s="59"/>
      <c r="BI197" s="59"/>
      <c r="BJ197" s="59"/>
      <c r="BK197" s="59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P197"/>
      <c r="CQ197"/>
      <c r="CR197"/>
      <c r="CS197"/>
      <c r="CT197"/>
      <c r="CU197"/>
      <c r="CV197"/>
      <c r="CW197"/>
      <c r="CX197"/>
      <c r="CY197"/>
      <c r="CZ19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FG197" s="65"/>
      <c r="FH197" s="65"/>
      <c r="FL197" s="57"/>
      <c r="FX197" s="57"/>
      <c r="FY197" s="57"/>
      <c r="FZ197" s="57"/>
      <c r="GA197" s="66"/>
      <c r="GB197" s="66"/>
      <c r="GE197" s="66"/>
      <c r="GG197" s="57"/>
    </row>
    <row r="198" spans="1:189" s="56" customFormat="1" ht="18" customHeight="1" x14ac:dyDescent="0.3">
      <c r="A198" s="56" t="s">
        <v>1054</v>
      </c>
      <c r="B198" s="56" t="s">
        <v>1022</v>
      </c>
      <c r="C198" s="57">
        <v>925</v>
      </c>
      <c r="D198" s="57">
        <v>7</v>
      </c>
      <c r="E198" s="56">
        <f t="shared" si="3"/>
        <v>1198.1500000000001</v>
      </c>
      <c r="F198" s="68">
        <v>68.638866666666672</v>
      </c>
      <c r="G198" s="68">
        <v>0.35299999999999998</v>
      </c>
      <c r="H198" s="68">
        <v>16.310533333333332</v>
      </c>
      <c r="I198" s="68">
        <v>2.1988666666666656</v>
      </c>
      <c r="J198" s="68">
        <v>0.10293333333333336</v>
      </c>
      <c r="K198" s="68">
        <v>0.84643333333333348</v>
      </c>
      <c r="L198" s="68">
        <v>2.2721333333333336</v>
      </c>
      <c r="M198" s="68">
        <v>3.4957333333333325</v>
      </c>
      <c r="N198" s="68">
        <v>5.4457999999999993</v>
      </c>
      <c r="O198" s="58"/>
      <c r="P198" s="68">
        <v>0.20273333333333332</v>
      </c>
      <c r="Q198" s="58">
        <v>6.9219999999999997</v>
      </c>
      <c r="S198" s="70">
        <v>40.701749999999997</v>
      </c>
      <c r="T198" s="70">
        <v>2.9503750000000002</v>
      </c>
      <c r="U198" s="70">
        <v>13.871874999999999</v>
      </c>
      <c r="V198" s="70">
        <v>11.633875</v>
      </c>
      <c r="W198" s="70">
        <v>0.24662499999999998</v>
      </c>
      <c r="X198" s="70">
        <v>13.056374999999999</v>
      </c>
      <c r="Y198" s="70">
        <v>10.69</v>
      </c>
      <c r="Z198" s="70">
        <v>2.0963750000000001</v>
      </c>
      <c r="AA198" s="70">
        <v>1.4148750000000001</v>
      </c>
      <c r="AB198" s="70">
        <v>2.4375000000000001E-2</v>
      </c>
      <c r="AD198" s="59"/>
      <c r="AE198" s="60"/>
      <c r="AF198" s="61"/>
      <c r="AG198" s="59"/>
      <c r="AH198" s="59"/>
      <c r="AI198" s="59"/>
      <c r="AJ198" s="60"/>
      <c r="AK198" s="62"/>
      <c r="AL198" s="62"/>
      <c r="AM198" s="62"/>
      <c r="AN198" s="62"/>
      <c r="AO198" s="62"/>
      <c r="AP198" s="62"/>
      <c r="AQ198" s="63"/>
      <c r="AR198" s="62"/>
      <c r="AS198" s="62"/>
      <c r="AT198" s="63"/>
      <c r="AU198" s="59"/>
      <c r="AV198" s="59"/>
      <c r="AW198" s="59"/>
      <c r="AX198" s="59"/>
      <c r="AY198" s="59"/>
      <c r="AZ198" s="59"/>
      <c r="BA198" s="60"/>
      <c r="BB198" s="64"/>
      <c r="BC198" s="64"/>
      <c r="BD198" s="59"/>
      <c r="BE198" s="59"/>
      <c r="BF198" s="59"/>
      <c r="BG198" s="59"/>
      <c r="BH198" s="59"/>
      <c r="BI198" s="59"/>
      <c r="BJ198" s="59"/>
      <c r="BK198" s="59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P198"/>
      <c r="CQ198"/>
      <c r="CR198"/>
      <c r="CS198"/>
      <c r="CT198"/>
      <c r="CU198"/>
      <c r="CV198"/>
      <c r="CW198"/>
      <c r="CX198"/>
      <c r="CY198"/>
      <c r="CZ198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FG198" s="65"/>
      <c r="FH198" s="65"/>
      <c r="FL198" s="57"/>
      <c r="FX198" s="57"/>
      <c r="FY198" s="57"/>
      <c r="FZ198" s="57"/>
      <c r="GA198" s="66"/>
      <c r="GB198" s="66"/>
      <c r="GE198" s="66"/>
      <c r="GG198" s="57"/>
    </row>
    <row r="199" spans="1:189" s="56" customFormat="1" ht="18" customHeight="1" x14ac:dyDescent="0.3">
      <c r="A199" s="56" t="s">
        <v>1054</v>
      </c>
      <c r="B199" s="56" t="s">
        <v>1022</v>
      </c>
      <c r="C199" s="57">
        <v>900</v>
      </c>
      <c r="D199" s="57">
        <v>7</v>
      </c>
      <c r="E199" s="56">
        <f t="shared" si="3"/>
        <v>1173.1500000000001</v>
      </c>
      <c r="F199" s="68">
        <v>71.249800000000008</v>
      </c>
      <c r="G199" s="68">
        <v>0.1188</v>
      </c>
      <c r="H199" s="68">
        <v>15.443666666666669</v>
      </c>
      <c r="I199" s="68">
        <v>1.2422666666666664</v>
      </c>
      <c r="J199" s="68">
        <v>9.5733333333333351E-2</v>
      </c>
      <c r="K199" s="68">
        <v>0.71166666666666678</v>
      </c>
      <c r="L199" s="68">
        <v>1.6082000000000001</v>
      </c>
      <c r="M199" s="68">
        <v>3.3690000000000002</v>
      </c>
      <c r="N199" s="68">
        <v>5.9398666666666662</v>
      </c>
      <c r="O199" s="58"/>
      <c r="P199" s="68">
        <v>0.1241333333333333</v>
      </c>
      <c r="Q199" s="58">
        <v>7.6539999999999999</v>
      </c>
      <c r="S199" s="70">
        <v>41.110999999999997</v>
      </c>
      <c r="T199" s="70">
        <v>3.5179999999999998</v>
      </c>
      <c r="U199" s="70">
        <v>14.169</v>
      </c>
      <c r="V199" s="70">
        <v>11.356999999999999</v>
      </c>
      <c r="W199" s="70">
        <v>0.24299999999999999</v>
      </c>
      <c r="X199" s="70">
        <v>13.019</v>
      </c>
      <c r="Y199" s="70">
        <v>10.930999999999999</v>
      </c>
      <c r="Z199" s="70">
        <v>2.274</v>
      </c>
      <c r="AA199" s="70">
        <v>1.452</v>
      </c>
      <c r="AB199" s="70">
        <v>6.0000000000000001E-3</v>
      </c>
      <c r="AD199" s="59"/>
      <c r="AE199" s="60"/>
      <c r="AF199" s="61"/>
      <c r="AG199" s="59"/>
      <c r="AH199" s="59"/>
      <c r="AI199" s="59"/>
      <c r="AJ199" s="60"/>
      <c r="AK199" s="62"/>
      <c r="AL199" s="62"/>
      <c r="AM199" s="62"/>
      <c r="AN199" s="62"/>
      <c r="AO199" s="62"/>
      <c r="AP199" s="62"/>
      <c r="AQ199" s="63"/>
      <c r="AR199" s="62"/>
      <c r="AS199" s="62"/>
      <c r="AT199" s="63"/>
      <c r="AU199" s="59"/>
      <c r="AV199" s="59"/>
      <c r="AW199" s="59"/>
      <c r="AX199" s="59"/>
      <c r="AY199" s="59"/>
      <c r="AZ199" s="59"/>
      <c r="BA199" s="60"/>
      <c r="BB199" s="64"/>
      <c r="BC199" s="64"/>
      <c r="BD199" s="59"/>
      <c r="BE199" s="59"/>
      <c r="BF199" s="59"/>
      <c r="BG199" s="59"/>
      <c r="BH199" s="59"/>
      <c r="BI199" s="59"/>
      <c r="BJ199" s="59"/>
      <c r="BK199" s="59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P199"/>
      <c r="CQ199"/>
      <c r="CR199"/>
      <c r="CS199"/>
      <c r="CT199"/>
      <c r="CU199"/>
      <c r="CV199"/>
      <c r="CW199"/>
      <c r="CX199"/>
      <c r="CY199"/>
      <c r="CZ199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FG199" s="65"/>
      <c r="FH199" s="65"/>
      <c r="FL199" s="57"/>
      <c r="FX199" s="57"/>
      <c r="FY199" s="57"/>
      <c r="FZ199" s="57"/>
      <c r="GA199" s="66"/>
      <c r="GB199" s="66"/>
      <c r="GE199" s="66"/>
      <c r="GG199" s="57"/>
    </row>
    <row r="200" spans="1:189" s="56" customFormat="1" ht="18" customHeight="1" x14ac:dyDescent="0.3">
      <c r="A200" s="56" t="s">
        <v>1054</v>
      </c>
      <c r="B200" s="56" t="s">
        <v>1022</v>
      </c>
      <c r="C200" s="57">
        <v>875</v>
      </c>
      <c r="D200" s="57">
        <v>7</v>
      </c>
      <c r="E200" s="56">
        <f t="shared" si="3"/>
        <v>1148.1500000000001</v>
      </c>
      <c r="F200" s="68">
        <v>72.826062500000006</v>
      </c>
      <c r="G200" s="68">
        <v>0.17224999999999999</v>
      </c>
      <c r="H200" s="68">
        <v>14.499875000000003</v>
      </c>
      <c r="I200" s="68">
        <v>1.2888749999999998</v>
      </c>
      <c r="J200" s="68">
        <v>9.9062499999999998E-2</v>
      </c>
      <c r="K200" s="68">
        <v>0.56193750000000009</v>
      </c>
      <c r="L200" s="68">
        <v>1.4795625000000001</v>
      </c>
      <c r="M200" s="68">
        <v>3.2209374999999998</v>
      </c>
      <c r="N200" s="68">
        <v>5.6432500000000001</v>
      </c>
      <c r="O200" s="58"/>
      <c r="P200" s="68">
        <v>9.6812499999999982E-2</v>
      </c>
      <c r="Q200" s="58">
        <v>7.95</v>
      </c>
      <c r="S200" s="70">
        <v>41.247</v>
      </c>
      <c r="T200" s="70">
        <v>2.9889999999999999</v>
      </c>
      <c r="U200" s="70">
        <v>13.308999999999999</v>
      </c>
      <c r="V200" s="70">
        <v>11.180999999999999</v>
      </c>
      <c r="W200" s="70">
        <v>0.23899999999999999</v>
      </c>
      <c r="X200" s="70">
        <v>13.6</v>
      </c>
      <c r="Y200" s="70">
        <v>10.897</v>
      </c>
      <c r="Z200" s="70">
        <v>2.0089999999999999</v>
      </c>
      <c r="AA200" s="70">
        <v>1.2849999999999999</v>
      </c>
      <c r="AB200" s="70">
        <v>8.9999999999999993E-3</v>
      </c>
      <c r="AD200" s="59"/>
      <c r="AE200" s="60"/>
      <c r="AF200" s="61"/>
      <c r="AG200" s="59"/>
      <c r="AH200" s="59"/>
      <c r="AI200" s="59"/>
      <c r="AJ200" s="60"/>
      <c r="AK200" s="62"/>
      <c r="AL200" s="62"/>
      <c r="AM200" s="62"/>
      <c r="AN200" s="62"/>
      <c r="AO200" s="62"/>
      <c r="AP200" s="62"/>
      <c r="AQ200" s="63"/>
      <c r="AR200" s="62"/>
      <c r="AS200" s="62"/>
      <c r="AT200" s="63"/>
      <c r="AU200" s="59"/>
      <c r="AV200" s="59"/>
      <c r="AW200" s="59"/>
      <c r="AX200" s="59"/>
      <c r="AY200" s="59"/>
      <c r="AZ200" s="59"/>
      <c r="BA200" s="60"/>
      <c r="BB200" s="64"/>
      <c r="BC200" s="64"/>
      <c r="BD200" s="59"/>
      <c r="BE200" s="59"/>
      <c r="BF200" s="59"/>
      <c r="BG200" s="59"/>
      <c r="BH200" s="59"/>
      <c r="BI200" s="59"/>
      <c r="BJ200" s="59"/>
      <c r="BK200" s="59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P200"/>
      <c r="CQ200"/>
      <c r="CR200"/>
      <c r="CS200"/>
      <c r="CT200"/>
      <c r="CU200"/>
      <c r="CV200"/>
      <c r="CW200"/>
      <c r="CX200"/>
      <c r="CY200"/>
      <c r="CZ200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FG200" s="65"/>
      <c r="FH200" s="65"/>
      <c r="FL200" s="57"/>
      <c r="FX200" s="57"/>
      <c r="FY200" s="57"/>
      <c r="FZ200" s="57"/>
      <c r="GA200" s="66"/>
      <c r="GB200" s="66"/>
      <c r="GE200" s="66"/>
      <c r="GG200" s="57"/>
    </row>
    <row r="201" spans="1:189" s="56" customFormat="1" ht="18" customHeight="1" x14ac:dyDescent="0.3">
      <c r="A201" s="56" t="s">
        <v>1054</v>
      </c>
      <c r="B201" s="56" t="s">
        <v>1022</v>
      </c>
      <c r="C201" s="57">
        <v>850</v>
      </c>
      <c r="D201" s="57">
        <v>7</v>
      </c>
      <c r="E201" s="56">
        <f t="shared" si="3"/>
        <v>1123.1500000000001</v>
      </c>
      <c r="F201" s="68">
        <v>73.473928571428573</v>
      </c>
      <c r="G201" s="68">
        <v>0.14378571428571432</v>
      </c>
      <c r="H201" s="68">
        <v>14.693357142857144</v>
      </c>
      <c r="I201" s="68">
        <v>0.99650000000000005</v>
      </c>
      <c r="J201" s="68">
        <v>0.13300000000000001</v>
      </c>
      <c r="K201" s="68">
        <v>0.57999999999999996</v>
      </c>
      <c r="L201" s="68">
        <v>1.5088571428571427</v>
      </c>
      <c r="M201" s="68">
        <v>3.21</v>
      </c>
      <c r="N201" s="68">
        <v>5.1133571428571418</v>
      </c>
      <c r="O201" s="58"/>
      <c r="P201" s="68">
        <v>6.7142857142857143E-2</v>
      </c>
      <c r="Q201" s="58">
        <v>7.7850000000000001</v>
      </c>
      <c r="S201" s="70">
        <v>41.586902813999991</v>
      </c>
      <c r="T201" s="70">
        <v>3.3826366000000001</v>
      </c>
      <c r="U201" s="70">
        <v>13.487504600000003</v>
      </c>
      <c r="V201" s="70">
        <v>10.4286408</v>
      </c>
      <c r="W201" s="70">
        <v>0.23374339999999996</v>
      </c>
      <c r="X201" s="70">
        <v>13.684758400000002</v>
      </c>
      <c r="Y201" s="70">
        <v>11.0928746</v>
      </c>
      <c r="Z201" s="70">
        <v>2.0999981999999995</v>
      </c>
      <c r="AA201" s="70">
        <v>1.3278884000000002</v>
      </c>
      <c r="AB201" s="70">
        <v>6.0092000000000001E-3</v>
      </c>
      <c r="AD201" s="59"/>
      <c r="AE201" s="60"/>
      <c r="AF201" s="61"/>
      <c r="AG201" s="59"/>
      <c r="AH201" s="59"/>
      <c r="AI201" s="59"/>
      <c r="AJ201" s="60"/>
      <c r="AK201" s="62"/>
      <c r="AL201" s="62"/>
      <c r="AM201" s="62"/>
      <c r="AN201" s="62"/>
      <c r="AO201" s="62"/>
      <c r="AP201" s="62"/>
      <c r="AQ201" s="63"/>
      <c r="AR201" s="62"/>
      <c r="AS201" s="62"/>
      <c r="AT201" s="63"/>
      <c r="AU201" s="59"/>
      <c r="AV201" s="59"/>
      <c r="AW201" s="59"/>
      <c r="AX201" s="59"/>
      <c r="AY201" s="59"/>
      <c r="AZ201" s="59"/>
      <c r="BA201" s="60"/>
      <c r="BB201" s="64"/>
      <c r="BC201" s="64"/>
      <c r="BD201" s="59"/>
      <c r="BE201" s="59"/>
      <c r="BF201" s="59"/>
      <c r="BG201" s="59"/>
      <c r="BH201" s="59"/>
      <c r="BI201" s="59"/>
      <c r="BJ201" s="59"/>
      <c r="BK201" s="59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P201"/>
      <c r="CQ201"/>
      <c r="CR201"/>
      <c r="CS201"/>
      <c r="CT201"/>
      <c r="CU201"/>
      <c r="CV201"/>
      <c r="CW201"/>
      <c r="CX201"/>
      <c r="CY201"/>
      <c r="CZ201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FG201" s="65"/>
      <c r="FH201" s="65"/>
      <c r="FL201" s="57"/>
      <c r="FX201" s="57"/>
      <c r="FY201" s="57"/>
      <c r="FZ201" s="57"/>
      <c r="GA201" s="66"/>
      <c r="GB201" s="66"/>
      <c r="GE201" s="66"/>
      <c r="GG201" s="57"/>
    </row>
    <row r="202" spans="1:189" s="56" customFormat="1" ht="18" customHeight="1" x14ac:dyDescent="0.3">
      <c r="A202" s="56" t="s">
        <v>1054</v>
      </c>
      <c r="B202" s="56" t="s">
        <v>1022</v>
      </c>
      <c r="C202" s="57">
        <v>825</v>
      </c>
      <c r="D202" s="57">
        <v>7</v>
      </c>
      <c r="E202" s="56">
        <f t="shared" si="3"/>
        <v>1098.1500000000001</v>
      </c>
      <c r="F202" s="68">
        <v>74.67240746303527</v>
      </c>
      <c r="G202" s="68">
        <v>6.0328426955041543E-2</v>
      </c>
      <c r="H202" s="68">
        <v>14.113848002403122</v>
      </c>
      <c r="I202" s="68">
        <v>0.99404225493141074</v>
      </c>
      <c r="J202" s="68">
        <v>7.2344047261439878E-2</v>
      </c>
      <c r="K202" s="68">
        <v>0.3200827742732219</v>
      </c>
      <c r="L202" s="68">
        <v>1.3432462200861117</v>
      </c>
      <c r="M202" s="68">
        <v>2.8196655652348053</v>
      </c>
      <c r="N202" s="68">
        <v>5.3935115650345447</v>
      </c>
      <c r="O202" s="58"/>
      <c r="P202" s="68">
        <v>0.16321217582857714</v>
      </c>
      <c r="Q202" s="58">
        <v>8.5670000000000002</v>
      </c>
      <c r="S202" s="70">
        <v>42.426000000000002</v>
      </c>
      <c r="T202" s="70">
        <v>2.5739999999999998</v>
      </c>
      <c r="U202" s="70">
        <v>12.78</v>
      </c>
      <c r="V202" s="70">
        <v>13.721</v>
      </c>
      <c r="W202" s="70">
        <v>0.29299999999999998</v>
      </c>
      <c r="X202" s="70">
        <v>12.500999999999999</v>
      </c>
      <c r="Y202" s="70">
        <v>11.115</v>
      </c>
      <c r="Z202" s="70">
        <v>1.86</v>
      </c>
      <c r="AA202" s="70">
        <v>1.206</v>
      </c>
      <c r="AB202" s="70">
        <v>3.0000000000000001E-3</v>
      </c>
      <c r="AD202" s="59"/>
      <c r="AE202" s="60"/>
      <c r="AF202" s="61"/>
      <c r="AG202" s="59"/>
      <c r="AH202" s="59"/>
      <c r="AI202" s="59"/>
      <c r="AJ202" s="60"/>
      <c r="AK202" s="62"/>
      <c r="AL202" s="62"/>
      <c r="AM202" s="62"/>
      <c r="AN202" s="62"/>
      <c r="AO202" s="62"/>
      <c r="AP202" s="62"/>
      <c r="AQ202" s="63"/>
      <c r="AR202" s="62"/>
      <c r="AS202" s="62"/>
      <c r="AT202" s="63"/>
      <c r="AU202" s="59"/>
      <c r="AV202" s="59"/>
      <c r="AW202" s="59"/>
      <c r="AX202" s="59"/>
      <c r="AY202" s="59"/>
      <c r="AZ202" s="59"/>
      <c r="BA202" s="60"/>
      <c r="BB202" s="64"/>
      <c r="BC202" s="64"/>
      <c r="BD202" s="59"/>
      <c r="BE202" s="59"/>
      <c r="BF202" s="59"/>
      <c r="BG202" s="59"/>
      <c r="BH202" s="59"/>
      <c r="BI202" s="59"/>
      <c r="BJ202" s="59"/>
      <c r="BK202" s="59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P202"/>
      <c r="CQ202"/>
      <c r="CR202"/>
      <c r="CS202"/>
      <c r="CT202"/>
      <c r="CU202"/>
      <c r="CV202"/>
      <c r="CW202"/>
      <c r="CX202"/>
      <c r="CY202"/>
      <c r="CZ202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FG202" s="65"/>
      <c r="FH202" s="65"/>
      <c r="FL202" s="57"/>
      <c r="FX202" s="57"/>
      <c r="FY202" s="57"/>
      <c r="FZ202" s="57"/>
      <c r="GA202" s="66"/>
      <c r="GB202" s="66"/>
      <c r="GE202" s="66"/>
      <c r="GG202" s="57"/>
    </row>
    <row r="203" spans="1:189" s="56" customFormat="1" ht="18" customHeight="1" x14ac:dyDescent="0.3">
      <c r="A203" s="56" t="s">
        <v>1054</v>
      </c>
      <c r="B203" s="56" t="s">
        <v>1022</v>
      </c>
      <c r="C203" s="63">
        <v>975</v>
      </c>
      <c r="D203" s="57">
        <v>7</v>
      </c>
      <c r="E203" s="56">
        <f t="shared" si="3"/>
        <v>1248.1500000000001</v>
      </c>
      <c r="F203" s="68">
        <v>57.08</v>
      </c>
      <c r="G203" s="68">
        <v>1.01</v>
      </c>
      <c r="H203" s="68">
        <v>18.66</v>
      </c>
      <c r="I203" s="68">
        <v>7.55</v>
      </c>
      <c r="J203" s="68">
        <v>0.25</v>
      </c>
      <c r="K203" s="68">
        <v>2.3199999999999998</v>
      </c>
      <c r="L203" s="68">
        <v>5.53</v>
      </c>
      <c r="M203" s="68">
        <v>4.26</v>
      </c>
      <c r="N203" s="68">
        <v>2.29</v>
      </c>
      <c r="O203" s="58"/>
      <c r="P203" s="68">
        <v>0.91</v>
      </c>
      <c r="Q203" s="58">
        <v>5.63</v>
      </c>
      <c r="S203" s="70">
        <v>40.327896551724137</v>
      </c>
      <c r="T203" s="70">
        <v>3.8052068965517245</v>
      </c>
      <c r="U203" s="70">
        <v>14.174275862068965</v>
      </c>
      <c r="V203" s="70">
        <v>14.795172413793104</v>
      </c>
      <c r="W203" s="70">
        <v>0.24817241379310348</v>
      </c>
      <c r="X203" s="70">
        <v>10.232896551724137</v>
      </c>
      <c r="Y203" s="70">
        <v>9.9157241379310364</v>
      </c>
      <c r="Z203" s="70">
        <v>2.5501034482758618</v>
      </c>
      <c r="AA203" s="70">
        <v>0.86065517241379297</v>
      </c>
      <c r="AB203" s="70">
        <v>1.0655172413793105E-2</v>
      </c>
      <c r="AD203" s="59"/>
      <c r="AE203" s="60"/>
      <c r="AF203" s="61"/>
      <c r="AG203" s="59"/>
      <c r="AH203" s="59"/>
      <c r="AI203" s="59"/>
      <c r="AJ203" s="60"/>
      <c r="AK203" s="62"/>
      <c r="AL203" s="62"/>
      <c r="AM203" s="62"/>
      <c r="AN203" s="62"/>
      <c r="AO203" s="62"/>
      <c r="AP203" s="62"/>
      <c r="AQ203" s="63"/>
      <c r="AR203" s="62"/>
      <c r="AS203" s="62"/>
      <c r="AT203" s="63"/>
      <c r="AU203" s="59"/>
      <c r="AV203" s="59"/>
      <c r="AW203" s="59"/>
      <c r="AX203" s="59"/>
      <c r="AY203" s="59"/>
      <c r="AZ203" s="59"/>
      <c r="BA203" s="60"/>
      <c r="BB203" s="64"/>
      <c r="BC203" s="64"/>
      <c r="BD203" s="59"/>
      <c r="BE203" s="59"/>
      <c r="BF203" s="59"/>
      <c r="BG203" s="59"/>
      <c r="BH203" s="59"/>
      <c r="BI203" s="59"/>
      <c r="BJ203" s="59"/>
      <c r="BK203" s="59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P203"/>
      <c r="CQ203"/>
      <c r="CR203"/>
      <c r="CS203"/>
      <c r="CT203"/>
      <c r="CU203"/>
      <c r="CV203"/>
      <c r="CW203"/>
      <c r="CX203"/>
      <c r="CY203"/>
      <c r="CZ203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FG203" s="65"/>
      <c r="FH203" s="65"/>
      <c r="FL203" s="57"/>
      <c r="FX203" s="57"/>
      <c r="FY203" s="57"/>
      <c r="FZ203" s="57"/>
      <c r="GA203" s="66"/>
      <c r="GB203" s="66"/>
      <c r="GE203" s="66"/>
      <c r="GG203" s="57"/>
    </row>
    <row r="204" spans="1:189" s="56" customFormat="1" ht="18" customHeight="1" x14ac:dyDescent="0.3">
      <c r="A204" s="56" t="s">
        <v>1054</v>
      </c>
      <c r="B204" s="56" t="s">
        <v>1022</v>
      </c>
      <c r="C204" s="63">
        <v>950</v>
      </c>
      <c r="D204" s="57">
        <v>7</v>
      </c>
      <c r="E204" s="56">
        <f t="shared" si="3"/>
        <v>1223.1500000000001</v>
      </c>
      <c r="F204" s="68">
        <v>57.918299999999988</v>
      </c>
      <c r="G204" s="68">
        <v>0.79305000000000003</v>
      </c>
      <c r="H204" s="68">
        <v>18.134949999999996</v>
      </c>
      <c r="I204" s="68">
        <v>8.3224999999999998</v>
      </c>
      <c r="J204" s="68">
        <v>0.16455000000000003</v>
      </c>
      <c r="K204" s="68">
        <v>1.8288499999999999</v>
      </c>
      <c r="L204" s="68">
        <v>4.7038000000000002</v>
      </c>
      <c r="M204" s="68">
        <v>4.6814</v>
      </c>
      <c r="N204" s="68">
        <v>2.6506500000000002</v>
      </c>
      <c r="O204" s="58"/>
      <c r="P204" s="68">
        <v>0.69830000000000003</v>
      </c>
      <c r="Q204" s="58">
        <v>6.77</v>
      </c>
      <c r="S204" s="70">
        <v>40.476769230769229</v>
      </c>
      <c r="T204" s="70">
        <v>3.3938461538461531</v>
      </c>
      <c r="U204" s="70">
        <v>13.235307692307693</v>
      </c>
      <c r="V204" s="70">
        <v>16.846846153846151</v>
      </c>
      <c r="W204" s="70">
        <v>0.27961538461538465</v>
      </c>
      <c r="X204" s="70">
        <v>9.7651538461538472</v>
      </c>
      <c r="Y204" s="70">
        <v>9.8361538461538451</v>
      </c>
      <c r="Z204" s="70">
        <v>2.7248461538461535</v>
      </c>
      <c r="AA204" s="70">
        <v>0.84692307692307678</v>
      </c>
      <c r="AB204" s="70">
        <v>4.3846153846153844E-3</v>
      </c>
      <c r="AD204" s="59"/>
      <c r="AE204" s="60"/>
      <c r="AF204" s="61"/>
      <c r="AG204" s="59"/>
      <c r="AH204" s="59"/>
      <c r="AI204" s="59"/>
      <c r="AJ204" s="60"/>
      <c r="AK204" s="62"/>
      <c r="AL204" s="62"/>
      <c r="AM204" s="62"/>
      <c r="AN204" s="62"/>
      <c r="AO204" s="62"/>
      <c r="AP204" s="62"/>
      <c r="AQ204" s="63"/>
      <c r="AR204" s="62"/>
      <c r="AS204" s="62"/>
      <c r="AT204" s="63"/>
      <c r="AU204" s="59"/>
      <c r="AV204" s="59"/>
      <c r="AW204" s="59"/>
      <c r="AX204" s="59"/>
      <c r="AY204" s="59"/>
      <c r="AZ204" s="59"/>
      <c r="BA204" s="60"/>
      <c r="BB204" s="64"/>
      <c r="BC204" s="64"/>
      <c r="BD204" s="59"/>
      <c r="BE204" s="59"/>
      <c r="BF204" s="59"/>
      <c r="BG204" s="59"/>
      <c r="BH204" s="59"/>
      <c r="BI204" s="59"/>
      <c r="BJ204" s="59"/>
      <c r="BK204" s="59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P204"/>
      <c r="CQ204"/>
      <c r="CR204"/>
      <c r="CS204"/>
      <c r="CT204"/>
      <c r="CU204"/>
      <c r="CV204"/>
      <c r="CW204"/>
      <c r="CX204"/>
      <c r="CY204"/>
      <c r="CZ204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FG204" s="65"/>
      <c r="FH204" s="65"/>
      <c r="FL204" s="57"/>
      <c r="FX204" s="57"/>
      <c r="FY204" s="57"/>
      <c r="FZ204" s="57"/>
      <c r="GA204" s="66"/>
      <c r="GB204" s="66"/>
      <c r="GE204" s="66"/>
      <c r="GG204" s="57"/>
    </row>
    <row r="205" spans="1:189" s="56" customFormat="1" ht="18" customHeight="1" x14ac:dyDescent="0.3">
      <c r="A205" s="56" t="s">
        <v>1054</v>
      </c>
      <c r="B205" s="56" t="s">
        <v>1022</v>
      </c>
      <c r="C205" s="63">
        <v>925</v>
      </c>
      <c r="D205" s="57">
        <v>7</v>
      </c>
      <c r="E205" s="56">
        <f t="shared" si="3"/>
        <v>1198.1500000000001</v>
      </c>
      <c r="F205" s="68">
        <v>59.725049999999996</v>
      </c>
      <c r="G205" s="68">
        <v>0.56195000000000006</v>
      </c>
      <c r="H205" s="68">
        <v>18.265549999999998</v>
      </c>
      <c r="I205" s="68">
        <v>7.0917999999999992</v>
      </c>
      <c r="J205" s="68">
        <v>0.22350000000000003</v>
      </c>
      <c r="K205" s="68">
        <v>1.4487000000000001</v>
      </c>
      <c r="L205" s="68">
        <v>4.4280500000000007</v>
      </c>
      <c r="M205" s="68">
        <v>4.7641</v>
      </c>
      <c r="N205" s="68">
        <v>2.8007499999999999</v>
      </c>
      <c r="O205" s="58"/>
      <c r="P205" s="68">
        <v>0.57855000000000001</v>
      </c>
      <c r="Q205" s="58">
        <v>7.76</v>
      </c>
      <c r="S205" s="70">
        <v>39.479642857142856</v>
      </c>
      <c r="T205" s="70">
        <v>3.5249285714285716</v>
      </c>
      <c r="U205" s="70">
        <v>13.244928571428572</v>
      </c>
      <c r="V205" s="70">
        <v>17.073857142857143</v>
      </c>
      <c r="W205" s="70">
        <v>0.28307142857142858</v>
      </c>
      <c r="X205" s="70">
        <v>9.7942142857142862</v>
      </c>
      <c r="Y205" s="70">
        <v>9.71007142857143</v>
      </c>
      <c r="Z205" s="70">
        <v>2.7514285714285713</v>
      </c>
      <c r="AA205" s="70">
        <v>0.8393571428571428</v>
      </c>
      <c r="AB205" s="70">
        <v>1.1571428571428571E-2</v>
      </c>
      <c r="AD205" s="59"/>
      <c r="AE205" s="60"/>
      <c r="AF205" s="61"/>
      <c r="AG205" s="59"/>
      <c r="AH205" s="59"/>
      <c r="AI205" s="59"/>
      <c r="AJ205" s="60"/>
      <c r="AK205" s="62"/>
      <c r="AL205" s="62"/>
      <c r="AM205" s="62"/>
      <c r="AN205" s="62"/>
      <c r="AO205" s="62"/>
      <c r="AP205" s="62"/>
      <c r="AQ205" s="63"/>
      <c r="AR205" s="62"/>
      <c r="AS205" s="62"/>
      <c r="AT205" s="63"/>
      <c r="AU205" s="59"/>
      <c r="AV205" s="59"/>
      <c r="AW205" s="59"/>
      <c r="AX205" s="59"/>
      <c r="AY205" s="59"/>
      <c r="AZ205" s="59"/>
      <c r="BA205" s="60"/>
      <c r="BB205" s="64"/>
      <c r="BC205" s="64"/>
      <c r="BD205" s="59"/>
      <c r="BE205" s="59"/>
      <c r="BF205" s="59"/>
      <c r="BG205" s="59"/>
      <c r="BH205" s="59"/>
      <c r="BI205" s="59"/>
      <c r="BJ205" s="59"/>
      <c r="BK205" s="59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P205"/>
      <c r="CQ205"/>
      <c r="CR205"/>
      <c r="CS205"/>
      <c r="CT205"/>
      <c r="CU205"/>
      <c r="CV205"/>
      <c r="CW205"/>
      <c r="CX205"/>
      <c r="CY205"/>
      <c r="CZ205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FG205" s="65"/>
      <c r="FH205" s="65"/>
      <c r="FL205" s="57"/>
      <c r="FX205" s="57"/>
      <c r="FY205" s="57"/>
      <c r="FZ205" s="57"/>
      <c r="GA205" s="66"/>
      <c r="GB205" s="66"/>
      <c r="GE205" s="66"/>
      <c r="GG205" s="57"/>
    </row>
    <row r="206" spans="1:189" s="56" customFormat="1" ht="18" customHeight="1" x14ac:dyDescent="0.3">
      <c r="A206" s="56" t="s">
        <v>1054</v>
      </c>
      <c r="B206" s="56" t="s">
        <v>1022</v>
      </c>
      <c r="C206" s="63">
        <v>900</v>
      </c>
      <c r="D206" s="57">
        <v>7</v>
      </c>
      <c r="E206" s="56">
        <f t="shared" si="3"/>
        <v>1173.1500000000001</v>
      </c>
      <c r="F206" s="68">
        <v>64.423222222222222</v>
      </c>
      <c r="G206" s="68">
        <v>0.40933333333333327</v>
      </c>
      <c r="H206" s="68">
        <v>17.386444444444447</v>
      </c>
      <c r="I206" s="68">
        <v>5.2086666666666677</v>
      </c>
      <c r="J206" s="68">
        <v>0.13849999999999998</v>
      </c>
      <c r="K206" s="68">
        <v>0.83727777777777757</v>
      </c>
      <c r="L206" s="68">
        <v>3.0338888888888889</v>
      </c>
      <c r="M206" s="68">
        <v>4.7197222222222219</v>
      </c>
      <c r="N206" s="68">
        <v>3.4252777777777781</v>
      </c>
      <c r="O206" s="58"/>
      <c r="P206" s="68">
        <v>0.33372222222222231</v>
      </c>
      <c r="Q206" s="58">
        <v>9.0299999999999994</v>
      </c>
      <c r="S206" s="70">
        <v>40.020909090909093</v>
      </c>
      <c r="T206" s="70">
        <v>2.6889999999999996</v>
      </c>
      <c r="U206" s="70">
        <v>12.786818181818182</v>
      </c>
      <c r="V206" s="70">
        <v>20.063636363636366</v>
      </c>
      <c r="W206" s="70">
        <v>0.38145454545454544</v>
      </c>
      <c r="X206" s="70">
        <v>8.2889090909090903</v>
      </c>
      <c r="Y206" s="70">
        <v>9.4492727272727279</v>
      </c>
      <c r="Z206" s="70">
        <v>2.6818181818181817</v>
      </c>
      <c r="AA206" s="70">
        <v>0.85099999999999987</v>
      </c>
      <c r="AB206" s="70">
        <v>3.4545454545454549E-3</v>
      </c>
      <c r="AD206" s="59"/>
      <c r="AE206" s="60"/>
      <c r="AF206" s="61"/>
      <c r="AG206" s="59"/>
      <c r="AH206" s="59"/>
      <c r="AI206" s="59"/>
      <c r="AJ206" s="60"/>
      <c r="AK206" s="62"/>
      <c r="AL206" s="62"/>
      <c r="AM206" s="62"/>
      <c r="AN206" s="62"/>
      <c r="AO206" s="62"/>
      <c r="AP206" s="62"/>
      <c r="AQ206" s="63"/>
      <c r="AR206" s="62"/>
      <c r="AS206" s="62"/>
      <c r="AT206" s="63"/>
      <c r="AU206" s="59"/>
      <c r="AV206" s="59"/>
      <c r="AW206" s="59"/>
      <c r="AX206" s="59"/>
      <c r="AY206" s="59"/>
      <c r="AZ206" s="59"/>
      <c r="BA206" s="60"/>
      <c r="BB206" s="64"/>
      <c r="BC206" s="64"/>
      <c r="BD206" s="59"/>
      <c r="BE206" s="59"/>
      <c r="BF206" s="59"/>
      <c r="BG206" s="59"/>
      <c r="BH206" s="59"/>
      <c r="BI206" s="59"/>
      <c r="BJ206" s="59"/>
      <c r="BK206" s="59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P206"/>
      <c r="CQ206"/>
      <c r="CR206"/>
      <c r="CS206"/>
      <c r="CT206"/>
      <c r="CU206"/>
      <c r="CV206"/>
      <c r="CW206"/>
      <c r="CX206"/>
      <c r="CY206"/>
      <c r="CZ206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FG206" s="65"/>
      <c r="FH206" s="65"/>
      <c r="FL206" s="57"/>
      <c r="FX206" s="57"/>
      <c r="FY206" s="57"/>
      <c r="FZ206" s="57"/>
      <c r="GA206" s="66"/>
      <c r="GB206" s="66"/>
      <c r="GE206" s="66"/>
      <c r="GG206" s="57"/>
    </row>
    <row r="207" spans="1:189" s="56" customFormat="1" ht="18" customHeight="1" x14ac:dyDescent="0.3">
      <c r="A207" s="56" t="s">
        <v>1054</v>
      </c>
      <c r="B207" s="56" t="s">
        <v>1022</v>
      </c>
      <c r="C207" s="63">
        <v>875</v>
      </c>
      <c r="D207" s="57">
        <v>7</v>
      </c>
      <c r="E207" s="56">
        <f t="shared" si="3"/>
        <v>1148.1500000000001</v>
      </c>
      <c r="F207" s="68">
        <v>66.423263157894738</v>
      </c>
      <c r="G207" s="68">
        <v>0.20873684210526314</v>
      </c>
      <c r="H207" s="68">
        <v>17.260631578947372</v>
      </c>
      <c r="I207" s="68">
        <v>4.2809473684210522</v>
      </c>
      <c r="J207" s="68">
        <v>7.9000000000000001E-2</v>
      </c>
      <c r="K207" s="68">
        <v>0.60163157894736841</v>
      </c>
      <c r="L207" s="68">
        <v>2.5044736842105269</v>
      </c>
      <c r="M207" s="68">
        <v>4.6756315789473684</v>
      </c>
      <c r="N207" s="68">
        <v>3.6549999999999998</v>
      </c>
      <c r="O207" s="58"/>
      <c r="P207" s="68">
        <v>0.22731578947368417</v>
      </c>
      <c r="Q207" s="58">
        <v>9.6999999999999993</v>
      </c>
      <c r="S207" s="70">
        <v>41.079368421052628</v>
      </c>
      <c r="T207" s="70">
        <v>2.3323684210526316</v>
      </c>
      <c r="U207" s="70">
        <v>12.472473684210527</v>
      </c>
      <c r="V207" s="70">
        <v>19.904263157894732</v>
      </c>
      <c r="W207" s="70">
        <v>0.38178947368421057</v>
      </c>
      <c r="X207" s="70">
        <v>7.9628947368421059</v>
      </c>
      <c r="Y207" s="70">
        <v>9.378368421052631</v>
      </c>
      <c r="Z207" s="70">
        <v>2.6181052631578949</v>
      </c>
      <c r="AA207" s="70">
        <v>0.83063157894736828</v>
      </c>
      <c r="AB207" s="70">
        <v>1.1421052631578948E-2</v>
      </c>
      <c r="AD207" s="59"/>
      <c r="AE207" s="60"/>
      <c r="AF207" s="61"/>
      <c r="AG207" s="59"/>
      <c r="AH207" s="59"/>
      <c r="AI207" s="59"/>
      <c r="AJ207" s="60"/>
      <c r="AK207" s="62"/>
      <c r="AL207" s="62"/>
      <c r="AM207" s="62"/>
      <c r="AN207" s="62"/>
      <c r="AO207" s="62"/>
      <c r="AP207" s="62"/>
      <c r="AQ207" s="63"/>
      <c r="AR207" s="62"/>
      <c r="AS207" s="62"/>
      <c r="AT207" s="63"/>
      <c r="AU207" s="59"/>
      <c r="AV207" s="59"/>
      <c r="AW207" s="59"/>
      <c r="AX207" s="59"/>
      <c r="AY207" s="59"/>
      <c r="AZ207" s="59"/>
      <c r="BA207" s="60"/>
      <c r="BB207" s="64"/>
      <c r="BC207" s="64"/>
      <c r="BD207" s="59"/>
      <c r="BE207" s="59"/>
      <c r="BF207" s="59"/>
      <c r="BG207" s="59"/>
      <c r="BH207" s="59"/>
      <c r="BI207" s="59"/>
      <c r="BJ207" s="59"/>
      <c r="BK207" s="59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P207"/>
      <c r="CQ207"/>
      <c r="CR207"/>
      <c r="CS207"/>
      <c r="CT207"/>
      <c r="CU207"/>
      <c r="CV207"/>
      <c r="CW207"/>
      <c r="CX207"/>
      <c r="CY207"/>
      <c r="CZ20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FG207" s="65"/>
      <c r="FH207" s="65"/>
      <c r="FL207" s="57"/>
      <c r="FX207" s="57"/>
      <c r="FY207" s="57"/>
      <c r="FZ207" s="57"/>
      <c r="GA207" s="66"/>
      <c r="GB207" s="66"/>
      <c r="GE207" s="66"/>
      <c r="GG207" s="57"/>
    </row>
    <row r="208" spans="1:189" s="56" customFormat="1" ht="18" customHeight="1" x14ac:dyDescent="0.3">
      <c r="A208" s="56" t="s">
        <v>1054</v>
      </c>
      <c r="B208" s="56" t="s">
        <v>1022</v>
      </c>
      <c r="C208" s="57">
        <v>850</v>
      </c>
      <c r="D208" s="57">
        <v>7</v>
      </c>
      <c r="E208" s="56">
        <f t="shared" si="3"/>
        <v>1123.1500000000001</v>
      </c>
      <c r="F208" s="58">
        <v>68.73</v>
      </c>
      <c r="G208" s="58">
        <v>0.23</v>
      </c>
      <c r="H208" s="58">
        <v>17.04</v>
      </c>
      <c r="I208" s="58">
        <v>2.92</v>
      </c>
      <c r="J208" s="58">
        <v>0.11</v>
      </c>
      <c r="K208" s="58">
        <v>0.37</v>
      </c>
      <c r="L208" s="58">
        <v>2.02</v>
      </c>
      <c r="M208" s="58">
        <v>4.55</v>
      </c>
      <c r="N208" s="58">
        <v>3.82</v>
      </c>
      <c r="O208" s="58"/>
      <c r="P208" s="58">
        <v>0.12</v>
      </c>
      <c r="Q208" s="58">
        <v>10.1</v>
      </c>
      <c r="S208" s="70">
        <v>39.670999999999999</v>
      </c>
      <c r="T208" s="70">
        <v>2.4889999999999999</v>
      </c>
      <c r="U208" s="70">
        <v>12.84</v>
      </c>
      <c r="V208" s="70">
        <v>22.158000000000001</v>
      </c>
      <c r="W208" s="70">
        <v>0.373</v>
      </c>
      <c r="X208" s="70">
        <v>7.069</v>
      </c>
      <c r="Y208" s="70">
        <v>8.8569999999999993</v>
      </c>
      <c r="Z208" s="70">
        <v>2.5670000000000002</v>
      </c>
      <c r="AA208" s="70">
        <v>0.74099999999999999</v>
      </c>
      <c r="AB208" s="70">
        <v>1.4E-2</v>
      </c>
      <c r="AD208" s="59"/>
      <c r="AE208" s="60"/>
      <c r="AF208" s="61"/>
      <c r="AG208" s="59"/>
      <c r="AH208" s="59"/>
      <c r="AI208" s="59"/>
      <c r="AJ208" s="60"/>
      <c r="AK208" s="62"/>
      <c r="AL208" s="62"/>
      <c r="AM208" s="62"/>
      <c r="AN208" s="62"/>
      <c r="AO208" s="62"/>
      <c r="AP208" s="62"/>
      <c r="AQ208" s="63"/>
      <c r="AR208" s="62"/>
      <c r="AS208" s="62"/>
      <c r="AT208" s="63"/>
      <c r="AU208" s="59"/>
      <c r="AV208" s="59"/>
      <c r="AW208" s="59"/>
      <c r="AX208" s="59"/>
      <c r="AY208" s="59"/>
      <c r="AZ208" s="59"/>
      <c r="BA208" s="60"/>
      <c r="BB208" s="64"/>
      <c r="BC208" s="64"/>
      <c r="BD208" s="59"/>
      <c r="BE208" s="59"/>
      <c r="BF208" s="59"/>
      <c r="BG208" s="59"/>
      <c r="BH208" s="59"/>
      <c r="BI208" s="59"/>
      <c r="BJ208" s="59"/>
      <c r="BK208" s="59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P208"/>
      <c r="CQ208"/>
      <c r="CR208"/>
      <c r="CS208"/>
      <c r="CT208"/>
      <c r="CU208"/>
      <c r="CV208"/>
      <c r="CW208"/>
      <c r="CX208"/>
      <c r="CY208"/>
      <c r="CZ208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FG208" s="65"/>
      <c r="FH208" s="65"/>
      <c r="FL208" s="57"/>
      <c r="FX208" s="57"/>
      <c r="FY208" s="57"/>
      <c r="FZ208" s="57"/>
      <c r="GA208" s="66"/>
      <c r="GB208" s="66"/>
      <c r="GE208" s="66"/>
      <c r="GG208" s="57"/>
    </row>
    <row r="209" spans="1:189" s="56" customFormat="1" ht="18" customHeight="1" x14ac:dyDescent="0.3">
      <c r="A209" s="56" t="s">
        <v>1054</v>
      </c>
      <c r="B209" s="56" t="s">
        <v>1022</v>
      </c>
      <c r="C209" s="57">
        <v>825</v>
      </c>
      <c r="D209" s="57">
        <v>7</v>
      </c>
      <c r="E209" s="56">
        <f t="shared" si="3"/>
        <v>1098.1500000000001</v>
      </c>
      <c r="F209" s="58">
        <v>70.94</v>
      </c>
      <c r="G209" s="58">
        <v>0.11</v>
      </c>
      <c r="H209" s="58">
        <v>16.190000000000001</v>
      </c>
      <c r="I209" s="58">
        <v>2.36</v>
      </c>
      <c r="J209" s="58">
        <v>0.08</v>
      </c>
      <c r="K209" s="58">
        <v>0.28999999999999998</v>
      </c>
      <c r="L209" s="58">
        <v>1.76</v>
      </c>
      <c r="M209" s="58">
        <v>4.13</v>
      </c>
      <c r="N209" s="58">
        <v>3.93</v>
      </c>
      <c r="O209" s="58"/>
      <c r="P209" s="58">
        <v>0.14000000000000001</v>
      </c>
      <c r="Q209" s="58">
        <v>10.199999999999999</v>
      </c>
      <c r="S209" s="70">
        <v>40.92540000000001</v>
      </c>
      <c r="T209" s="70">
        <v>2.8421333333333334</v>
      </c>
      <c r="U209" s="70">
        <v>12.317466666666666</v>
      </c>
      <c r="V209" s="70">
        <v>15.958266666666667</v>
      </c>
      <c r="W209" s="70">
        <v>0.30886666666666668</v>
      </c>
      <c r="X209" s="70">
        <v>10.091000000000001</v>
      </c>
      <c r="Y209" s="70">
        <v>9.8196666666666665</v>
      </c>
      <c r="Z209" s="70">
        <v>2.4487999999999999</v>
      </c>
      <c r="AA209" s="70">
        <v>0.75986666666666669</v>
      </c>
      <c r="AB209" s="70">
        <v>6.6666666666666671E-3</v>
      </c>
      <c r="AD209" s="59"/>
      <c r="AE209" s="60"/>
      <c r="AF209" s="61"/>
      <c r="AG209" s="59"/>
      <c r="AH209" s="59"/>
      <c r="AI209" s="59"/>
      <c r="AJ209" s="60"/>
      <c r="AK209" s="62"/>
      <c r="AL209" s="62"/>
      <c r="AM209" s="62"/>
      <c r="AN209" s="62"/>
      <c r="AO209" s="62"/>
      <c r="AP209" s="62"/>
      <c r="AQ209" s="63"/>
      <c r="AR209" s="62"/>
      <c r="AS209" s="62"/>
      <c r="AT209" s="63"/>
      <c r="AU209" s="59"/>
      <c r="AV209" s="59"/>
      <c r="AW209" s="59"/>
      <c r="AX209" s="59"/>
      <c r="AY209" s="59"/>
      <c r="AZ209" s="59"/>
      <c r="BA209" s="60"/>
      <c r="BB209" s="64"/>
      <c r="BC209" s="64"/>
      <c r="BD209" s="59"/>
      <c r="BE209" s="59"/>
      <c r="BF209" s="59"/>
      <c r="BG209" s="59"/>
      <c r="BH209" s="59"/>
      <c r="BI209" s="59"/>
      <c r="BJ209" s="59"/>
      <c r="BK209" s="59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P209"/>
      <c r="CQ209"/>
      <c r="CR209"/>
      <c r="CS209"/>
      <c r="CT209"/>
      <c r="CU209"/>
      <c r="CV209"/>
      <c r="CW209"/>
      <c r="CX209"/>
      <c r="CY209"/>
      <c r="CZ209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FG209" s="65"/>
      <c r="FH209" s="65"/>
      <c r="FL209" s="57"/>
      <c r="FX209" s="57"/>
      <c r="FY209" s="57"/>
      <c r="FZ209" s="57"/>
      <c r="GA209" s="66"/>
      <c r="GB209" s="66"/>
      <c r="GE209" s="66"/>
      <c r="GG209" s="57"/>
    </row>
    <row r="210" spans="1:189" s="56" customFormat="1" ht="18" customHeight="1" x14ac:dyDescent="0.3">
      <c r="A210" s="56" t="s">
        <v>1054</v>
      </c>
      <c r="B210" s="56" t="s">
        <v>1022</v>
      </c>
      <c r="C210" s="57">
        <v>900</v>
      </c>
      <c r="D210" s="57">
        <v>7</v>
      </c>
      <c r="E210" s="56">
        <f t="shared" si="3"/>
        <v>1173.1500000000001</v>
      </c>
      <c r="F210" s="68">
        <v>65.533828349693309</v>
      </c>
      <c r="G210" s="68">
        <v>0.32083423687509782</v>
      </c>
      <c r="H210" s="68">
        <v>17.440266339324403</v>
      </c>
      <c r="I210" s="68">
        <v>4.6414950433940634</v>
      </c>
      <c r="J210" s="68">
        <v>0.15104199163616885</v>
      </c>
      <c r="K210" s="68">
        <v>0.70855310372434577</v>
      </c>
      <c r="L210" s="68">
        <v>2.892545557970891</v>
      </c>
      <c r="M210" s="68">
        <v>4.5582467922638692</v>
      </c>
      <c r="N210" s="68">
        <v>3.4407826692620644</v>
      </c>
      <c r="O210" s="58"/>
      <c r="P210" s="68">
        <v>0.23590024294079287</v>
      </c>
      <c r="Q210" s="58">
        <v>9.4</v>
      </c>
      <c r="S210" s="70">
        <v>40.724681785714282</v>
      </c>
      <c r="T210" s="70">
        <v>3.2683928571428571</v>
      </c>
      <c r="U210" s="70">
        <v>13.04217857142857</v>
      </c>
      <c r="V210" s="70">
        <v>16.85389285714286</v>
      </c>
      <c r="W210" s="70">
        <v>0.29396428571428562</v>
      </c>
      <c r="X210" s="70">
        <v>10.061214285714286</v>
      </c>
      <c r="Y210" s="70">
        <v>9.8652142857142842</v>
      </c>
      <c r="Z210" s="70">
        <v>2.4622500000000005</v>
      </c>
      <c r="AA210" s="70">
        <v>0.77399999999999991</v>
      </c>
      <c r="AB210" s="70">
        <v>1.6821428571428577E-2</v>
      </c>
      <c r="AD210" s="59"/>
      <c r="AE210" s="60"/>
      <c r="AF210" s="61"/>
      <c r="AG210" s="59"/>
      <c r="AH210" s="59"/>
      <c r="AI210" s="59"/>
      <c r="AJ210" s="60"/>
      <c r="AK210" s="62"/>
      <c r="AL210" s="62"/>
      <c r="AM210" s="62"/>
      <c r="AN210" s="62"/>
      <c r="AO210" s="62"/>
      <c r="AP210" s="62"/>
      <c r="AQ210" s="63"/>
      <c r="AR210" s="62"/>
      <c r="AS210" s="62"/>
      <c r="AT210" s="63"/>
      <c r="AU210" s="59"/>
      <c r="AV210" s="59"/>
      <c r="AW210" s="59"/>
      <c r="AX210" s="59"/>
      <c r="AY210" s="59"/>
      <c r="AZ210" s="59"/>
      <c r="BA210" s="60"/>
      <c r="BB210" s="64"/>
      <c r="BC210" s="64"/>
      <c r="BD210" s="59"/>
      <c r="BE210" s="59"/>
      <c r="BF210" s="59"/>
      <c r="BG210" s="59"/>
      <c r="BH210" s="59"/>
      <c r="BI210" s="59"/>
      <c r="BJ210" s="59"/>
      <c r="BK210" s="59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P210"/>
      <c r="CQ210"/>
      <c r="CR210"/>
      <c r="CS210"/>
      <c r="CT210"/>
      <c r="CU210"/>
      <c r="CV210"/>
      <c r="CW210"/>
      <c r="CX210"/>
      <c r="CY210"/>
      <c r="CZ210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FG210" s="65"/>
      <c r="FH210" s="65"/>
      <c r="FL210" s="57"/>
      <c r="FX210" s="57"/>
      <c r="FY210" s="57"/>
      <c r="FZ210" s="57"/>
      <c r="GA210" s="66"/>
      <c r="GB210" s="66"/>
      <c r="GE210" s="66"/>
      <c r="GG210" s="57"/>
    </row>
    <row r="211" spans="1:189" s="56" customFormat="1" ht="18" customHeight="1" x14ac:dyDescent="0.3">
      <c r="A211" s="56" t="s">
        <v>1054</v>
      </c>
      <c r="B211" s="56" t="s">
        <v>1022</v>
      </c>
      <c r="C211" s="63">
        <v>975</v>
      </c>
      <c r="D211" s="57">
        <v>7</v>
      </c>
      <c r="E211" s="56">
        <f t="shared" si="3"/>
        <v>1248.1500000000001</v>
      </c>
      <c r="F211" s="68">
        <v>57.44736593280318</v>
      </c>
      <c r="G211" s="68">
        <v>0.9381558462891495</v>
      </c>
      <c r="H211" s="68">
        <v>17.419296374215602</v>
      </c>
      <c r="I211" s="68">
        <v>8.8635501432173083</v>
      </c>
      <c r="J211" s="68">
        <v>0.18598361337681182</v>
      </c>
      <c r="K211" s="68">
        <v>2.1306959268276442</v>
      </c>
      <c r="L211" s="68">
        <v>4.9864336019435216</v>
      </c>
      <c r="M211" s="68">
        <v>4.4530367896054255</v>
      </c>
      <c r="N211" s="68">
        <v>2.6051212240155679</v>
      </c>
      <c r="O211" s="58"/>
      <c r="P211" s="68">
        <v>0.85303690178546654</v>
      </c>
      <c r="Q211" s="58">
        <v>6.97</v>
      </c>
      <c r="S211" s="70">
        <v>40.302999999999997</v>
      </c>
      <c r="T211" s="70">
        <v>3.0129999999999999</v>
      </c>
      <c r="U211" s="70">
        <v>13.24</v>
      </c>
      <c r="V211" s="70">
        <v>14.455</v>
      </c>
      <c r="W211" s="70">
        <v>0.23799999999999999</v>
      </c>
      <c r="X211" s="70">
        <v>11.25</v>
      </c>
      <c r="Y211" s="70">
        <v>10.244999999999999</v>
      </c>
      <c r="Z211" s="70">
        <v>2.5779999999999998</v>
      </c>
      <c r="AA211" s="70">
        <v>0.84899999999999998</v>
      </c>
      <c r="AB211" s="70">
        <v>0.01</v>
      </c>
      <c r="AD211" s="59"/>
      <c r="AE211" s="60"/>
      <c r="AF211" s="61"/>
      <c r="AG211" s="59"/>
      <c r="AH211" s="59"/>
      <c r="AI211" s="59"/>
      <c r="AJ211" s="60"/>
      <c r="AK211" s="62"/>
      <c r="AL211" s="62"/>
      <c r="AM211" s="62"/>
      <c r="AN211" s="62"/>
      <c r="AO211" s="62"/>
      <c r="AP211" s="62"/>
      <c r="AQ211" s="63"/>
      <c r="AR211" s="62"/>
      <c r="AS211" s="62"/>
      <c r="AT211" s="63"/>
      <c r="AU211" s="59"/>
      <c r="AV211" s="59"/>
      <c r="AW211" s="59"/>
      <c r="AX211" s="59"/>
      <c r="AY211" s="59"/>
      <c r="AZ211" s="59"/>
      <c r="BA211" s="60"/>
      <c r="BB211" s="64"/>
      <c r="BC211" s="64"/>
      <c r="BD211" s="59"/>
      <c r="BE211" s="59"/>
      <c r="BF211" s="59"/>
      <c r="BG211" s="59"/>
      <c r="BH211" s="59"/>
      <c r="BI211" s="59"/>
      <c r="BJ211" s="59"/>
      <c r="BK211" s="59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P211"/>
      <c r="CQ211"/>
      <c r="CR211"/>
      <c r="CS211"/>
      <c r="CT211"/>
      <c r="CU211"/>
      <c r="CV211"/>
      <c r="CW211"/>
      <c r="CX211"/>
      <c r="CY211"/>
      <c r="CZ211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FG211" s="65"/>
      <c r="FH211" s="65"/>
      <c r="FL211" s="57"/>
      <c r="FX211" s="57"/>
      <c r="FY211" s="57"/>
      <c r="FZ211" s="57"/>
      <c r="GA211" s="66"/>
      <c r="GB211" s="66"/>
      <c r="GE211" s="66"/>
      <c r="GG211" s="57"/>
    </row>
    <row r="212" spans="1:189" s="56" customFormat="1" ht="18" customHeight="1" x14ac:dyDescent="0.3">
      <c r="A212" s="56" t="s">
        <v>1054</v>
      </c>
      <c r="B212" s="56" t="s">
        <v>1022</v>
      </c>
      <c r="C212" s="63">
        <v>925</v>
      </c>
      <c r="D212" s="57">
        <v>7</v>
      </c>
      <c r="E212" s="56">
        <f t="shared" si="3"/>
        <v>1198.1500000000001</v>
      </c>
      <c r="F212" s="68">
        <v>60.299015772312309</v>
      </c>
      <c r="G212" s="68">
        <v>0.70904824180980053</v>
      </c>
      <c r="H212" s="68">
        <v>17.593385596713901</v>
      </c>
      <c r="I212" s="68">
        <v>6.9866904136098444</v>
      </c>
      <c r="J212" s="68">
        <v>0.23241854077876514</v>
      </c>
      <c r="K212" s="68">
        <v>1.6480542655173516</v>
      </c>
      <c r="L212" s="68">
        <v>4.2519428523284883</v>
      </c>
      <c r="M212" s="68">
        <v>4.6328875352858105</v>
      </c>
      <c r="N212" s="68">
        <v>2.9441367543791945</v>
      </c>
      <c r="O212" s="58"/>
      <c r="P212" s="68">
        <v>0.58284350569252963</v>
      </c>
      <c r="Q212" s="58">
        <v>7.76</v>
      </c>
      <c r="S212" s="70">
        <v>40.456000000000003</v>
      </c>
      <c r="T212" s="70">
        <v>3.21</v>
      </c>
      <c r="U212" s="70">
        <v>13.35</v>
      </c>
      <c r="V212" s="70">
        <v>15</v>
      </c>
      <c r="W212" s="70">
        <v>0.28000000000000003</v>
      </c>
      <c r="X212" s="70">
        <v>11.2</v>
      </c>
      <c r="Y212" s="70">
        <v>9.92</v>
      </c>
      <c r="Z212" s="70">
        <v>2.72</v>
      </c>
      <c r="AA212" s="70">
        <v>0.76300000000000001</v>
      </c>
      <c r="AB212" s="70">
        <v>4.0000000000000001E-3</v>
      </c>
      <c r="AD212" s="59"/>
      <c r="AE212" s="60"/>
      <c r="AF212" s="61"/>
      <c r="AG212" s="59"/>
      <c r="AH212" s="59"/>
      <c r="AI212" s="59"/>
      <c r="AJ212" s="60"/>
      <c r="AK212" s="62"/>
      <c r="AL212" s="62"/>
      <c r="AM212" s="62"/>
      <c r="AN212" s="62"/>
      <c r="AO212" s="62"/>
      <c r="AP212" s="62"/>
      <c r="AQ212" s="63"/>
      <c r="AR212" s="62"/>
      <c r="AS212" s="62"/>
      <c r="AT212" s="63"/>
      <c r="AU212" s="59"/>
      <c r="AV212" s="59"/>
      <c r="AW212" s="59"/>
      <c r="AX212" s="59"/>
      <c r="AY212" s="59"/>
      <c r="AZ212" s="59"/>
      <c r="BA212" s="60"/>
      <c r="BB212" s="64"/>
      <c r="BC212" s="64"/>
      <c r="BD212" s="59"/>
      <c r="BE212" s="59"/>
      <c r="BF212" s="59"/>
      <c r="BG212" s="59"/>
      <c r="BH212" s="59"/>
      <c r="BI212" s="59"/>
      <c r="BJ212" s="59"/>
      <c r="BK212" s="59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P212"/>
      <c r="CQ212"/>
      <c r="CR212"/>
      <c r="CS212"/>
      <c r="CT212"/>
      <c r="CU212"/>
      <c r="CV212"/>
      <c r="CW212"/>
      <c r="CX212"/>
      <c r="CY212"/>
      <c r="CZ212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FG212" s="65"/>
      <c r="FH212" s="65"/>
      <c r="FL212" s="57"/>
      <c r="FX212" s="57"/>
      <c r="FY212" s="57"/>
      <c r="FZ212" s="57"/>
      <c r="GA212" s="66"/>
      <c r="GB212" s="66"/>
      <c r="GE212" s="66"/>
      <c r="GG212" s="57"/>
    </row>
    <row r="213" spans="1:189" s="56" customFormat="1" ht="18" customHeight="1" x14ac:dyDescent="0.3">
      <c r="A213" s="56" t="s">
        <v>1054</v>
      </c>
      <c r="B213" s="56" t="s">
        <v>1022</v>
      </c>
      <c r="C213" s="63">
        <v>900</v>
      </c>
      <c r="D213" s="57">
        <v>7</v>
      </c>
      <c r="E213" s="56">
        <f t="shared" si="3"/>
        <v>1173.1500000000001</v>
      </c>
      <c r="F213" s="68">
        <v>67.814958407541639</v>
      </c>
      <c r="G213" s="68">
        <v>0.39616586809150195</v>
      </c>
      <c r="H213" s="68">
        <v>17.134086303722338</v>
      </c>
      <c r="I213" s="68">
        <v>3.4703717487101047</v>
      </c>
      <c r="J213" s="68">
        <v>9.8332429302028485E-2</v>
      </c>
      <c r="K213" s="68">
        <v>0.7025094218593082</v>
      </c>
      <c r="L213" s="68">
        <v>2.6235794237914312</v>
      </c>
      <c r="M213" s="68">
        <v>3.9203530698727391</v>
      </c>
      <c r="N213" s="68">
        <v>3.4987638836359114</v>
      </c>
      <c r="O213" s="58"/>
      <c r="P213" s="68">
        <v>0.23954904720272302</v>
      </c>
      <c r="Q213" s="58">
        <v>10.3</v>
      </c>
      <c r="S213" s="70">
        <v>42.512640000000005</v>
      </c>
      <c r="T213" s="70">
        <v>2.3730799999999999</v>
      </c>
      <c r="U213" s="70">
        <v>11.273359999999998</v>
      </c>
      <c r="V213" s="70">
        <v>15.261760000000002</v>
      </c>
      <c r="W213" s="70">
        <v>0.35692000000000002</v>
      </c>
      <c r="X213" s="70">
        <v>11.779680000000001</v>
      </c>
      <c r="Y213" s="70">
        <v>10.542919999999999</v>
      </c>
      <c r="Z213" s="70">
        <v>2.1519199999999996</v>
      </c>
      <c r="AA213" s="70">
        <v>0.79876000000000003</v>
      </c>
      <c r="AB213" s="70">
        <v>6.6800000000000019E-3</v>
      </c>
      <c r="AD213" s="59"/>
      <c r="AE213" s="60"/>
      <c r="AF213" s="61"/>
      <c r="AG213" s="59"/>
      <c r="AH213" s="59"/>
      <c r="AI213" s="59"/>
      <c r="AJ213" s="60"/>
      <c r="AK213" s="62"/>
      <c r="AL213" s="62"/>
      <c r="AM213" s="62"/>
      <c r="AN213" s="62"/>
      <c r="AO213" s="62"/>
      <c r="AP213" s="62"/>
      <c r="AQ213" s="63"/>
      <c r="AR213" s="62"/>
      <c r="AS213" s="62"/>
      <c r="AT213" s="63"/>
      <c r="AU213" s="59"/>
      <c r="AV213" s="59"/>
      <c r="AW213" s="59"/>
      <c r="AX213" s="59"/>
      <c r="AY213" s="59"/>
      <c r="AZ213" s="59"/>
      <c r="BA213" s="60"/>
      <c r="BB213" s="64"/>
      <c r="BC213" s="64"/>
      <c r="BD213" s="59"/>
      <c r="BE213" s="59"/>
      <c r="BF213" s="59"/>
      <c r="BG213" s="59"/>
      <c r="BH213" s="59"/>
      <c r="BI213" s="59"/>
      <c r="BJ213" s="59"/>
      <c r="BK213" s="59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P213"/>
      <c r="CQ213"/>
      <c r="CR213"/>
      <c r="CS213"/>
      <c r="CT213"/>
      <c r="CU213"/>
      <c r="CV213"/>
      <c r="CW213"/>
      <c r="CX213"/>
      <c r="CY213"/>
      <c r="CZ213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FG213" s="65"/>
      <c r="FH213" s="65"/>
      <c r="FL213" s="57"/>
      <c r="FX213" s="57"/>
      <c r="FY213" s="57"/>
      <c r="FZ213" s="57"/>
      <c r="GA213" s="66"/>
      <c r="GB213" s="66"/>
      <c r="GE213" s="66"/>
      <c r="GG213" s="57"/>
    </row>
    <row r="214" spans="1:189" s="56" customFormat="1" ht="18" customHeight="1" x14ac:dyDescent="0.3">
      <c r="A214" s="56" t="s">
        <v>1054</v>
      </c>
      <c r="B214" s="56" t="s">
        <v>1022</v>
      </c>
      <c r="C214" s="63">
        <v>900</v>
      </c>
      <c r="D214" s="57">
        <v>7</v>
      </c>
      <c r="E214" s="56">
        <f t="shared" si="3"/>
        <v>1173.1500000000001</v>
      </c>
      <c r="F214" s="68">
        <v>67.108304373591992</v>
      </c>
      <c r="G214" s="68">
        <v>0.26430697530163011</v>
      </c>
      <c r="H214" s="68">
        <v>16.675507055243333</v>
      </c>
      <c r="I214" s="68">
        <v>3.7897772762852617</v>
      </c>
      <c r="J214" s="68">
        <v>0.11247050308643966</v>
      </c>
      <c r="K214" s="68">
        <v>0.71402272018109181</v>
      </c>
      <c r="L214" s="68">
        <v>2.5238867324498266</v>
      </c>
      <c r="M214" s="68">
        <v>4.6009809329335987</v>
      </c>
      <c r="N214" s="68">
        <v>3.8909736952351555</v>
      </c>
      <c r="O214" s="58"/>
      <c r="P214" s="68">
        <v>0.23531913497932344</v>
      </c>
      <c r="Q214" s="58">
        <v>8.83</v>
      </c>
      <c r="S214" s="70">
        <v>40.472999999999999</v>
      </c>
      <c r="T214" s="70">
        <v>2.3180000000000001</v>
      </c>
      <c r="U214" s="70">
        <v>12.701000000000001</v>
      </c>
      <c r="V214" s="70">
        <v>20.006</v>
      </c>
      <c r="W214" s="70">
        <v>0.42199999999999999</v>
      </c>
      <c r="X214" s="70">
        <v>8.8119999999999994</v>
      </c>
      <c r="Y214" s="70">
        <v>9.2409999999999997</v>
      </c>
      <c r="Z214" s="70">
        <v>2.633</v>
      </c>
      <c r="AA214" s="70">
        <v>0.81</v>
      </c>
      <c r="AB214" s="70">
        <v>1.4E-2</v>
      </c>
      <c r="AD214" s="59"/>
      <c r="AE214" s="60"/>
      <c r="AF214" s="61"/>
      <c r="AG214" s="59"/>
      <c r="AH214" s="59"/>
      <c r="AI214" s="59"/>
      <c r="AJ214" s="60"/>
      <c r="AK214" s="62"/>
      <c r="AL214" s="62"/>
      <c r="AM214" s="62"/>
      <c r="AN214" s="62"/>
      <c r="AO214" s="62"/>
      <c r="AP214" s="62"/>
      <c r="AQ214" s="63"/>
      <c r="AR214" s="62"/>
      <c r="AS214" s="62"/>
      <c r="AT214" s="63"/>
      <c r="AU214" s="59"/>
      <c r="AV214" s="59"/>
      <c r="AW214" s="59"/>
      <c r="AX214" s="59"/>
      <c r="AY214" s="59"/>
      <c r="AZ214" s="59"/>
      <c r="BA214" s="60"/>
      <c r="BB214" s="64"/>
      <c r="BC214" s="64"/>
      <c r="BD214" s="59"/>
      <c r="BE214" s="59"/>
      <c r="BF214" s="59"/>
      <c r="BG214" s="59"/>
      <c r="BH214" s="59"/>
      <c r="BI214" s="59"/>
      <c r="BJ214" s="59"/>
      <c r="BK214" s="59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P214"/>
      <c r="CQ214"/>
      <c r="CR214"/>
      <c r="CS214"/>
      <c r="CT214"/>
      <c r="CU214"/>
      <c r="CV214"/>
      <c r="CW214"/>
      <c r="CX214"/>
      <c r="CY214"/>
      <c r="CZ214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FG214" s="65"/>
      <c r="FH214" s="65"/>
      <c r="FL214" s="57"/>
      <c r="FX214" s="57"/>
      <c r="FY214" s="57"/>
      <c r="FZ214" s="57"/>
      <c r="GA214" s="66"/>
      <c r="GB214" s="66"/>
      <c r="GE214" s="66"/>
      <c r="GG214" s="57"/>
    </row>
    <row r="215" spans="1:189" s="56" customFormat="1" ht="18" customHeight="1" x14ac:dyDescent="0.3">
      <c r="A215" s="56" t="s">
        <v>1054</v>
      </c>
      <c r="B215" s="56" t="s">
        <v>1022</v>
      </c>
      <c r="C215" s="63">
        <v>875</v>
      </c>
      <c r="D215" s="57">
        <v>7</v>
      </c>
      <c r="E215" s="56">
        <f t="shared" si="3"/>
        <v>1148.1500000000001</v>
      </c>
      <c r="F215" s="68">
        <v>67.736349446080965</v>
      </c>
      <c r="G215" s="68">
        <v>0.32339385192648767</v>
      </c>
      <c r="H215" s="68">
        <v>17.061419130093469</v>
      </c>
      <c r="I215" s="68">
        <v>3.982826095346585</v>
      </c>
      <c r="J215" s="68">
        <v>0.10245261932137677</v>
      </c>
      <c r="K215" s="68">
        <v>0.55182467409205183</v>
      </c>
      <c r="L215" s="68">
        <v>2.4205186480180245</v>
      </c>
      <c r="M215" s="68">
        <v>3.8848425462967549</v>
      </c>
      <c r="N215" s="68">
        <v>3.6397109475167064</v>
      </c>
      <c r="O215" s="58"/>
      <c r="P215" s="68">
        <v>0.22422053021493377</v>
      </c>
      <c r="Q215" s="58">
        <v>10.4</v>
      </c>
      <c r="S215" s="70">
        <v>42.250999999999998</v>
      </c>
      <c r="T215" s="70">
        <v>2.3130000000000002</v>
      </c>
      <c r="U215" s="70">
        <v>11.462</v>
      </c>
      <c r="V215" s="70">
        <v>15.837</v>
      </c>
      <c r="W215" s="70">
        <v>0.35299999999999998</v>
      </c>
      <c r="X215" s="70">
        <v>11.17</v>
      </c>
      <c r="Y215" s="70">
        <v>10.696</v>
      </c>
      <c r="Z215" s="70">
        <v>2.1539999999999999</v>
      </c>
      <c r="AA215" s="70">
        <v>0.86099999999999999</v>
      </c>
      <c r="AB215" s="70">
        <v>6.0000000000000001E-3</v>
      </c>
      <c r="AD215" s="59"/>
      <c r="AE215" s="60"/>
      <c r="AF215" s="61"/>
      <c r="AG215" s="59"/>
      <c r="AH215" s="59"/>
      <c r="AI215" s="59"/>
      <c r="AJ215" s="60"/>
      <c r="AK215" s="62"/>
      <c r="AL215" s="62"/>
      <c r="AM215" s="62"/>
      <c r="AN215" s="62"/>
      <c r="AO215" s="62"/>
      <c r="AP215" s="62"/>
      <c r="AQ215" s="63"/>
      <c r="AR215" s="62"/>
      <c r="AS215" s="62"/>
      <c r="AT215" s="63"/>
      <c r="AU215" s="59"/>
      <c r="AV215" s="59"/>
      <c r="AW215" s="59"/>
      <c r="AX215" s="59"/>
      <c r="AY215" s="59"/>
      <c r="AZ215" s="59"/>
      <c r="BA215" s="60"/>
      <c r="BB215" s="64"/>
      <c r="BC215" s="64"/>
      <c r="BD215" s="59"/>
      <c r="BE215" s="59"/>
      <c r="BF215" s="59"/>
      <c r="BG215" s="59"/>
      <c r="BH215" s="59"/>
      <c r="BI215" s="59"/>
      <c r="BJ215" s="59"/>
      <c r="BK215" s="59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P215"/>
      <c r="CQ215"/>
      <c r="CR215"/>
      <c r="CS215"/>
      <c r="CT215"/>
      <c r="CU215"/>
      <c r="CV215"/>
      <c r="CW215"/>
      <c r="CX215"/>
      <c r="CY215"/>
      <c r="CZ215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FG215" s="65"/>
      <c r="FH215" s="65"/>
      <c r="FL215" s="57"/>
      <c r="FX215" s="57"/>
      <c r="FY215" s="57"/>
      <c r="FZ215" s="57"/>
      <c r="GA215" s="66"/>
      <c r="GB215" s="66"/>
      <c r="GE215" s="66"/>
      <c r="GG215" s="57"/>
    </row>
    <row r="216" spans="1:189" s="56" customFormat="1" ht="18" customHeight="1" x14ac:dyDescent="0.3">
      <c r="A216" s="56" t="s">
        <v>1054</v>
      </c>
      <c r="B216" s="56" t="s">
        <v>1022</v>
      </c>
      <c r="C216" s="63">
        <v>850</v>
      </c>
      <c r="D216" s="57">
        <v>7</v>
      </c>
      <c r="E216" s="56">
        <f t="shared" si="3"/>
        <v>1123.1500000000001</v>
      </c>
      <c r="F216" s="68">
        <v>70.263411512497001</v>
      </c>
      <c r="G216" s="68">
        <v>0.22032081187079244</v>
      </c>
      <c r="H216" s="68">
        <v>15.845513325232664</v>
      </c>
      <c r="I216" s="68">
        <v>2.4702185434458599</v>
      </c>
      <c r="J216" s="68">
        <v>6.9390877162980827E-2</v>
      </c>
      <c r="K216" s="68">
        <v>0.50218456687688839</v>
      </c>
      <c r="L216" s="68">
        <v>2.1026144849966664</v>
      </c>
      <c r="M216" s="68">
        <v>4.2559502291494926</v>
      </c>
      <c r="N216" s="68">
        <v>4.050667607382306</v>
      </c>
      <c r="O216" s="58"/>
      <c r="P216" s="68">
        <v>0.14477891830633047</v>
      </c>
      <c r="Q216" s="58">
        <v>9.73</v>
      </c>
      <c r="S216" s="70">
        <v>41.226611111111112</v>
      </c>
      <c r="T216" s="70">
        <v>2.5054444444444446</v>
      </c>
      <c r="U216" s="70">
        <v>11.666833333333333</v>
      </c>
      <c r="V216" s="70">
        <v>14.849333333333334</v>
      </c>
      <c r="W216" s="70">
        <v>0.38711111111111113</v>
      </c>
      <c r="X216" s="70">
        <v>11.400388888888887</v>
      </c>
      <c r="Y216" s="70">
        <v>10.075499999999998</v>
      </c>
      <c r="Z216" s="70">
        <v>2.4573333333333331</v>
      </c>
      <c r="AA216" s="70">
        <v>0.76983333333333337</v>
      </c>
      <c r="AB216" s="70">
        <v>2.9444444444444444E-3</v>
      </c>
      <c r="AD216" s="59"/>
      <c r="AE216" s="60"/>
      <c r="AF216" s="61"/>
      <c r="AG216" s="59"/>
      <c r="AH216" s="59"/>
      <c r="AI216" s="59"/>
      <c r="AJ216" s="60"/>
      <c r="AK216" s="62"/>
      <c r="AL216" s="62"/>
      <c r="AM216" s="62"/>
      <c r="AN216" s="62"/>
      <c r="AO216" s="62"/>
      <c r="AP216" s="62"/>
      <c r="AQ216" s="63"/>
      <c r="AR216" s="62"/>
      <c r="AS216" s="62"/>
      <c r="AT216" s="63"/>
      <c r="AU216" s="59"/>
      <c r="AV216" s="59"/>
      <c r="AW216" s="59"/>
      <c r="AX216" s="59"/>
      <c r="AY216" s="59"/>
      <c r="AZ216" s="59"/>
      <c r="BA216" s="60"/>
      <c r="BB216" s="64"/>
      <c r="BC216" s="64"/>
      <c r="BD216" s="59"/>
      <c r="BE216" s="59"/>
      <c r="BF216" s="59"/>
      <c r="BG216" s="59"/>
      <c r="BH216" s="59"/>
      <c r="BI216" s="59"/>
      <c r="BJ216" s="59"/>
      <c r="BK216" s="59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P216"/>
      <c r="CQ216"/>
      <c r="CR216"/>
      <c r="CS216"/>
      <c r="CT216"/>
      <c r="CU216"/>
      <c r="CV216"/>
      <c r="CW216"/>
      <c r="CX216"/>
      <c r="CY216"/>
      <c r="CZ216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FG216" s="65"/>
      <c r="FH216" s="65"/>
      <c r="FL216" s="57"/>
      <c r="FX216" s="57"/>
      <c r="FY216" s="57"/>
      <c r="FZ216" s="57"/>
      <c r="GA216" s="66"/>
      <c r="GB216" s="66"/>
      <c r="GE216" s="66"/>
      <c r="GG216" s="57"/>
    </row>
    <row r="217" spans="1:189" s="56" customFormat="1" ht="18" customHeight="1" x14ac:dyDescent="0.3">
      <c r="A217" s="56" t="s">
        <v>1054</v>
      </c>
      <c r="B217" s="56" t="s">
        <v>1022</v>
      </c>
      <c r="C217" s="63">
        <v>825</v>
      </c>
      <c r="D217" s="57">
        <v>7</v>
      </c>
      <c r="E217" s="56">
        <f t="shared" si="3"/>
        <v>1098.1500000000001</v>
      </c>
      <c r="F217" s="68">
        <v>70.499052199230562</v>
      </c>
      <c r="G217" s="68">
        <v>0.23043260353129902</v>
      </c>
      <c r="H217" s="68">
        <v>16.632415962887226</v>
      </c>
      <c r="I217" s="68">
        <v>2.7158119662517226</v>
      </c>
      <c r="J217" s="68">
        <v>0.10823992193151948</v>
      </c>
      <c r="K217" s="68">
        <v>0.36006946940984458</v>
      </c>
      <c r="L217" s="68">
        <v>1.8938486983387923</v>
      </c>
      <c r="M217" s="68">
        <v>3.5947659664767824</v>
      </c>
      <c r="N217" s="68">
        <v>3.7350830161742459</v>
      </c>
      <c r="O217" s="58"/>
      <c r="P217" s="68">
        <v>0.15062761058306778</v>
      </c>
      <c r="Q217" s="58">
        <v>10.45</v>
      </c>
      <c r="S217" s="70">
        <v>41.564833333333333</v>
      </c>
      <c r="T217" s="70">
        <v>2.822222222222222</v>
      </c>
      <c r="U217" s="70">
        <v>12.003055555555557</v>
      </c>
      <c r="V217" s="70">
        <v>15.876888888888892</v>
      </c>
      <c r="W217" s="70">
        <v>0.34438888888888886</v>
      </c>
      <c r="X217" s="70">
        <v>11.099499999999999</v>
      </c>
      <c r="Y217" s="70">
        <v>10.182166666666667</v>
      </c>
      <c r="Z217" s="70">
        <v>2.2219999999999995</v>
      </c>
      <c r="AA217" s="70">
        <v>0.77661111111111103</v>
      </c>
      <c r="AB217" s="70">
        <v>1.9222222222222227E-2</v>
      </c>
      <c r="AD217" s="59"/>
      <c r="AE217" s="60"/>
      <c r="AF217" s="61"/>
      <c r="AG217" s="59"/>
      <c r="AH217" s="59"/>
      <c r="AI217" s="59"/>
      <c r="AJ217" s="60"/>
      <c r="AK217" s="62"/>
      <c r="AL217" s="62"/>
      <c r="AM217" s="62"/>
      <c r="AN217" s="62"/>
      <c r="AO217" s="62"/>
      <c r="AP217" s="62"/>
      <c r="AQ217" s="63"/>
      <c r="AR217" s="62"/>
      <c r="AS217" s="62"/>
      <c r="AT217" s="63"/>
      <c r="AU217" s="59"/>
      <c r="AV217" s="59"/>
      <c r="AW217" s="59"/>
      <c r="AX217" s="59"/>
      <c r="AY217" s="59"/>
      <c r="AZ217" s="59"/>
      <c r="BA217" s="60"/>
      <c r="BB217" s="64"/>
      <c r="BC217" s="64"/>
      <c r="BD217" s="59"/>
      <c r="BE217" s="59"/>
      <c r="BF217" s="59"/>
      <c r="BG217" s="59"/>
      <c r="BH217" s="59"/>
      <c r="BI217" s="59"/>
      <c r="BJ217" s="59"/>
      <c r="BK217" s="59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P217"/>
      <c r="CQ217"/>
      <c r="CR217"/>
      <c r="CS217"/>
      <c r="CT217"/>
      <c r="CU217"/>
      <c r="CV217"/>
      <c r="CW217"/>
      <c r="CX217"/>
      <c r="CY217"/>
      <c r="CZ21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FG217" s="65"/>
      <c r="FH217" s="65"/>
      <c r="FL217" s="57"/>
      <c r="FX217" s="57"/>
      <c r="FY217" s="57"/>
      <c r="FZ217" s="57"/>
      <c r="GA217" s="66"/>
      <c r="GB217" s="66"/>
      <c r="GE217" s="66"/>
      <c r="GG217" s="57"/>
    </row>
    <row r="218" spans="1:189" s="56" customFormat="1" ht="18" customHeight="1" x14ac:dyDescent="0.3">
      <c r="A218" s="56" t="s">
        <v>1054</v>
      </c>
      <c r="B218" s="56" t="s">
        <v>1022</v>
      </c>
      <c r="C218" s="57">
        <v>875</v>
      </c>
      <c r="D218" s="57">
        <v>7</v>
      </c>
      <c r="E218" s="56">
        <f t="shared" si="3"/>
        <v>1148.1500000000001</v>
      </c>
      <c r="F218" s="68">
        <v>70.679437499999992</v>
      </c>
      <c r="G218" s="68">
        <v>0.29981250000000004</v>
      </c>
      <c r="H218" s="68">
        <v>15.856624999999999</v>
      </c>
      <c r="I218" s="68">
        <v>2.3705000000000003</v>
      </c>
      <c r="J218" s="68">
        <v>7.5624999999999998E-2</v>
      </c>
      <c r="K218" s="68">
        <v>0.46337499999999993</v>
      </c>
      <c r="L218" s="68">
        <v>2.0449374999999996</v>
      </c>
      <c r="M218" s="68">
        <v>3.9188125</v>
      </c>
      <c r="N218" s="68">
        <v>4.0851875</v>
      </c>
      <c r="O218" s="58"/>
      <c r="P218" s="68">
        <v>0.10956250000000001</v>
      </c>
      <c r="Q218" s="58">
        <v>10.32</v>
      </c>
      <c r="S218" s="70">
        <v>41.779176470588233</v>
      </c>
      <c r="T218" s="70">
        <v>2.6828823529411765</v>
      </c>
      <c r="U218" s="70">
        <v>12.231941176470588</v>
      </c>
      <c r="V218" s="70">
        <v>15.170411764705886</v>
      </c>
      <c r="W218" s="70">
        <v>0.36964705882352938</v>
      </c>
      <c r="X218" s="70">
        <v>11.269058823529413</v>
      </c>
      <c r="Y218" s="70">
        <v>9.9006470588235302</v>
      </c>
      <c r="Z218" s="70">
        <v>2.4345882352941177</v>
      </c>
      <c r="AA218" s="70">
        <v>0.80247058823529405</v>
      </c>
      <c r="AB218" s="70">
        <v>7.2941176470588242E-3</v>
      </c>
      <c r="AD218" s="59"/>
      <c r="AE218" s="60"/>
      <c r="AF218" s="61"/>
      <c r="AG218" s="59"/>
      <c r="AH218" s="59"/>
      <c r="AI218" s="59"/>
      <c r="AJ218" s="60"/>
      <c r="AK218" s="62"/>
      <c r="AL218" s="62"/>
      <c r="AM218" s="62"/>
      <c r="AN218" s="62"/>
      <c r="AO218" s="62"/>
      <c r="AP218" s="62"/>
      <c r="AQ218" s="63"/>
      <c r="AR218" s="62"/>
      <c r="AS218" s="62"/>
      <c r="AT218" s="63"/>
      <c r="AU218" s="59"/>
      <c r="AV218" s="59"/>
      <c r="AW218" s="59"/>
      <c r="AX218" s="59"/>
      <c r="AY218" s="59"/>
      <c r="AZ218" s="59"/>
      <c r="BA218" s="60"/>
      <c r="BB218" s="64"/>
      <c r="BC218" s="64"/>
      <c r="BD218" s="59"/>
      <c r="BE218" s="59"/>
      <c r="BF218" s="59"/>
      <c r="BG218" s="59"/>
      <c r="BH218" s="59"/>
      <c r="BI218" s="59"/>
      <c r="BJ218" s="59"/>
      <c r="BK218" s="59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P218"/>
      <c r="CQ218"/>
      <c r="CR218"/>
      <c r="CS218"/>
      <c r="CT218"/>
      <c r="CU218"/>
      <c r="CV218"/>
      <c r="CW218"/>
      <c r="CX218"/>
      <c r="CY218"/>
      <c r="CZ218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FG218" s="65"/>
      <c r="FH218" s="65"/>
      <c r="FL218" s="57"/>
      <c r="FX218" s="57"/>
      <c r="FY218" s="57"/>
      <c r="FZ218" s="57"/>
      <c r="GA218" s="66"/>
      <c r="GB218" s="66"/>
      <c r="GE218" s="66"/>
      <c r="GG218" s="57"/>
    </row>
    <row r="219" spans="1:189" s="56" customFormat="1" ht="18" customHeight="1" x14ac:dyDescent="0.3">
      <c r="A219" s="56" t="s">
        <v>1054</v>
      </c>
      <c r="B219" s="56" t="s">
        <v>1022</v>
      </c>
      <c r="C219" s="57">
        <v>850</v>
      </c>
      <c r="D219" s="57">
        <v>7</v>
      </c>
      <c r="E219" s="56">
        <f t="shared" si="3"/>
        <v>1123.1500000000001</v>
      </c>
      <c r="F219" s="68">
        <v>71.63266666666668</v>
      </c>
      <c r="G219" s="68">
        <v>0.35466666666666669</v>
      </c>
      <c r="H219" s="68">
        <v>15.422166666666667</v>
      </c>
      <c r="I219" s="68">
        <v>1.9115000000000002</v>
      </c>
      <c r="J219" s="68">
        <v>2.9500000000000002E-2</v>
      </c>
      <c r="K219" s="68">
        <v>0.41733333333333333</v>
      </c>
      <c r="L219" s="68">
        <v>1.9320000000000002</v>
      </c>
      <c r="M219" s="68">
        <v>3.6160000000000001</v>
      </c>
      <c r="N219" s="68">
        <v>4.3184999999999993</v>
      </c>
      <c r="O219" s="58"/>
      <c r="P219" s="68">
        <v>0.23900000000000002</v>
      </c>
      <c r="Q219" s="58">
        <v>10.62</v>
      </c>
      <c r="S219" s="70">
        <v>42.704785714285713</v>
      </c>
      <c r="T219" s="70">
        <v>2.2323571428571429</v>
      </c>
      <c r="U219" s="70">
        <v>11.326142857142859</v>
      </c>
      <c r="V219" s="70">
        <v>14.870357142857143</v>
      </c>
      <c r="W219" s="70">
        <v>0.39164285714285718</v>
      </c>
      <c r="X219" s="70">
        <v>11.830357142857144</v>
      </c>
      <c r="Y219" s="70">
        <v>10.060785714285712</v>
      </c>
      <c r="Z219" s="70">
        <v>2.2760000000000002</v>
      </c>
      <c r="AA219" s="70">
        <v>0.80378571428571444</v>
      </c>
      <c r="AB219" s="70">
        <v>1.2785714285714287E-2</v>
      </c>
      <c r="AD219" s="59"/>
      <c r="AE219" s="60"/>
      <c r="AF219" s="61"/>
      <c r="AG219" s="59"/>
      <c r="AH219" s="59"/>
      <c r="AI219" s="59"/>
      <c r="AJ219" s="60"/>
      <c r="AK219" s="62"/>
      <c r="AL219" s="62"/>
      <c r="AM219" s="62"/>
      <c r="AN219" s="62"/>
      <c r="AO219" s="62"/>
      <c r="AP219" s="62"/>
      <c r="AQ219" s="63"/>
      <c r="AR219" s="62"/>
      <c r="AS219" s="62"/>
      <c r="AT219" s="63"/>
      <c r="AU219" s="59"/>
      <c r="AV219" s="59"/>
      <c r="AW219" s="59"/>
      <c r="AX219" s="59"/>
      <c r="AY219" s="59"/>
      <c r="AZ219" s="59"/>
      <c r="BA219" s="60"/>
      <c r="BB219" s="64"/>
      <c r="BC219" s="64"/>
      <c r="BD219" s="59"/>
      <c r="BE219" s="59"/>
      <c r="BF219" s="59"/>
      <c r="BG219" s="59"/>
      <c r="BH219" s="59"/>
      <c r="BI219" s="59"/>
      <c r="BJ219" s="59"/>
      <c r="BK219" s="59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P219"/>
      <c r="CQ219"/>
      <c r="CR219"/>
      <c r="CS219"/>
      <c r="CT219"/>
      <c r="CU219"/>
      <c r="CV219"/>
      <c r="CW219"/>
      <c r="CX219"/>
      <c r="CY219"/>
      <c r="CZ219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FG219" s="65"/>
      <c r="FH219" s="65"/>
      <c r="FL219" s="57"/>
      <c r="FX219" s="57"/>
      <c r="FY219" s="57"/>
      <c r="FZ219" s="57"/>
      <c r="GA219" s="66"/>
      <c r="GB219" s="66"/>
      <c r="GE219" s="66"/>
      <c r="GG219" s="57"/>
    </row>
    <row r="220" spans="1:189" s="56" customFormat="1" ht="18" customHeight="1" x14ac:dyDescent="0.3">
      <c r="A220" s="56" t="s">
        <v>1054</v>
      </c>
      <c r="B220" s="56" t="s">
        <v>1022</v>
      </c>
      <c r="C220" s="57">
        <v>925</v>
      </c>
      <c r="D220" s="57">
        <v>7</v>
      </c>
      <c r="E220" s="56">
        <f t="shared" si="3"/>
        <v>1198.1500000000001</v>
      </c>
      <c r="F220" s="68">
        <v>71.383384615384614</v>
      </c>
      <c r="G220" s="68">
        <v>0.32353846153846155</v>
      </c>
      <c r="H220" s="68">
        <v>15.277230769230771</v>
      </c>
      <c r="I220" s="68">
        <v>1.4333846153846155</v>
      </c>
      <c r="J220" s="68">
        <v>0.10353846153846152</v>
      </c>
      <c r="K220" s="68">
        <v>0.77246153846153842</v>
      </c>
      <c r="L220" s="68">
        <v>1.8055384615384613</v>
      </c>
      <c r="M220" s="68">
        <v>3.9002307692307698</v>
      </c>
      <c r="N220" s="68">
        <v>4.7505384615384623</v>
      </c>
      <c r="O220" s="58"/>
      <c r="P220" s="68">
        <v>0.15569230769230769</v>
      </c>
      <c r="Q220" s="58">
        <v>10.1</v>
      </c>
      <c r="S220" s="70">
        <v>43.174488807333333</v>
      </c>
      <c r="T220" s="70">
        <v>3.0675477777777784</v>
      </c>
      <c r="U220" s="70">
        <v>11.846562622222223</v>
      </c>
      <c r="V220" s="70">
        <v>10.417949733333334</v>
      </c>
      <c r="W220" s="70">
        <v>0.34817159999999997</v>
      </c>
      <c r="X220" s="70">
        <v>13.846620666666668</v>
      </c>
      <c r="Y220" s="70">
        <v>10.435237244444446</v>
      </c>
      <c r="Z220" s="70">
        <v>2.6600242666666669</v>
      </c>
      <c r="AA220" s="70">
        <v>0.89996417777777771</v>
      </c>
      <c r="AB220" s="70">
        <v>8.1087999999999993E-3</v>
      </c>
      <c r="AD220" s="59"/>
      <c r="AE220" s="60"/>
      <c r="AF220" s="61"/>
      <c r="AG220" s="59"/>
      <c r="AH220" s="59"/>
      <c r="AI220" s="59"/>
      <c r="AJ220" s="60"/>
      <c r="AK220" s="62"/>
      <c r="AL220" s="62"/>
      <c r="AM220" s="62"/>
      <c r="AN220" s="62"/>
      <c r="AO220" s="62"/>
      <c r="AP220" s="62"/>
      <c r="AQ220" s="63"/>
      <c r="AR220" s="62"/>
      <c r="AS220" s="62"/>
      <c r="AT220" s="63"/>
      <c r="AU220" s="59"/>
      <c r="AV220" s="59"/>
      <c r="AW220" s="59"/>
      <c r="AX220" s="59"/>
      <c r="AY220" s="59"/>
      <c r="AZ220" s="59"/>
      <c r="BA220" s="60"/>
      <c r="BB220" s="64"/>
      <c r="BC220" s="64"/>
      <c r="BD220" s="59"/>
      <c r="BE220" s="59"/>
      <c r="BF220" s="59"/>
      <c r="BG220" s="59"/>
      <c r="BH220" s="59"/>
      <c r="BI220" s="59"/>
      <c r="BJ220" s="59"/>
      <c r="BK220" s="59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P220"/>
      <c r="CQ220"/>
      <c r="CR220"/>
      <c r="CS220"/>
      <c r="CT220"/>
      <c r="CU220"/>
      <c r="CV220"/>
      <c r="CW220"/>
      <c r="CX220"/>
      <c r="CY220"/>
      <c r="CZ220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FG220" s="65"/>
      <c r="FH220" s="65"/>
      <c r="FL220" s="57"/>
      <c r="FX220" s="57"/>
      <c r="FY220" s="57"/>
      <c r="FZ220" s="57"/>
      <c r="GA220" s="66"/>
      <c r="GB220" s="66"/>
      <c r="GE220" s="66"/>
      <c r="GG220" s="57"/>
    </row>
    <row r="221" spans="1:189" s="56" customFormat="1" ht="18" customHeight="1" x14ac:dyDescent="0.3">
      <c r="A221" s="56" t="s">
        <v>1054</v>
      </c>
      <c r="B221" s="56" t="s">
        <v>1022</v>
      </c>
      <c r="C221" s="57">
        <v>900</v>
      </c>
      <c r="D221" s="57">
        <v>7</v>
      </c>
      <c r="E221" s="56">
        <f t="shared" si="3"/>
        <v>1173.1500000000001</v>
      </c>
      <c r="F221" s="68">
        <v>72.105671443317235</v>
      </c>
      <c r="G221" s="68">
        <v>0.15317440887637226</v>
      </c>
      <c r="H221" s="68">
        <v>14.85106461128554</v>
      </c>
      <c r="I221" s="68">
        <v>1.6657199201812516</v>
      </c>
      <c r="J221" s="68">
        <v>3.2396485975762751E-2</v>
      </c>
      <c r="K221" s="68">
        <v>0.53579983153492283</v>
      </c>
      <c r="L221" s="68">
        <v>1.4973364005837053</v>
      </c>
      <c r="M221" s="68">
        <v>3.9314404891924939</v>
      </c>
      <c r="N221" s="68">
        <v>4.9865592529518832</v>
      </c>
      <c r="O221" s="58"/>
      <c r="P221" s="68">
        <v>0.10322732932091341</v>
      </c>
      <c r="Q221" s="58">
        <v>10.5</v>
      </c>
      <c r="S221" s="70">
        <v>42.481138421052627</v>
      </c>
      <c r="T221" s="70">
        <v>3.1421578947368416</v>
      </c>
      <c r="U221" s="70">
        <v>12.224526315789474</v>
      </c>
      <c r="V221" s="70">
        <v>11.244789473684209</v>
      </c>
      <c r="W221" s="70">
        <v>0.33889473684210525</v>
      </c>
      <c r="X221" s="70">
        <v>13.290578947368422</v>
      </c>
      <c r="Y221" s="70">
        <v>10.590736842105263</v>
      </c>
      <c r="Z221" s="70">
        <v>2.5126315789473681</v>
      </c>
      <c r="AA221" s="70">
        <v>0.87373684210526315</v>
      </c>
      <c r="AB221" s="70">
        <v>1.0473684210526316E-2</v>
      </c>
      <c r="AD221" s="59"/>
      <c r="AE221" s="60"/>
      <c r="AF221" s="61"/>
      <c r="AG221" s="59"/>
      <c r="AH221" s="59"/>
      <c r="AI221" s="59"/>
      <c r="AJ221" s="60"/>
      <c r="AK221" s="62"/>
      <c r="AL221" s="62"/>
      <c r="AM221" s="62"/>
      <c r="AN221" s="62"/>
      <c r="AO221" s="62"/>
      <c r="AP221" s="62"/>
      <c r="AQ221" s="63"/>
      <c r="AR221" s="62"/>
      <c r="AS221" s="62"/>
      <c r="AT221" s="63"/>
      <c r="AU221" s="59"/>
      <c r="AV221" s="59"/>
      <c r="AW221" s="59"/>
      <c r="AX221" s="59"/>
      <c r="AY221" s="59"/>
      <c r="AZ221" s="59"/>
      <c r="BA221" s="60"/>
      <c r="BB221" s="64"/>
      <c r="BC221" s="64"/>
      <c r="BD221" s="59"/>
      <c r="BE221" s="59"/>
      <c r="BF221" s="59"/>
      <c r="BG221" s="59"/>
      <c r="BH221" s="59"/>
      <c r="BI221" s="59"/>
      <c r="BJ221" s="59"/>
      <c r="BK221" s="59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P221"/>
      <c r="CQ221"/>
      <c r="CR221"/>
      <c r="CS221"/>
      <c r="CT221"/>
      <c r="CU221"/>
      <c r="CV221"/>
      <c r="CW221"/>
      <c r="CX221"/>
      <c r="CY221"/>
      <c r="CZ221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FG221" s="65"/>
      <c r="FH221" s="65"/>
      <c r="FL221" s="57"/>
      <c r="FX221" s="57"/>
      <c r="FY221" s="57"/>
      <c r="FZ221" s="57"/>
      <c r="GA221" s="66"/>
      <c r="GB221" s="66"/>
      <c r="GE221" s="66"/>
      <c r="GG221" s="57"/>
    </row>
    <row r="222" spans="1:189" s="56" customFormat="1" ht="18" customHeight="1" x14ac:dyDescent="0.3">
      <c r="A222" s="56" t="s">
        <v>1054</v>
      </c>
      <c r="B222" s="56" t="s">
        <v>1022</v>
      </c>
      <c r="C222" s="57">
        <v>875</v>
      </c>
      <c r="D222" s="57">
        <v>7</v>
      </c>
      <c r="E222" s="56">
        <f t="shared" si="3"/>
        <v>1148.1500000000001</v>
      </c>
      <c r="F222" s="68">
        <v>73.739915784705644</v>
      </c>
      <c r="G222" s="68">
        <v>0.13452381757944967</v>
      </c>
      <c r="H222" s="68">
        <v>14.12195517652259</v>
      </c>
      <c r="I222" s="68">
        <v>1.1750683319371595</v>
      </c>
      <c r="J222" s="68">
        <v>9.694909840722335E-2</v>
      </c>
      <c r="K222" s="68">
        <v>0.4602507702619793</v>
      </c>
      <c r="L222" s="68">
        <v>1.4188071888949421</v>
      </c>
      <c r="M222" s="68">
        <v>3.6366232610477707</v>
      </c>
      <c r="N222" s="68">
        <v>4.9879369147362649</v>
      </c>
      <c r="O222" s="58"/>
      <c r="P222" s="68">
        <v>0.11218153664982874</v>
      </c>
      <c r="Q222" s="58">
        <v>10.61</v>
      </c>
      <c r="S222" s="70">
        <v>42.685739130434776</v>
      </c>
      <c r="T222" s="70">
        <v>3.1393913043478263</v>
      </c>
      <c r="U222" s="70">
        <v>11.956043478260868</v>
      </c>
      <c r="V222" s="70">
        <v>11.576521739130435</v>
      </c>
      <c r="W222" s="70">
        <v>0.34865217391304354</v>
      </c>
      <c r="X222" s="70">
        <v>13.282347826086955</v>
      </c>
      <c r="Y222" s="70">
        <v>10.641782608695651</v>
      </c>
      <c r="Z222" s="70">
        <v>2.442739130434783</v>
      </c>
      <c r="AA222" s="70">
        <v>0.85486956521739121</v>
      </c>
      <c r="AB222" s="70">
        <v>3.9130434782608707E-3</v>
      </c>
      <c r="AD222" s="59"/>
      <c r="AE222" s="60"/>
      <c r="AF222" s="61"/>
      <c r="AG222" s="59"/>
      <c r="AH222" s="59"/>
      <c r="AI222" s="59"/>
      <c r="AJ222" s="60"/>
      <c r="AK222" s="62"/>
      <c r="AL222" s="62"/>
      <c r="AM222" s="62"/>
      <c r="AN222" s="62"/>
      <c r="AO222" s="62"/>
      <c r="AP222" s="62"/>
      <c r="AQ222" s="63"/>
      <c r="AR222" s="62"/>
      <c r="AS222" s="62"/>
      <c r="AT222" s="63"/>
      <c r="AU222" s="59"/>
      <c r="AV222" s="59"/>
      <c r="AW222" s="59"/>
      <c r="AX222" s="59"/>
      <c r="AY222" s="59"/>
      <c r="AZ222" s="59"/>
      <c r="BA222" s="60"/>
      <c r="BB222" s="64"/>
      <c r="BC222" s="64"/>
      <c r="BD222" s="59"/>
      <c r="BE222" s="59"/>
      <c r="BF222" s="59"/>
      <c r="BG222" s="59"/>
      <c r="BH222" s="59"/>
      <c r="BI222" s="59"/>
      <c r="BJ222" s="59"/>
      <c r="BK222" s="59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P222"/>
      <c r="CQ222"/>
      <c r="CR222"/>
      <c r="CS222"/>
      <c r="CT222"/>
      <c r="CU222"/>
      <c r="CV222"/>
      <c r="CW222"/>
      <c r="CX222"/>
      <c r="CY222"/>
      <c r="CZ222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FG222" s="65"/>
      <c r="FH222" s="65"/>
      <c r="FL222" s="57"/>
      <c r="FX222" s="57"/>
      <c r="FY222" s="57"/>
      <c r="FZ222" s="57"/>
      <c r="GA222" s="66"/>
      <c r="GB222" s="66"/>
      <c r="GE222" s="66"/>
      <c r="GG222" s="57"/>
    </row>
    <row r="223" spans="1:189" s="56" customFormat="1" ht="18" customHeight="1" x14ac:dyDescent="0.3">
      <c r="A223" s="56" t="s">
        <v>1054</v>
      </c>
      <c r="B223" s="56" t="s">
        <v>1022</v>
      </c>
      <c r="C223" s="57">
        <v>850</v>
      </c>
      <c r="D223" s="57">
        <v>7</v>
      </c>
      <c r="E223" s="56">
        <f t="shared" si="3"/>
        <v>1123.1500000000001</v>
      </c>
      <c r="F223" s="68">
        <v>74.237269538872894</v>
      </c>
      <c r="G223" s="68">
        <v>0.15772292501486113</v>
      </c>
      <c r="H223" s="68">
        <v>13.95522938281972</v>
      </c>
      <c r="I223" s="68">
        <v>1.0557832277302959</v>
      </c>
      <c r="J223" s="68">
        <v>5.3741596482157664E-2</v>
      </c>
      <c r="K223" s="68">
        <v>0.48033737944471194</v>
      </c>
      <c r="L223" s="68">
        <v>1.3865473785371027</v>
      </c>
      <c r="M223" s="68">
        <v>3.5997959849030812</v>
      </c>
      <c r="N223" s="68">
        <v>4.9181167819063587</v>
      </c>
      <c r="O223" s="58"/>
      <c r="P223" s="68">
        <v>6.8074799356968377E-2</v>
      </c>
      <c r="Q223" s="58">
        <v>10.8</v>
      </c>
      <c r="S223" s="70">
        <v>43.212850000000003</v>
      </c>
      <c r="T223" s="70">
        <v>2.6255999999999999</v>
      </c>
      <c r="U223" s="70">
        <v>11.76125</v>
      </c>
      <c r="V223" s="70">
        <v>10.967349999999998</v>
      </c>
      <c r="W223" s="70">
        <v>0.3647999999999999</v>
      </c>
      <c r="X223" s="70">
        <v>13.44735</v>
      </c>
      <c r="Y223" s="70">
        <v>10.532500000000001</v>
      </c>
      <c r="Z223" s="70">
        <v>2.3752</v>
      </c>
      <c r="AA223" s="70">
        <v>0.85060000000000002</v>
      </c>
      <c r="AB223" s="70">
        <v>2.0300000000000006E-2</v>
      </c>
      <c r="AD223" s="59"/>
      <c r="AE223" s="60"/>
      <c r="AF223" s="61"/>
      <c r="AG223" s="59"/>
      <c r="AH223" s="59"/>
      <c r="AI223" s="59"/>
      <c r="AJ223" s="60"/>
      <c r="AK223" s="62"/>
      <c r="AL223" s="62"/>
      <c r="AM223" s="62"/>
      <c r="AN223" s="62"/>
      <c r="AO223" s="62"/>
      <c r="AP223" s="62"/>
      <c r="AQ223" s="63"/>
      <c r="AR223" s="62"/>
      <c r="AS223" s="62"/>
      <c r="AT223" s="63"/>
      <c r="AU223" s="59"/>
      <c r="AV223" s="59"/>
      <c r="AW223" s="59"/>
      <c r="AX223" s="59"/>
      <c r="AY223" s="59"/>
      <c r="AZ223" s="59"/>
      <c r="BA223" s="60"/>
      <c r="BB223" s="64"/>
      <c r="BC223" s="64"/>
      <c r="BD223" s="59"/>
      <c r="BE223" s="59"/>
      <c r="BF223" s="59"/>
      <c r="BG223" s="59"/>
      <c r="BH223" s="59"/>
      <c r="BI223" s="59"/>
      <c r="BJ223" s="59"/>
      <c r="BK223" s="59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P223"/>
      <c r="CQ223"/>
      <c r="CR223"/>
      <c r="CS223"/>
      <c r="CT223"/>
      <c r="CU223"/>
      <c r="CV223"/>
      <c r="CW223"/>
      <c r="CX223"/>
      <c r="CY223"/>
      <c r="CZ223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FG223" s="65"/>
      <c r="FH223" s="65"/>
      <c r="FL223" s="57"/>
      <c r="FX223" s="57"/>
      <c r="FY223" s="57"/>
      <c r="FZ223" s="57"/>
      <c r="GA223" s="66"/>
      <c r="GB223" s="66"/>
      <c r="GE223" s="66"/>
      <c r="GG223" s="57"/>
    </row>
    <row r="224" spans="1:189" s="56" customFormat="1" ht="18" customHeight="1" x14ac:dyDescent="0.3">
      <c r="A224" s="56" t="s">
        <v>1054</v>
      </c>
      <c r="B224" s="56" t="s">
        <v>1022</v>
      </c>
      <c r="C224" s="57">
        <v>825</v>
      </c>
      <c r="D224" s="57">
        <v>7</v>
      </c>
      <c r="E224" s="56">
        <f t="shared" si="3"/>
        <v>1098.1500000000001</v>
      </c>
      <c r="F224" s="68">
        <v>74.810003419264163</v>
      </c>
      <c r="G224" s="68">
        <v>0.19580571163227614</v>
      </c>
      <c r="H224" s="68">
        <v>13.551991504462361</v>
      </c>
      <c r="I224" s="68">
        <v>1.0585030023059885</v>
      </c>
      <c r="J224" s="68">
        <v>0.10723187173989782</v>
      </c>
      <c r="K224" s="68">
        <v>0.46951624297430822</v>
      </c>
      <c r="L224" s="68">
        <v>1.4179668755607984</v>
      </c>
      <c r="M224" s="68">
        <v>3.3587086488796416</v>
      </c>
      <c r="N224" s="68">
        <v>4.6781030717591952</v>
      </c>
      <c r="O224" s="58"/>
      <c r="P224" s="68">
        <v>0.17825130477650244</v>
      </c>
      <c r="Q224" s="58">
        <v>10.67</v>
      </c>
      <c r="S224" s="70">
        <v>42.68335294117648</v>
      </c>
      <c r="T224" s="70">
        <v>2.9759411764705881</v>
      </c>
      <c r="U224" s="70">
        <v>12.113411764705882</v>
      </c>
      <c r="V224" s="70">
        <v>11.524882352941177</v>
      </c>
      <c r="W224" s="70">
        <v>0.39100000000000007</v>
      </c>
      <c r="X224" s="70">
        <v>12.940294117647062</v>
      </c>
      <c r="Y224" s="70">
        <v>10.322117647058823</v>
      </c>
      <c r="Z224" s="70">
        <v>2.4773529411764708</v>
      </c>
      <c r="AA224" s="70">
        <v>0.81323529411764706</v>
      </c>
      <c r="AB224" s="70">
        <v>8.7058823529411779E-3</v>
      </c>
      <c r="AD224" s="59"/>
      <c r="AE224" s="60"/>
      <c r="AF224" s="61"/>
      <c r="AG224" s="59"/>
      <c r="AH224" s="59"/>
      <c r="AI224" s="59"/>
      <c r="AJ224" s="60"/>
      <c r="AK224" s="62"/>
      <c r="AL224" s="62"/>
      <c r="AM224" s="62"/>
      <c r="AN224" s="62"/>
      <c r="AO224" s="62"/>
      <c r="AP224" s="62"/>
      <c r="AQ224" s="63"/>
      <c r="AR224" s="62"/>
      <c r="AS224" s="62"/>
      <c r="AT224" s="63"/>
      <c r="AU224" s="59"/>
      <c r="AV224" s="59"/>
      <c r="AW224" s="59"/>
      <c r="AX224" s="59"/>
      <c r="AY224" s="59"/>
      <c r="AZ224" s="59"/>
      <c r="BA224" s="60"/>
      <c r="BB224" s="64"/>
      <c r="BC224" s="64"/>
      <c r="BD224" s="59"/>
      <c r="BE224" s="59"/>
      <c r="BF224" s="59"/>
      <c r="BG224" s="59"/>
      <c r="BH224" s="59"/>
      <c r="BI224" s="59"/>
      <c r="BJ224" s="59"/>
      <c r="BK224" s="59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P224"/>
      <c r="CQ224"/>
      <c r="CR224"/>
      <c r="CS224"/>
      <c r="CT224"/>
      <c r="CU224"/>
      <c r="CV224"/>
      <c r="CW224"/>
      <c r="CX224"/>
      <c r="CY224"/>
      <c r="CZ224"/>
      <c r="EM224" s="57"/>
      <c r="EN224" s="57"/>
      <c r="EO224" s="57"/>
      <c r="EP224" s="57"/>
      <c r="EQ224" s="57"/>
      <c r="ER224" s="57"/>
      <c r="ES224" s="57"/>
      <c r="ET224" s="57"/>
      <c r="EU224" s="57"/>
      <c r="EV224" s="57"/>
      <c r="EW224" s="57"/>
      <c r="FG224" s="65"/>
      <c r="FH224" s="65"/>
      <c r="FL224" s="57"/>
      <c r="FX224" s="57"/>
      <c r="FY224" s="57"/>
      <c r="FZ224" s="57"/>
      <c r="GA224" s="66"/>
      <c r="GB224" s="66"/>
      <c r="GE224" s="66"/>
      <c r="GG224" s="57"/>
    </row>
    <row r="225" spans="1:189" s="56" customFormat="1" ht="18" customHeight="1" x14ac:dyDescent="0.3">
      <c r="A225" s="56" t="s">
        <v>1032</v>
      </c>
      <c r="B225" s="56" t="s">
        <v>1022</v>
      </c>
      <c r="C225" s="57">
        <v>1065</v>
      </c>
      <c r="D225" s="57">
        <v>8</v>
      </c>
      <c r="E225" s="56">
        <f t="shared" si="3"/>
        <v>1338.15</v>
      </c>
      <c r="F225" s="58">
        <v>49.054699999999997</v>
      </c>
      <c r="G225" s="58">
        <v>0.48883199999999999</v>
      </c>
      <c r="H225" s="58">
        <v>14.664999999999999</v>
      </c>
      <c r="I225" s="58">
        <v>5.8316800000000004</v>
      </c>
      <c r="J225" s="58">
        <v>0.120064</v>
      </c>
      <c r="K225" s="58">
        <v>4.2708500000000003</v>
      </c>
      <c r="L225" s="58">
        <v>7.5897600000000001</v>
      </c>
      <c r="M225" s="58">
        <v>1.0377000000000001</v>
      </c>
      <c r="N225" s="58">
        <v>0.24870400000000001</v>
      </c>
      <c r="O225" s="58">
        <v>8.5760000000000003E-3</v>
      </c>
      <c r="P225" s="58"/>
      <c r="Q225" s="58">
        <v>14.24</v>
      </c>
      <c r="S225" s="58">
        <v>45.2</v>
      </c>
      <c r="T225" s="58">
        <v>0.71</v>
      </c>
      <c r="U225" s="58">
        <v>12.4</v>
      </c>
      <c r="V225" s="58">
        <v>7.9</v>
      </c>
      <c r="W225" s="58">
        <v>0.09</v>
      </c>
      <c r="X225" s="58">
        <v>17</v>
      </c>
      <c r="Y225" s="58">
        <v>11.1</v>
      </c>
      <c r="Z225" s="58">
        <v>2.0699999999999998</v>
      </c>
      <c r="AA225" s="58">
        <v>0.21</v>
      </c>
      <c r="AB225" s="58">
        <v>0.25</v>
      </c>
      <c r="AD225" s="59"/>
      <c r="AE225" s="60"/>
      <c r="AF225" s="61"/>
      <c r="AG225" s="59"/>
      <c r="AH225" s="59"/>
      <c r="AI225" s="59"/>
      <c r="AJ225" s="60"/>
      <c r="AK225" s="62"/>
      <c r="AL225" s="62"/>
      <c r="AM225" s="62"/>
      <c r="AN225" s="62"/>
      <c r="AO225" s="62"/>
      <c r="AP225" s="62"/>
      <c r="AQ225" s="63"/>
      <c r="AR225" s="62"/>
      <c r="AS225" s="62"/>
      <c r="AT225" s="63"/>
      <c r="AU225" s="59"/>
      <c r="AV225" s="59"/>
      <c r="AW225" s="59"/>
      <c r="AX225" s="59"/>
      <c r="AY225" s="59"/>
      <c r="AZ225" s="59"/>
      <c r="BA225" s="60"/>
      <c r="BB225" s="64"/>
      <c r="BC225" s="64"/>
      <c r="BD225" s="59"/>
      <c r="BE225" s="59"/>
      <c r="BF225" s="59"/>
      <c r="BG225" s="59"/>
      <c r="BH225" s="59"/>
      <c r="BI225" s="59"/>
      <c r="BJ225" s="59"/>
      <c r="BK225" s="59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P225"/>
      <c r="CQ225"/>
      <c r="CR225"/>
      <c r="CS225"/>
      <c r="CT225"/>
      <c r="CU225"/>
      <c r="CV225"/>
      <c r="CW225"/>
      <c r="CX225"/>
      <c r="CY225"/>
      <c r="CZ225"/>
      <c r="EM225" s="57"/>
      <c r="EN225" s="57"/>
      <c r="EO225" s="57"/>
      <c r="EP225" s="57"/>
      <c r="EQ225" s="57"/>
      <c r="ER225" s="57"/>
      <c r="ES225" s="57"/>
      <c r="ET225" s="57"/>
      <c r="EU225" s="57"/>
      <c r="EV225" s="57"/>
      <c r="EW225" s="57"/>
      <c r="FG225" s="65"/>
      <c r="FH225" s="65"/>
      <c r="FL225" s="57"/>
      <c r="FX225" s="57"/>
      <c r="FY225" s="57"/>
      <c r="FZ225" s="57"/>
      <c r="GA225" s="66"/>
      <c r="GB225" s="66"/>
      <c r="GE225" s="66"/>
      <c r="GG225" s="57"/>
    </row>
    <row r="226" spans="1:189" s="56" customFormat="1" ht="18" customHeight="1" x14ac:dyDescent="0.3">
      <c r="A226" s="56" t="s">
        <v>1032</v>
      </c>
      <c r="B226" s="56" t="s">
        <v>1022</v>
      </c>
      <c r="C226" s="57">
        <v>1045</v>
      </c>
      <c r="D226" s="57">
        <v>8</v>
      </c>
      <c r="E226" s="56">
        <f t="shared" si="3"/>
        <v>1318.15</v>
      </c>
      <c r="F226" s="58">
        <v>50.625100000000003</v>
      </c>
      <c r="G226" s="58">
        <v>0.33407399999999998</v>
      </c>
      <c r="H226" s="58">
        <v>16.875</v>
      </c>
      <c r="I226" s="58">
        <v>5.0196800000000001</v>
      </c>
      <c r="J226" s="58">
        <v>0.119924</v>
      </c>
      <c r="K226" s="58">
        <v>3.1608499999999999</v>
      </c>
      <c r="L226" s="58">
        <v>7.0412499999999998</v>
      </c>
      <c r="M226" s="58">
        <v>1.9187799999999999</v>
      </c>
      <c r="N226" s="58">
        <v>0.61675199999999997</v>
      </c>
      <c r="O226" s="58">
        <v>3.4264000000000003E-2</v>
      </c>
      <c r="P226" s="58"/>
      <c r="Q226" s="58">
        <v>14.34</v>
      </c>
      <c r="S226" s="58">
        <v>44.4</v>
      </c>
      <c r="T226" s="58">
        <v>0.7</v>
      </c>
      <c r="U226" s="58">
        <v>12.9</v>
      </c>
      <c r="V226" s="58">
        <v>8.1999999999999993</v>
      </c>
      <c r="W226" s="58">
        <v>0.1</v>
      </c>
      <c r="X226" s="58">
        <v>16.5</v>
      </c>
      <c r="Y226" s="58">
        <v>11.3</v>
      </c>
      <c r="Z226" s="58">
        <v>2.34</v>
      </c>
      <c r="AA226" s="58">
        <v>0.25</v>
      </c>
      <c r="AB226" s="58">
        <v>0.12</v>
      </c>
      <c r="AD226" s="59"/>
      <c r="AE226" s="60"/>
      <c r="AF226" s="61"/>
      <c r="AG226" s="59"/>
      <c r="AH226" s="59"/>
      <c r="AI226" s="59"/>
      <c r="AJ226" s="60"/>
      <c r="AK226" s="62"/>
      <c r="AL226" s="62"/>
      <c r="AM226" s="62"/>
      <c r="AN226" s="62"/>
      <c r="AO226" s="62"/>
      <c r="AP226" s="62"/>
      <c r="AQ226" s="63"/>
      <c r="AR226" s="62"/>
      <c r="AS226" s="62"/>
      <c r="AT226" s="63"/>
      <c r="AU226" s="59"/>
      <c r="AV226" s="59"/>
      <c r="AW226" s="59"/>
      <c r="AX226" s="59"/>
      <c r="AY226" s="59"/>
      <c r="AZ226" s="59"/>
      <c r="BA226" s="60"/>
      <c r="BB226" s="64"/>
      <c r="BC226" s="64"/>
      <c r="BD226" s="59"/>
      <c r="BE226" s="59"/>
      <c r="BF226" s="59"/>
      <c r="BG226" s="59"/>
      <c r="BH226" s="59"/>
      <c r="BI226" s="59"/>
      <c r="BJ226" s="59"/>
      <c r="BK226" s="59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P226"/>
      <c r="CQ226"/>
      <c r="CR226"/>
      <c r="CS226"/>
      <c r="CT226"/>
      <c r="CU226"/>
      <c r="CV226"/>
      <c r="CW226"/>
      <c r="CX226"/>
      <c r="CY226"/>
      <c r="CZ226"/>
      <c r="EM226" s="57"/>
      <c r="EN226" s="57"/>
      <c r="EO226" s="57"/>
      <c r="EP226" s="57"/>
      <c r="EQ226" s="57"/>
      <c r="ER226" s="57"/>
      <c r="ES226" s="57"/>
      <c r="ET226" s="57"/>
      <c r="EU226" s="57"/>
      <c r="EV226" s="57"/>
      <c r="EW226" s="57"/>
      <c r="FG226" s="65"/>
      <c r="FH226" s="65"/>
      <c r="FL226" s="57"/>
      <c r="FX226" s="57"/>
      <c r="FY226" s="57"/>
      <c r="FZ226" s="57"/>
      <c r="GA226" s="66"/>
      <c r="GB226" s="66"/>
      <c r="GE226" s="66"/>
      <c r="GG226" s="57"/>
    </row>
    <row r="227" spans="1:189" s="56" customFormat="1" ht="18" customHeight="1" x14ac:dyDescent="0.3">
      <c r="A227" s="56" t="s">
        <v>1037</v>
      </c>
      <c r="B227" s="56" t="s">
        <v>1022</v>
      </c>
      <c r="C227" s="57">
        <v>1000</v>
      </c>
      <c r="D227" s="57">
        <v>8</v>
      </c>
      <c r="E227" s="56">
        <f t="shared" si="3"/>
        <v>1273.1500000000001</v>
      </c>
      <c r="F227" s="58">
        <v>57.5</v>
      </c>
      <c r="G227" s="58">
        <v>0.43</v>
      </c>
      <c r="H227" s="58">
        <v>17.84</v>
      </c>
      <c r="I227" s="58">
        <v>4.3</v>
      </c>
      <c r="J227" s="58">
        <v>0.1</v>
      </c>
      <c r="K227" s="58">
        <v>2.9</v>
      </c>
      <c r="L227" s="58">
        <v>5.96</v>
      </c>
      <c r="M227" s="58">
        <v>2.89</v>
      </c>
      <c r="N227" s="58">
        <v>0.32</v>
      </c>
      <c r="O227" s="58">
        <v>0.01</v>
      </c>
      <c r="P227" s="58">
        <v>0.13</v>
      </c>
      <c r="Q227" s="58">
        <f>100-SUM(F227:P227)</f>
        <v>7.6200000000000188</v>
      </c>
      <c r="S227" s="58">
        <v>45.1</v>
      </c>
      <c r="T227" s="58">
        <v>1.31</v>
      </c>
      <c r="U227" s="58">
        <v>11.57</v>
      </c>
      <c r="V227" s="58">
        <v>7.2</v>
      </c>
      <c r="W227" s="58">
        <v>0.11</v>
      </c>
      <c r="X227" s="58">
        <v>17.8</v>
      </c>
      <c r="Y227" s="58">
        <v>11.44</v>
      </c>
      <c r="Z227" s="58">
        <v>2.29</v>
      </c>
      <c r="AA227" s="58">
        <v>0.19</v>
      </c>
      <c r="AB227" s="58"/>
      <c r="AD227" s="59"/>
      <c r="AE227" s="60"/>
      <c r="AF227" s="61"/>
      <c r="AG227" s="59"/>
      <c r="AH227" s="59"/>
      <c r="AI227" s="59"/>
      <c r="AJ227" s="60"/>
      <c r="AK227" s="62"/>
      <c r="AL227" s="62"/>
      <c r="AM227" s="62"/>
      <c r="AN227" s="62"/>
      <c r="AO227" s="62"/>
      <c r="AP227" s="62"/>
      <c r="AQ227" s="63"/>
      <c r="AR227" s="62"/>
      <c r="AS227" s="62"/>
      <c r="AT227" s="63"/>
      <c r="AU227" s="59"/>
      <c r="AV227" s="59"/>
      <c r="AW227" s="59"/>
      <c r="AX227" s="59"/>
      <c r="AY227" s="59"/>
      <c r="AZ227" s="59"/>
      <c r="BA227" s="60"/>
      <c r="BB227" s="64"/>
      <c r="BC227" s="64"/>
      <c r="BD227" s="59"/>
      <c r="BE227" s="59"/>
      <c r="BF227" s="59"/>
      <c r="BG227" s="59"/>
      <c r="BH227" s="59"/>
      <c r="BI227" s="59"/>
      <c r="BJ227" s="59"/>
      <c r="BK227" s="59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P227"/>
      <c r="CQ227"/>
      <c r="CR227"/>
      <c r="CS227"/>
      <c r="CT227"/>
      <c r="CU227"/>
      <c r="CV227"/>
      <c r="CW227"/>
      <c r="CX227"/>
      <c r="CY227"/>
      <c r="CZ227"/>
      <c r="EM227" s="57"/>
      <c r="EN227" s="57"/>
      <c r="EO227" s="57"/>
      <c r="EP227" s="57"/>
      <c r="EQ227" s="57"/>
      <c r="ER227" s="57"/>
      <c r="ES227" s="57"/>
      <c r="ET227" s="57"/>
      <c r="EU227" s="57"/>
      <c r="EV227" s="57"/>
      <c r="EW227" s="57"/>
      <c r="FG227" s="65"/>
      <c r="FH227" s="65"/>
      <c r="FL227" s="57"/>
      <c r="FX227" s="57"/>
      <c r="FY227" s="57"/>
      <c r="FZ227" s="57"/>
      <c r="GA227" s="66"/>
      <c r="GB227" s="66"/>
      <c r="GE227" s="66"/>
      <c r="GG227" s="57"/>
    </row>
    <row r="228" spans="1:189" s="56" customFormat="1" ht="18" customHeight="1" x14ac:dyDescent="0.3">
      <c r="A228" s="56" t="s">
        <v>1037</v>
      </c>
      <c r="B228" s="56" t="s">
        <v>1022</v>
      </c>
      <c r="C228" s="57">
        <v>1000</v>
      </c>
      <c r="D228" s="57">
        <v>8</v>
      </c>
      <c r="E228" s="56">
        <f t="shared" si="3"/>
        <v>1273.1500000000001</v>
      </c>
      <c r="F228" s="58">
        <v>54.1</v>
      </c>
      <c r="G228" s="58">
        <v>0.64</v>
      </c>
      <c r="H228" s="58">
        <v>17.420000000000002</v>
      </c>
      <c r="I228" s="58">
        <v>4</v>
      </c>
      <c r="J228" s="58">
        <v>0.1</v>
      </c>
      <c r="K228" s="58">
        <v>3.5</v>
      </c>
      <c r="L228" s="58">
        <v>6.61</v>
      </c>
      <c r="M228" s="58">
        <v>2.12</v>
      </c>
      <c r="N228" s="58">
        <v>0.6</v>
      </c>
      <c r="O228" s="58">
        <v>0.04</v>
      </c>
      <c r="P228" s="58">
        <v>0.17</v>
      </c>
      <c r="Q228" s="58">
        <f>100-SUM(F228:P228)</f>
        <v>10.700000000000003</v>
      </c>
      <c r="S228" s="58">
        <v>47</v>
      </c>
      <c r="T228" s="58">
        <v>1.04</v>
      </c>
      <c r="U228" s="58">
        <v>11.77</v>
      </c>
      <c r="V228" s="58">
        <v>6.8</v>
      </c>
      <c r="W228" s="58">
        <v>0.11</v>
      </c>
      <c r="X228" s="58">
        <v>17.3</v>
      </c>
      <c r="Y228" s="58">
        <v>11.5</v>
      </c>
      <c r="Z228" s="58">
        <v>1.96</v>
      </c>
      <c r="AA228" s="58">
        <v>0.26</v>
      </c>
      <c r="AB228" s="58"/>
      <c r="AD228" s="59"/>
      <c r="AE228" s="60"/>
      <c r="AF228" s="61"/>
      <c r="AG228" s="59"/>
      <c r="AH228" s="59"/>
      <c r="AI228" s="59"/>
      <c r="AJ228" s="60"/>
      <c r="AK228" s="62"/>
      <c r="AL228" s="62"/>
      <c r="AM228" s="62"/>
      <c r="AN228" s="62"/>
      <c r="AO228" s="62"/>
      <c r="AP228" s="62"/>
      <c r="AQ228" s="63"/>
      <c r="AR228" s="62"/>
      <c r="AS228" s="62"/>
      <c r="AT228" s="63"/>
      <c r="AU228" s="59"/>
      <c r="AV228" s="59"/>
      <c r="AW228" s="59"/>
      <c r="AX228" s="59"/>
      <c r="AY228" s="59"/>
      <c r="AZ228" s="59"/>
      <c r="BA228" s="60"/>
      <c r="BB228" s="64"/>
      <c r="BC228" s="64"/>
      <c r="BD228" s="59"/>
      <c r="BE228" s="59"/>
      <c r="BF228" s="59"/>
      <c r="BG228" s="59"/>
      <c r="BH228" s="59"/>
      <c r="BI228" s="59"/>
      <c r="BJ228" s="59"/>
      <c r="BK228" s="59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P228"/>
      <c r="CQ228"/>
      <c r="CR228"/>
      <c r="CS228"/>
      <c r="CT228"/>
      <c r="CU228"/>
      <c r="CV228"/>
      <c r="CW228"/>
      <c r="CX228"/>
      <c r="CY228"/>
      <c r="CZ228"/>
      <c r="EM228" s="57"/>
      <c r="EN228" s="57"/>
      <c r="EO228" s="57"/>
      <c r="EP228" s="57"/>
      <c r="EQ228" s="57"/>
      <c r="ER228" s="57"/>
      <c r="ES228" s="57"/>
      <c r="ET228" s="57"/>
      <c r="EU228" s="57"/>
      <c r="EV228" s="57"/>
      <c r="EW228" s="57"/>
      <c r="FG228" s="65"/>
      <c r="FH228" s="65"/>
      <c r="FL228" s="57"/>
      <c r="FX228" s="57"/>
      <c r="FY228" s="57"/>
      <c r="FZ228" s="57"/>
      <c r="GA228" s="66"/>
      <c r="GB228" s="66"/>
      <c r="GE228" s="66"/>
      <c r="GG228" s="57"/>
    </row>
    <row r="229" spans="1:189" s="56" customFormat="1" ht="18" customHeight="1" x14ac:dyDescent="0.3">
      <c r="A229" s="56" t="s">
        <v>1044</v>
      </c>
      <c r="B229" s="56" t="s">
        <v>1022</v>
      </c>
      <c r="C229" s="57">
        <v>892</v>
      </c>
      <c r="D229" s="57">
        <v>8.2999999999999989</v>
      </c>
      <c r="E229" s="56">
        <f t="shared" si="3"/>
        <v>1165.1500000000001</v>
      </c>
      <c r="F229" s="58">
        <v>69.67</v>
      </c>
      <c r="G229" s="58">
        <v>0.23</v>
      </c>
      <c r="H229" s="58">
        <v>17.579999999999998</v>
      </c>
      <c r="I229" s="58">
        <v>1.06</v>
      </c>
      <c r="J229" s="58">
        <v>0.04</v>
      </c>
      <c r="K229" s="58">
        <v>0.54</v>
      </c>
      <c r="L229" s="58">
        <v>4.1100000000000003</v>
      </c>
      <c r="M229" s="58">
        <v>4.99</v>
      </c>
      <c r="N229" s="58">
        <v>1.76</v>
      </c>
      <c r="O229" s="58"/>
      <c r="P229" s="58"/>
      <c r="Q229" s="58">
        <v>9.32</v>
      </c>
      <c r="S229" s="58">
        <v>43.77</v>
      </c>
      <c r="T229" s="58">
        <v>1</v>
      </c>
      <c r="U229" s="58">
        <v>12.59</v>
      </c>
      <c r="V229" s="58">
        <v>7.81</v>
      </c>
      <c r="W229" s="58">
        <v>0.2</v>
      </c>
      <c r="X229" s="58">
        <v>16.46</v>
      </c>
      <c r="Y229" s="58">
        <v>11.78</v>
      </c>
      <c r="Z229" s="58">
        <v>2.29</v>
      </c>
      <c r="AA229" s="58">
        <v>0.39</v>
      </c>
      <c r="AB229" s="58"/>
      <c r="AD229" s="59"/>
      <c r="AE229" s="60"/>
      <c r="AF229" s="61"/>
      <c r="AG229" s="59"/>
      <c r="AH229" s="59"/>
      <c r="AI229" s="59"/>
      <c r="AJ229" s="60"/>
      <c r="AK229" s="62"/>
      <c r="AL229" s="62"/>
      <c r="AM229" s="62"/>
      <c r="AN229" s="62"/>
      <c r="AO229" s="62"/>
      <c r="AP229" s="62"/>
      <c r="AQ229" s="63"/>
      <c r="AR229" s="62"/>
      <c r="AS229" s="62"/>
      <c r="AT229" s="63"/>
      <c r="AU229" s="59"/>
      <c r="AV229" s="59"/>
      <c r="AW229" s="59"/>
      <c r="AX229" s="59"/>
      <c r="AY229" s="59"/>
      <c r="AZ229" s="59"/>
      <c r="BA229" s="60"/>
      <c r="BB229" s="64"/>
      <c r="BC229" s="64"/>
      <c r="BD229" s="59"/>
      <c r="BE229" s="59"/>
      <c r="BF229" s="59"/>
      <c r="BG229" s="59"/>
      <c r="BH229" s="59"/>
      <c r="BI229" s="59"/>
      <c r="BJ229" s="59"/>
      <c r="BK229" s="59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P229"/>
      <c r="CQ229"/>
      <c r="CR229"/>
      <c r="CS229"/>
      <c r="CT229"/>
      <c r="CU229"/>
      <c r="CV229"/>
      <c r="CW229"/>
      <c r="CX229"/>
      <c r="CY229"/>
      <c r="CZ229"/>
      <c r="EM229" s="57"/>
      <c r="EN229" s="57"/>
      <c r="EO229" s="57"/>
      <c r="EP229" s="57"/>
      <c r="EQ229" s="57"/>
      <c r="ER229" s="57"/>
      <c r="ES229" s="57"/>
      <c r="ET229" s="57"/>
      <c r="EU229" s="57"/>
      <c r="EV229" s="57"/>
      <c r="EW229" s="57"/>
      <c r="FG229" s="65"/>
      <c r="FH229" s="65"/>
      <c r="FL229" s="57"/>
      <c r="FX229" s="57"/>
      <c r="FY229" s="57"/>
      <c r="FZ229" s="57"/>
      <c r="GA229" s="66"/>
      <c r="GB229" s="66"/>
      <c r="GE229" s="66"/>
      <c r="GG229" s="57"/>
    </row>
    <row r="230" spans="1:189" s="56" customFormat="1" ht="18" customHeight="1" x14ac:dyDescent="0.3">
      <c r="A230" s="56" t="s">
        <v>1044</v>
      </c>
      <c r="B230" s="56" t="s">
        <v>1022</v>
      </c>
      <c r="C230" s="57">
        <v>892</v>
      </c>
      <c r="D230" s="57">
        <v>8.2999999999999989</v>
      </c>
      <c r="E230" s="56">
        <f t="shared" si="3"/>
        <v>1165.1500000000001</v>
      </c>
      <c r="F230" s="58">
        <v>71.34</v>
      </c>
      <c r="G230" s="58">
        <v>0.21</v>
      </c>
      <c r="H230" s="58">
        <v>16.649999999999999</v>
      </c>
      <c r="I230" s="58">
        <v>0.95</v>
      </c>
      <c r="J230" s="58">
        <v>0.12</v>
      </c>
      <c r="K230" s="58">
        <v>0.56999999999999995</v>
      </c>
      <c r="L230" s="58">
        <v>3.68</v>
      </c>
      <c r="M230" s="58">
        <v>4.41</v>
      </c>
      <c r="N230" s="58">
        <v>2.0699999999999998</v>
      </c>
      <c r="O230" s="58"/>
      <c r="P230" s="58"/>
      <c r="Q230" s="58">
        <v>7.96</v>
      </c>
      <c r="S230" s="58">
        <v>45.37</v>
      </c>
      <c r="T230" s="58">
        <v>1.1200000000000001</v>
      </c>
      <c r="U230" s="58">
        <v>12.58</v>
      </c>
      <c r="V230" s="58">
        <v>9.5399999999999991</v>
      </c>
      <c r="W230" s="58">
        <v>0.24</v>
      </c>
      <c r="X230" s="58">
        <v>15.56</v>
      </c>
      <c r="Y230" s="58">
        <v>11.15</v>
      </c>
      <c r="Z230" s="58">
        <v>2.12</v>
      </c>
      <c r="AA230" s="58">
        <v>0.44</v>
      </c>
      <c r="AB230" s="58"/>
      <c r="AD230" s="59"/>
      <c r="AE230" s="60"/>
      <c r="AF230" s="61"/>
      <c r="AG230" s="59"/>
      <c r="AH230" s="59"/>
      <c r="AI230" s="59"/>
      <c r="AJ230" s="60"/>
      <c r="AK230" s="62"/>
      <c r="AL230" s="62"/>
      <c r="AM230" s="62"/>
      <c r="AN230" s="62"/>
      <c r="AO230" s="62"/>
      <c r="AP230" s="62"/>
      <c r="AQ230" s="63"/>
      <c r="AR230" s="62"/>
      <c r="AS230" s="62"/>
      <c r="AT230" s="63"/>
      <c r="AU230" s="59"/>
      <c r="AV230" s="59"/>
      <c r="AW230" s="59"/>
      <c r="AX230" s="59"/>
      <c r="AY230" s="59"/>
      <c r="AZ230" s="59"/>
      <c r="BA230" s="60"/>
      <c r="BB230" s="64"/>
      <c r="BC230" s="64"/>
      <c r="BD230" s="59"/>
      <c r="BE230" s="59"/>
      <c r="BF230" s="59"/>
      <c r="BG230" s="59"/>
      <c r="BH230" s="59"/>
      <c r="BI230" s="59"/>
      <c r="BJ230" s="59"/>
      <c r="BK230" s="59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P230"/>
      <c r="CQ230"/>
      <c r="CR230"/>
      <c r="CS230"/>
      <c r="CT230"/>
      <c r="CU230"/>
      <c r="CV230"/>
      <c r="CW230"/>
      <c r="CX230"/>
      <c r="CY230"/>
      <c r="CZ230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FG230" s="65"/>
      <c r="FH230" s="65"/>
      <c r="FL230" s="57"/>
      <c r="FX230" s="57"/>
      <c r="FY230" s="57"/>
      <c r="FZ230" s="57"/>
      <c r="GA230" s="66"/>
      <c r="GB230" s="66"/>
      <c r="GE230" s="66"/>
      <c r="GG230" s="57"/>
    </row>
    <row r="231" spans="1:189" s="56" customFormat="1" ht="18" customHeight="1" x14ac:dyDescent="0.3">
      <c r="A231" s="56" t="s">
        <v>1044</v>
      </c>
      <c r="B231" s="56" t="s">
        <v>1022</v>
      </c>
      <c r="C231" s="57">
        <v>892</v>
      </c>
      <c r="D231" s="57">
        <v>8.2999999999999989</v>
      </c>
      <c r="E231" s="56">
        <f t="shared" si="3"/>
        <v>1165.1500000000001</v>
      </c>
      <c r="F231" s="58">
        <v>75.03</v>
      </c>
      <c r="G231" s="58">
        <v>0.2</v>
      </c>
      <c r="H231" s="58">
        <v>14.39</v>
      </c>
      <c r="I231" s="58">
        <v>0.89</v>
      </c>
      <c r="J231" s="58">
        <v>0.06</v>
      </c>
      <c r="K231" s="58">
        <v>0.52</v>
      </c>
      <c r="L231" s="58">
        <v>2.2999999999999998</v>
      </c>
      <c r="M231" s="58">
        <v>4</v>
      </c>
      <c r="N231" s="58">
        <v>2.61</v>
      </c>
      <c r="O231" s="58"/>
      <c r="P231" s="58"/>
      <c r="Q231" s="58">
        <v>6.35</v>
      </c>
      <c r="S231" s="58">
        <v>44.86</v>
      </c>
      <c r="T231" s="58">
        <v>0.94</v>
      </c>
      <c r="U231" s="58">
        <v>10.58</v>
      </c>
      <c r="V231" s="58">
        <v>7.71</v>
      </c>
      <c r="W231" s="58">
        <v>0.38</v>
      </c>
      <c r="X231" s="58">
        <v>17.34</v>
      </c>
      <c r="Y231" s="58">
        <v>10.92</v>
      </c>
      <c r="Z231" s="58">
        <v>1.74</v>
      </c>
      <c r="AA231" s="58">
        <v>0.37</v>
      </c>
      <c r="AB231" s="58"/>
      <c r="AD231" s="59"/>
      <c r="AE231" s="60"/>
      <c r="AF231" s="61"/>
      <c r="AG231" s="59"/>
      <c r="AH231" s="59"/>
      <c r="AI231" s="59"/>
      <c r="AJ231" s="60"/>
      <c r="AK231" s="62"/>
      <c r="AL231" s="62"/>
      <c r="AM231" s="62"/>
      <c r="AN231" s="62"/>
      <c r="AO231" s="62"/>
      <c r="AP231" s="62"/>
      <c r="AQ231" s="63"/>
      <c r="AR231" s="62"/>
      <c r="AS231" s="62"/>
      <c r="AT231" s="63"/>
      <c r="AU231" s="59"/>
      <c r="AV231" s="59"/>
      <c r="AW231" s="59"/>
      <c r="AX231" s="59"/>
      <c r="AY231" s="59"/>
      <c r="AZ231" s="59"/>
      <c r="BA231" s="60"/>
      <c r="BB231" s="64"/>
      <c r="BC231" s="64"/>
      <c r="BD231" s="59"/>
      <c r="BE231" s="59"/>
      <c r="BF231" s="59"/>
      <c r="BG231" s="59"/>
      <c r="BH231" s="59"/>
      <c r="BI231" s="59"/>
      <c r="BJ231" s="59"/>
      <c r="BK231" s="59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P231"/>
      <c r="CQ231"/>
      <c r="CR231"/>
      <c r="CS231"/>
      <c r="CT231"/>
      <c r="CU231"/>
      <c r="CV231"/>
      <c r="CW231"/>
      <c r="CX231"/>
      <c r="CY231"/>
      <c r="CZ231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FG231" s="65"/>
      <c r="FH231" s="65"/>
      <c r="FL231" s="57"/>
      <c r="FX231" s="57"/>
      <c r="FY231" s="57"/>
      <c r="FZ231" s="57"/>
      <c r="GA231" s="66"/>
      <c r="GB231" s="66"/>
      <c r="GE231" s="66"/>
      <c r="GG231" s="57"/>
    </row>
    <row r="232" spans="1:189" s="56" customFormat="1" ht="18" customHeight="1" x14ac:dyDescent="0.3">
      <c r="A232" s="56" t="s">
        <v>1048</v>
      </c>
      <c r="B232" s="56" t="s">
        <v>1022</v>
      </c>
      <c r="C232" s="57">
        <v>1030</v>
      </c>
      <c r="D232" s="57">
        <v>9</v>
      </c>
      <c r="E232" s="56">
        <f t="shared" si="3"/>
        <v>1303.1500000000001</v>
      </c>
      <c r="F232" s="67">
        <v>54.41</v>
      </c>
      <c r="G232" s="67">
        <v>0.32</v>
      </c>
      <c r="H232" s="67">
        <v>18.649999999999999</v>
      </c>
      <c r="I232" s="67">
        <v>10.37</v>
      </c>
      <c r="J232" s="67">
        <v>0.28000000000000003</v>
      </c>
      <c r="K232" s="67">
        <v>1.57</v>
      </c>
      <c r="L232" s="67">
        <v>9.3699999999999992</v>
      </c>
      <c r="M232" s="58">
        <v>3.32</v>
      </c>
      <c r="N232" s="58">
        <v>1.36</v>
      </c>
      <c r="O232" s="67"/>
      <c r="P232" s="58">
        <v>0.36</v>
      </c>
      <c r="Q232" s="58">
        <v>7.95</v>
      </c>
      <c r="S232" s="67">
        <v>40.81</v>
      </c>
      <c r="T232" s="67">
        <v>2.5299999999999998</v>
      </c>
      <c r="U232" s="67">
        <v>15.94</v>
      </c>
      <c r="V232" s="67">
        <v>9.51</v>
      </c>
      <c r="W232" s="67"/>
      <c r="X232" s="67">
        <v>13.92</v>
      </c>
      <c r="Y232" s="67">
        <v>11.12</v>
      </c>
      <c r="Z232" s="58">
        <v>2.5</v>
      </c>
      <c r="AA232" s="58">
        <v>0.91</v>
      </c>
      <c r="AB232" s="67"/>
      <c r="AD232" s="59"/>
      <c r="AE232" s="60"/>
      <c r="AF232" s="61"/>
      <c r="AG232" s="59"/>
      <c r="AH232" s="59"/>
      <c r="AI232" s="59"/>
      <c r="AJ232" s="60"/>
      <c r="AK232" s="62"/>
      <c r="AL232" s="62"/>
      <c r="AM232" s="62"/>
      <c r="AN232" s="62"/>
      <c r="AO232" s="62"/>
      <c r="AP232" s="62"/>
      <c r="AQ232" s="63"/>
      <c r="AR232" s="62"/>
      <c r="AS232" s="62"/>
      <c r="AT232" s="63"/>
      <c r="AU232" s="59"/>
      <c r="AV232" s="59"/>
      <c r="AW232" s="59"/>
      <c r="AX232" s="59"/>
      <c r="AY232" s="59"/>
      <c r="AZ232" s="59"/>
      <c r="BA232" s="60"/>
      <c r="BB232" s="64"/>
      <c r="BC232" s="64"/>
      <c r="BD232" s="59"/>
      <c r="BE232" s="59"/>
      <c r="BF232" s="59"/>
      <c r="BG232" s="59"/>
      <c r="BH232" s="59"/>
      <c r="BI232" s="59"/>
      <c r="BJ232" s="59"/>
      <c r="BK232" s="59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P232"/>
      <c r="CQ232"/>
      <c r="CR232"/>
      <c r="CS232"/>
      <c r="CT232"/>
      <c r="CU232"/>
      <c r="CV232"/>
      <c r="CW232"/>
      <c r="CX232"/>
      <c r="CY232"/>
      <c r="CZ232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FG232" s="65"/>
      <c r="FH232" s="65"/>
      <c r="FL232" s="57"/>
      <c r="FX232" s="57"/>
      <c r="FY232" s="57"/>
      <c r="FZ232" s="57"/>
      <c r="GA232" s="66"/>
      <c r="GB232" s="66"/>
      <c r="GE232" s="66"/>
      <c r="GG232" s="57"/>
    </row>
    <row r="233" spans="1:189" s="56" customFormat="1" ht="18" customHeight="1" x14ac:dyDescent="0.3">
      <c r="A233" s="56" t="s">
        <v>1044</v>
      </c>
      <c r="B233" s="56" t="s">
        <v>1022</v>
      </c>
      <c r="C233" s="57">
        <v>950</v>
      </c>
      <c r="D233" s="57">
        <v>9.2000000000000011</v>
      </c>
      <c r="E233" s="56">
        <f t="shared" si="3"/>
        <v>1223.1500000000001</v>
      </c>
      <c r="F233" s="58">
        <v>62.7042</v>
      </c>
      <c r="G233" s="58">
        <v>7.0463999999999999E-2</v>
      </c>
      <c r="H233" s="58">
        <v>16.761600000000001</v>
      </c>
      <c r="I233" s="58">
        <v>1.02173</v>
      </c>
      <c r="J233" s="58">
        <v>3.5231999999999999E-2</v>
      </c>
      <c r="K233" s="58">
        <v>0.31708799999999998</v>
      </c>
      <c r="L233" s="58">
        <v>1.9553799999999999</v>
      </c>
      <c r="M233" s="58">
        <v>3.3029999999999999</v>
      </c>
      <c r="N233" s="58">
        <v>1.58544</v>
      </c>
      <c r="O233" s="58"/>
      <c r="P233" s="58"/>
      <c r="Q233" s="58">
        <v>11.92</v>
      </c>
      <c r="S233" s="58">
        <v>46.8</v>
      </c>
      <c r="T233" s="58">
        <v>0.86</v>
      </c>
      <c r="U233" s="58">
        <v>11.7</v>
      </c>
      <c r="V233" s="58">
        <v>5.69</v>
      </c>
      <c r="W233" s="58">
        <v>0.09</v>
      </c>
      <c r="X233" s="58">
        <v>17.5</v>
      </c>
      <c r="Y233" s="58">
        <v>9.7799999999999994</v>
      </c>
      <c r="Z233" s="58">
        <v>2.64</v>
      </c>
      <c r="AA233" s="58">
        <v>0.47</v>
      </c>
      <c r="AB233" s="58"/>
      <c r="AD233" s="59"/>
      <c r="AE233" s="60"/>
      <c r="AF233" s="61"/>
      <c r="AG233" s="59"/>
      <c r="AH233" s="59"/>
      <c r="AI233" s="59"/>
      <c r="AJ233" s="60"/>
      <c r="AK233" s="62"/>
      <c r="AL233" s="62"/>
      <c r="AM233" s="62"/>
      <c r="AN233" s="62"/>
      <c r="AO233" s="62"/>
      <c r="AP233" s="62"/>
      <c r="AQ233" s="63"/>
      <c r="AR233" s="62"/>
      <c r="AS233" s="62"/>
      <c r="AT233" s="63"/>
      <c r="AU233" s="59"/>
      <c r="AV233" s="59"/>
      <c r="AW233" s="59"/>
      <c r="AX233" s="59"/>
      <c r="AY233" s="59"/>
      <c r="AZ233" s="59"/>
      <c r="BA233" s="60"/>
      <c r="BB233" s="64"/>
      <c r="BC233" s="64"/>
      <c r="BD233" s="59"/>
      <c r="BE233" s="59"/>
      <c r="BF233" s="59"/>
      <c r="BG233" s="59"/>
      <c r="BH233" s="59"/>
      <c r="BI233" s="59"/>
      <c r="BJ233" s="59"/>
      <c r="BK233" s="59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P233"/>
      <c r="CQ233"/>
      <c r="CR233"/>
      <c r="CS233"/>
      <c r="CT233"/>
      <c r="CU233"/>
      <c r="CV233"/>
      <c r="CW233"/>
      <c r="CX233"/>
      <c r="CY233"/>
      <c r="CZ233"/>
      <c r="EM233" s="57"/>
      <c r="EN233" s="57"/>
      <c r="EO233" s="57"/>
      <c r="EP233" s="57"/>
      <c r="EQ233" s="57"/>
      <c r="ER233" s="57"/>
      <c r="ES233" s="57"/>
      <c r="ET233" s="57"/>
      <c r="EU233" s="57"/>
      <c r="EV233" s="57"/>
      <c r="EW233" s="57"/>
      <c r="FG233" s="65"/>
      <c r="FH233" s="65"/>
      <c r="FL233" s="57"/>
      <c r="FX233" s="57"/>
      <c r="FY233" s="57"/>
      <c r="FZ233" s="57"/>
      <c r="GA233" s="66"/>
      <c r="GB233" s="66"/>
      <c r="GE233" s="66"/>
      <c r="GG233" s="57"/>
    </row>
    <row r="234" spans="1:189" s="56" customFormat="1" ht="18" customHeight="1" x14ac:dyDescent="0.3">
      <c r="A234" s="56" t="s">
        <v>1044</v>
      </c>
      <c r="B234" s="56" t="s">
        <v>1022</v>
      </c>
      <c r="C234" s="57">
        <v>950</v>
      </c>
      <c r="D234" s="57">
        <v>9.2000000000000011</v>
      </c>
      <c r="E234" s="56">
        <f t="shared" si="3"/>
        <v>1223.1500000000001</v>
      </c>
      <c r="F234" s="58">
        <v>62.3551</v>
      </c>
      <c r="G234" s="58">
        <v>0.123984</v>
      </c>
      <c r="H234" s="58">
        <v>16.8264</v>
      </c>
      <c r="I234" s="58">
        <v>1.30183</v>
      </c>
      <c r="J234" s="58">
        <v>3.5423999999999997E-2</v>
      </c>
      <c r="K234" s="58">
        <v>0.59335199999999999</v>
      </c>
      <c r="L234" s="58">
        <v>2.38226</v>
      </c>
      <c r="M234" s="58">
        <v>3.08189</v>
      </c>
      <c r="N234" s="58">
        <v>1.6206499999999999</v>
      </c>
      <c r="O234" s="58"/>
      <c r="P234" s="58"/>
      <c r="Q234" s="58">
        <v>11.44</v>
      </c>
      <c r="S234" s="58">
        <v>44.8</v>
      </c>
      <c r="T234" s="58">
        <v>0.66</v>
      </c>
      <c r="U234" s="58">
        <v>12.2</v>
      </c>
      <c r="V234" s="58">
        <v>6.22</v>
      </c>
      <c r="W234" s="58">
        <v>0.1</v>
      </c>
      <c r="X234" s="58">
        <v>18</v>
      </c>
      <c r="Y234" s="58">
        <v>10.6</v>
      </c>
      <c r="Z234" s="58">
        <v>2.4</v>
      </c>
      <c r="AA234" s="58">
        <v>0.38</v>
      </c>
      <c r="AB234" s="58"/>
      <c r="AD234" s="59"/>
      <c r="AE234" s="60"/>
      <c r="AF234" s="61"/>
      <c r="AG234" s="59"/>
      <c r="AH234" s="59"/>
      <c r="AI234" s="59"/>
      <c r="AJ234" s="60"/>
      <c r="AK234" s="62"/>
      <c r="AL234" s="62"/>
      <c r="AM234" s="62"/>
      <c r="AN234" s="62"/>
      <c r="AO234" s="62"/>
      <c r="AP234" s="62"/>
      <c r="AQ234" s="63"/>
      <c r="AR234" s="62"/>
      <c r="AS234" s="62"/>
      <c r="AT234" s="63"/>
      <c r="AU234" s="59"/>
      <c r="AV234" s="59"/>
      <c r="AW234" s="59"/>
      <c r="AX234" s="59"/>
      <c r="AY234" s="59"/>
      <c r="AZ234" s="59"/>
      <c r="BA234" s="60"/>
      <c r="BB234" s="64"/>
      <c r="BC234" s="64"/>
      <c r="BD234" s="59"/>
      <c r="BE234" s="59"/>
      <c r="BF234" s="59"/>
      <c r="BG234" s="59"/>
      <c r="BH234" s="59"/>
      <c r="BI234" s="59"/>
      <c r="BJ234" s="59"/>
      <c r="BK234" s="59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P234"/>
      <c r="CQ234"/>
      <c r="CR234"/>
      <c r="CS234"/>
      <c r="CT234"/>
      <c r="CU234"/>
      <c r="CV234"/>
      <c r="CW234"/>
      <c r="CX234"/>
      <c r="CY234"/>
      <c r="CZ234"/>
      <c r="EM234" s="57"/>
      <c r="EN234" s="57"/>
      <c r="EO234" s="57"/>
      <c r="EP234" s="57"/>
      <c r="EQ234" s="57"/>
      <c r="ER234" s="57"/>
      <c r="ES234" s="57"/>
      <c r="ET234" s="57"/>
      <c r="EU234" s="57"/>
      <c r="EV234" s="57"/>
      <c r="EW234" s="57"/>
      <c r="FG234" s="65"/>
      <c r="FH234" s="65"/>
      <c r="FL234" s="57"/>
      <c r="FX234" s="57"/>
      <c r="FY234" s="57"/>
      <c r="FZ234" s="57"/>
      <c r="GA234" s="66"/>
      <c r="GB234" s="66"/>
      <c r="GE234" s="66"/>
      <c r="GG234" s="57"/>
    </row>
    <row r="235" spans="1:189" s="56" customFormat="1" ht="18" customHeight="1" x14ac:dyDescent="0.3">
      <c r="A235" s="56" t="s">
        <v>1044</v>
      </c>
      <c r="B235" s="56" t="s">
        <v>1022</v>
      </c>
      <c r="C235" s="57">
        <v>950</v>
      </c>
      <c r="D235" s="57">
        <v>9.2000000000000011</v>
      </c>
      <c r="E235" s="56">
        <f t="shared" si="3"/>
        <v>1223.1500000000001</v>
      </c>
      <c r="F235" s="58">
        <v>62.7104</v>
      </c>
      <c r="G235" s="58">
        <v>0.10589999999999999</v>
      </c>
      <c r="H235" s="58">
        <v>16.538</v>
      </c>
      <c r="I235" s="58">
        <v>1.1913800000000001</v>
      </c>
      <c r="J235" s="58">
        <v>4.4124999999999998E-2</v>
      </c>
      <c r="K235" s="58">
        <v>0.432425</v>
      </c>
      <c r="L235" s="58">
        <v>2.1709499999999999</v>
      </c>
      <c r="M235" s="58">
        <v>3.0534500000000002</v>
      </c>
      <c r="N235" s="58">
        <v>1.6855800000000001</v>
      </c>
      <c r="O235" s="58"/>
      <c r="P235" s="58"/>
      <c r="Q235" s="58">
        <v>11.75</v>
      </c>
      <c r="S235" s="58">
        <v>47.15</v>
      </c>
      <c r="T235" s="58">
        <v>0.91</v>
      </c>
      <c r="U235" s="58">
        <v>10.64</v>
      </c>
      <c r="V235" s="58">
        <v>6.49</v>
      </c>
      <c r="W235" s="58">
        <v>0.11</v>
      </c>
      <c r="X235" s="58">
        <v>17.16</v>
      </c>
      <c r="Y235" s="58">
        <v>10.72</v>
      </c>
      <c r="Z235" s="58">
        <v>2.17</v>
      </c>
      <c r="AA235" s="58">
        <v>0.34</v>
      </c>
      <c r="AB235" s="58"/>
      <c r="AD235" s="59"/>
      <c r="AE235" s="60"/>
      <c r="AF235" s="61"/>
      <c r="AG235" s="59"/>
      <c r="AH235" s="59"/>
      <c r="AI235" s="59"/>
      <c r="AJ235" s="60"/>
      <c r="AK235" s="62"/>
      <c r="AL235" s="62"/>
      <c r="AM235" s="62"/>
      <c r="AN235" s="62"/>
      <c r="AO235" s="62"/>
      <c r="AP235" s="62"/>
      <c r="AQ235" s="63"/>
      <c r="AR235" s="62"/>
      <c r="AS235" s="62"/>
      <c r="AT235" s="63"/>
      <c r="AU235" s="59"/>
      <c r="AV235" s="59"/>
      <c r="AW235" s="59"/>
      <c r="AX235" s="59"/>
      <c r="AY235" s="59"/>
      <c r="AZ235" s="59"/>
      <c r="BA235" s="60"/>
      <c r="BB235" s="64"/>
      <c r="BC235" s="64"/>
      <c r="BD235" s="59"/>
      <c r="BE235" s="59"/>
      <c r="BF235" s="59"/>
      <c r="BG235" s="59"/>
      <c r="BH235" s="59"/>
      <c r="BI235" s="59"/>
      <c r="BJ235" s="59"/>
      <c r="BK235" s="59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P235"/>
      <c r="CQ235"/>
      <c r="CR235"/>
      <c r="CS235"/>
      <c r="CT235"/>
      <c r="CU235"/>
      <c r="CV235"/>
      <c r="CW235"/>
      <c r="CX235"/>
      <c r="CY235"/>
      <c r="CZ235"/>
      <c r="EM235" s="57"/>
      <c r="EN235" s="57"/>
      <c r="EO235" s="57"/>
      <c r="EP235" s="57"/>
      <c r="EQ235" s="57"/>
      <c r="ER235" s="57"/>
      <c r="ES235" s="57"/>
      <c r="ET235" s="57"/>
      <c r="EU235" s="57"/>
      <c r="EV235" s="57"/>
      <c r="EW235" s="57"/>
      <c r="FG235" s="65"/>
      <c r="FH235" s="65"/>
      <c r="FL235" s="57"/>
      <c r="FX235" s="57"/>
      <c r="FY235" s="57"/>
      <c r="FZ235" s="57"/>
      <c r="GA235" s="66"/>
      <c r="GB235" s="66"/>
      <c r="GE235" s="66"/>
      <c r="GG235" s="57"/>
    </row>
    <row r="236" spans="1:189" s="56" customFormat="1" ht="18" customHeight="1" x14ac:dyDescent="0.3">
      <c r="A236" s="56" t="s">
        <v>1044</v>
      </c>
      <c r="B236" s="56" t="s">
        <v>1022</v>
      </c>
      <c r="C236" s="57">
        <v>1000</v>
      </c>
      <c r="D236" s="57">
        <v>9.2000000000000011</v>
      </c>
      <c r="E236" s="56">
        <f t="shared" si="3"/>
        <v>1273.1500000000001</v>
      </c>
      <c r="F236" s="58">
        <v>60.4739</v>
      </c>
      <c r="G236" s="58">
        <v>8.7389999999999995E-2</v>
      </c>
      <c r="H236" s="58">
        <v>18.159600000000001</v>
      </c>
      <c r="I236" s="58">
        <v>1.05742</v>
      </c>
      <c r="J236" s="58">
        <v>3.4956000000000001E-2</v>
      </c>
      <c r="K236" s="58">
        <v>0.20973600000000001</v>
      </c>
      <c r="L236" s="58">
        <v>2.13232</v>
      </c>
      <c r="M236" s="58">
        <v>3.8713799999999998</v>
      </c>
      <c r="N236" s="58">
        <v>0.99624599999999996</v>
      </c>
      <c r="O236" s="58"/>
      <c r="P236" s="58"/>
      <c r="Q236" s="58">
        <v>12.61</v>
      </c>
      <c r="S236" s="58">
        <v>44.2</v>
      </c>
      <c r="T236" s="58">
        <v>0.59</v>
      </c>
      <c r="U236" s="58">
        <v>12.2</v>
      </c>
      <c r="V236" s="58">
        <v>6.43</v>
      </c>
      <c r="W236" s="58">
        <v>0.09</v>
      </c>
      <c r="X236" s="58">
        <v>17.600000000000001</v>
      </c>
      <c r="Y236" s="58">
        <v>10.5</v>
      </c>
      <c r="Z236" s="58">
        <v>3.05</v>
      </c>
      <c r="AA236" s="58">
        <v>0.56999999999999995</v>
      </c>
      <c r="AB236" s="58"/>
      <c r="AD236" s="59"/>
      <c r="AE236" s="60"/>
      <c r="AF236" s="61"/>
      <c r="AG236" s="59"/>
      <c r="AH236" s="59"/>
      <c r="AI236" s="59"/>
      <c r="AJ236" s="60"/>
      <c r="AK236" s="62"/>
      <c r="AL236" s="62"/>
      <c r="AM236" s="62"/>
      <c r="AN236" s="62"/>
      <c r="AO236" s="62"/>
      <c r="AP236" s="62"/>
      <c r="AQ236" s="63"/>
      <c r="AR236" s="62"/>
      <c r="AS236" s="62"/>
      <c r="AT236" s="63"/>
      <c r="AU236" s="59"/>
      <c r="AV236" s="59"/>
      <c r="AW236" s="59"/>
      <c r="AX236" s="59"/>
      <c r="AY236" s="59"/>
      <c r="AZ236" s="59"/>
      <c r="BA236" s="60"/>
      <c r="BB236" s="64"/>
      <c r="BC236" s="64"/>
      <c r="BD236" s="59"/>
      <c r="BE236" s="59"/>
      <c r="BF236" s="59"/>
      <c r="BG236" s="59"/>
      <c r="BH236" s="59"/>
      <c r="BI236" s="59"/>
      <c r="BJ236" s="59"/>
      <c r="BK236" s="59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P236"/>
      <c r="CQ236"/>
      <c r="CR236"/>
      <c r="CS236"/>
      <c r="CT236"/>
      <c r="CU236"/>
      <c r="CV236"/>
      <c r="CW236"/>
      <c r="CX236"/>
      <c r="CY236"/>
      <c r="CZ236"/>
      <c r="EM236" s="57"/>
      <c r="EN236" s="57"/>
      <c r="EO236" s="57"/>
      <c r="EP236" s="57"/>
      <c r="EQ236" s="57"/>
      <c r="ER236" s="57"/>
      <c r="ES236" s="57"/>
      <c r="ET236" s="57"/>
      <c r="EU236" s="57"/>
      <c r="EV236" s="57"/>
      <c r="EW236" s="57"/>
      <c r="FG236" s="65"/>
      <c r="FH236" s="65"/>
      <c r="FL236" s="57"/>
      <c r="FX236" s="57"/>
      <c r="FY236" s="57"/>
      <c r="FZ236" s="57"/>
      <c r="GA236" s="66"/>
      <c r="GB236" s="66"/>
      <c r="GE236" s="66"/>
      <c r="GG236" s="57"/>
    </row>
    <row r="237" spans="1:189" s="56" customFormat="1" ht="18" customHeight="1" x14ac:dyDescent="0.3">
      <c r="A237" s="56" t="s">
        <v>1044</v>
      </c>
      <c r="B237" s="56" t="s">
        <v>1022</v>
      </c>
      <c r="C237" s="57">
        <v>1000</v>
      </c>
      <c r="D237" s="57">
        <v>9.2000000000000011</v>
      </c>
      <c r="E237" s="56">
        <f t="shared" si="3"/>
        <v>1273.1500000000001</v>
      </c>
      <c r="F237" s="58">
        <v>60.494</v>
      </c>
      <c r="G237" s="58">
        <v>0.155556</v>
      </c>
      <c r="H237" s="58">
        <v>17.405000000000001</v>
      </c>
      <c r="I237" s="58">
        <v>1.5555600000000001</v>
      </c>
      <c r="J237" s="58">
        <v>3.4568000000000002E-2</v>
      </c>
      <c r="K237" s="58">
        <v>0.198766</v>
      </c>
      <c r="L237" s="58">
        <v>3.0765500000000001</v>
      </c>
      <c r="M237" s="58">
        <v>2.0654400000000002</v>
      </c>
      <c r="N237" s="58">
        <v>1.1580299999999999</v>
      </c>
      <c r="O237" s="58"/>
      <c r="P237" s="58"/>
      <c r="Q237" s="58">
        <v>13.58</v>
      </c>
      <c r="S237" s="58">
        <v>43.6</v>
      </c>
      <c r="T237" s="58">
        <v>0.57999999999999996</v>
      </c>
      <c r="U237" s="58">
        <v>12.3</v>
      </c>
      <c r="V237" s="58">
        <v>6.81</v>
      </c>
      <c r="W237" s="58">
        <v>0.19</v>
      </c>
      <c r="X237" s="58">
        <v>17.8</v>
      </c>
      <c r="Y237" s="58">
        <v>10.9</v>
      </c>
      <c r="Z237" s="58">
        <v>2.68</v>
      </c>
      <c r="AA237" s="58">
        <v>0.55000000000000004</v>
      </c>
      <c r="AB237" s="58"/>
      <c r="AD237" s="59"/>
      <c r="AE237" s="60"/>
      <c r="AF237" s="61"/>
      <c r="AG237" s="59"/>
      <c r="AH237" s="59"/>
      <c r="AI237" s="59"/>
      <c r="AJ237" s="60"/>
      <c r="AK237" s="62"/>
      <c r="AL237" s="62"/>
      <c r="AM237" s="62"/>
      <c r="AN237" s="62"/>
      <c r="AO237" s="62"/>
      <c r="AP237" s="62"/>
      <c r="AQ237" s="63"/>
      <c r="AR237" s="62"/>
      <c r="AS237" s="62"/>
      <c r="AT237" s="63"/>
      <c r="AU237" s="59"/>
      <c r="AV237" s="59"/>
      <c r="AW237" s="59"/>
      <c r="AX237" s="59"/>
      <c r="AY237" s="59"/>
      <c r="AZ237" s="59"/>
      <c r="BA237" s="60"/>
      <c r="BB237" s="64"/>
      <c r="BC237" s="64"/>
      <c r="BD237" s="59"/>
      <c r="BE237" s="59"/>
      <c r="BF237" s="59"/>
      <c r="BG237" s="59"/>
      <c r="BH237" s="59"/>
      <c r="BI237" s="59"/>
      <c r="BJ237" s="59"/>
      <c r="BK237" s="59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P237"/>
      <c r="CQ237"/>
      <c r="CR237"/>
      <c r="CS237"/>
      <c r="CT237"/>
      <c r="CU237"/>
      <c r="CV237"/>
      <c r="CW237"/>
      <c r="CX237"/>
      <c r="CY237"/>
      <c r="CZ23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FG237" s="65"/>
      <c r="FH237" s="65"/>
      <c r="FL237" s="57"/>
      <c r="FX237" s="57"/>
      <c r="FY237" s="57"/>
      <c r="FZ237" s="57"/>
      <c r="GA237" s="66"/>
      <c r="GB237" s="66"/>
      <c r="GE237" s="66"/>
      <c r="GG237" s="57"/>
    </row>
    <row r="238" spans="1:189" s="56" customFormat="1" ht="18" customHeight="1" x14ac:dyDescent="0.3">
      <c r="A238" s="56" t="s">
        <v>1044</v>
      </c>
      <c r="B238" s="56" t="s">
        <v>1022</v>
      </c>
      <c r="C238" s="57">
        <v>1000</v>
      </c>
      <c r="D238" s="57">
        <v>9.2000000000000011</v>
      </c>
      <c r="E238" s="56">
        <f t="shared" si="3"/>
        <v>1273.1500000000001</v>
      </c>
      <c r="F238" s="58">
        <v>60.424999999999997</v>
      </c>
      <c r="G238" s="58">
        <v>0.12177200000000001</v>
      </c>
      <c r="H238" s="58">
        <v>17.639500000000002</v>
      </c>
      <c r="I238" s="58">
        <v>1.4351700000000001</v>
      </c>
      <c r="J238" s="58">
        <v>2.6093999999999999E-2</v>
      </c>
      <c r="K238" s="58">
        <v>0.22614799999999999</v>
      </c>
      <c r="L238" s="58">
        <v>2.4963299999999999</v>
      </c>
      <c r="M238" s="58">
        <v>2.9921099999999998</v>
      </c>
      <c r="N238" s="58">
        <v>1.19163</v>
      </c>
      <c r="O238" s="58"/>
      <c r="P238" s="58"/>
      <c r="Q238" s="58">
        <v>13.02</v>
      </c>
      <c r="S238" s="58">
        <v>45.1</v>
      </c>
      <c r="T238" s="58">
        <v>0.8</v>
      </c>
      <c r="U238" s="58">
        <v>11.1</v>
      </c>
      <c r="V238" s="58">
        <v>4.59</v>
      </c>
      <c r="W238" s="58"/>
      <c r="X238" s="58">
        <v>18.5</v>
      </c>
      <c r="Y238" s="58">
        <v>11</v>
      </c>
      <c r="Z238" s="58">
        <v>2.54</v>
      </c>
      <c r="AA238" s="58">
        <v>0.63</v>
      </c>
      <c r="AB238" s="58"/>
      <c r="AD238" s="59"/>
      <c r="AE238" s="60"/>
      <c r="AF238" s="61"/>
      <c r="AG238" s="59"/>
      <c r="AH238" s="59"/>
      <c r="AI238" s="59"/>
      <c r="AJ238" s="60"/>
      <c r="AK238" s="62"/>
      <c r="AL238" s="62"/>
      <c r="AM238" s="62"/>
      <c r="AN238" s="62"/>
      <c r="AO238" s="62"/>
      <c r="AP238" s="62"/>
      <c r="AQ238" s="63"/>
      <c r="AR238" s="62"/>
      <c r="AS238" s="62"/>
      <c r="AT238" s="63"/>
      <c r="AU238" s="59"/>
      <c r="AV238" s="59"/>
      <c r="AW238" s="59"/>
      <c r="AX238" s="59"/>
      <c r="AY238" s="59"/>
      <c r="AZ238" s="59"/>
      <c r="BA238" s="60"/>
      <c r="BB238" s="64"/>
      <c r="BC238" s="64"/>
      <c r="BD238" s="59"/>
      <c r="BE238" s="59"/>
      <c r="BF238" s="59"/>
      <c r="BG238" s="59"/>
      <c r="BH238" s="59"/>
      <c r="BI238" s="59"/>
      <c r="BJ238" s="59"/>
      <c r="BK238" s="59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P238"/>
      <c r="CQ238"/>
      <c r="CR238"/>
      <c r="CS238"/>
      <c r="CT238"/>
      <c r="CU238"/>
      <c r="CV238"/>
      <c r="CW238"/>
      <c r="CX238"/>
      <c r="CY238"/>
      <c r="CZ238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FG238" s="65"/>
      <c r="FH238" s="65"/>
      <c r="FL238" s="57"/>
      <c r="FX238" s="57"/>
      <c r="FY238" s="57"/>
      <c r="FZ238" s="57"/>
      <c r="GA238" s="66"/>
      <c r="GB238" s="66"/>
      <c r="GE238" s="66"/>
      <c r="GG238" s="57"/>
    </row>
    <row r="239" spans="1:189" s="56" customFormat="1" ht="18" customHeight="1" x14ac:dyDescent="0.3">
      <c r="A239" s="56" t="s">
        <v>1055</v>
      </c>
      <c r="B239" s="56" t="s">
        <v>1022</v>
      </c>
      <c r="C239" s="57">
        <v>1000</v>
      </c>
      <c r="D239" s="57">
        <v>9.3000000000000007</v>
      </c>
      <c r="E239" s="56">
        <f t="shared" si="3"/>
        <v>1273.1500000000001</v>
      </c>
      <c r="F239" s="58">
        <v>53.17</v>
      </c>
      <c r="G239" s="58">
        <v>1.1000000000000001</v>
      </c>
      <c r="H239" s="58">
        <v>15.93</v>
      </c>
      <c r="I239" s="58">
        <v>12.26</v>
      </c>
      <c r="J239" s="58">
        <v>0.15</v>
      </c>
      <c r="K239" s="58">
        <v>1.34</v>
      </c>
      <c r="L239" s="58">
        <v>5.39</v>
      </c>
      <c r="M239" s="58">
        <v>3.77</v>
      </c>
      <c r="N239" s="58">
        <v>2.19</v>
      </c>
      <c r="O239" s="58"/>
      <c r="P239" s="58">
        <v>1.04</v>
      </c>
      <c r="Q239" s="58">
        <v>3.6599999999999824</v>
      </c>
      <c r="S239" s="58">
        <v>38.49</v>
      </c>
      <c r="T239" s="58">
        <v>5.26</v>
      </c>
      <c r="U239" s="58">
        <v>13.83</v>
      </c>
      <c r="V239" s="58">
        <v>20.75</v>
      </c>
      <c r="W239" s="58">
        <v>0.22</v>
      </c>
      <c r="X239" s="58">
        <v>7.17</v>
      </c>
      <c r="Y239" s="58">
        <v>8.7799999999999994</v>
      </c>
      <c r="Z239" s="58">
        <v>2.5099999999999998</v>
      </c>
      <c r="AA239" s="58">
        <v>0.7</v>
      </c>
      <c r="AB239" s="58"/>
      <c r="AD239" s="59"/>
      <c r="AE239" s="60"/>
      <c r="AF239" s="61"/>
      <c r="AG239" s="59"/>
      <c r="AH239" s="59"/>
      <c r="AI239" s="59"/>
      <c r="AJ239" s="60"/>
      <c r="AK239" s="62"/>
      <c r="AL239" s="62"/>
      <c r="AM239" s="62"/>
      <c r="AN239" s="62"/>
      <c r="AO239" s="62"/>
      <c r="AP239" s="62"/>
      <c r="AQ239" s="63"/>
      <c r="AR239" s="62"/>
      <c r="AS239" s="62"/>
      <c r="AT239" s="63"/>
      <c r="AU239" s="59"/>
      <c r="AV239" s="59"/>
      <c r="AW239" s="59"/>
      <c r="AX239" s="59"/>
      <c r="AY239" s="59"/>
      <c r="AZ239" s="59"/>
      <c r="BA239" s="60"/>
      <c r="BB239" s="64"/>
      <c r="BC239" s="64"/>
      <c r="BD239" s="59"/>
      <c r="BE239" s="59"/>
      <c r="BF239" s="59"/>
      <c r="BG239" s="59"/>
      <c r="BH239" s="59"/>
      <c r="BI239" s="59"/>
      <c r="BJ239" s="59"/>
      <c r="BK239" s="59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P239"/>
      <c r="CQ239"/>
      <c r="CR239"/>
      <c r="CS239"/>
      <c r="CT239"/>
      <c r="CU239"/>
      <c r="CV239"/>
      <c r="CW239"/>
      <c r="CX239"/>
      <c r="CY239"/>
      <c r="CZ239"/>
      <c r="EM239" s="57"/>
      <c r="EN239" s="57"/>
      <c r="EO239" s="57"/>
      <c r="EP239" s="57"/>
      <c r="EQ239" s="57"/>
      <c r="ER239" s="57"/>
      <c r="ES239" s="57"/>
      <c r="ET239" s="57"/>
      <c r="EU239" s="57"/>
      <c r="EV239" s="57"/>
      <c r="EW239" s="57"/>
      <c r="FG239" s="65"/>
      <c r="FH239" s="65"/>
      <c r="FL239" s="57"/>
      <c r="FX239" s="57"/>
      <c r="FY239" s="57"/>
      <c r="FZ239" s="57"/>
      <c r="GA239" s="66"/>
      <c r="GB239" s="66"/>
      <c r="GE239" s="66"/>
      <c r="GG239" s="57"/>
    </row>
    <row r="240" spans="1:189" s="56" customFormat="1" ht="18" customHeight="1" x14ac:dyDescent="0.3">
      <c r="A240" s="56" t="s">
        <v>1044</v>
      </c>
      <c r="B240" s="56" t="s">
        <v>1022</v>
      </c>
      <c r="C240" s="57">
        <v>750</v>
      </c>
      <c r="D240" s="57">
        <v>9.3999999999999986</v>
      </c>
      <c r="E240" s="56">
        <f t="shared" si="3"/>
        <v>1023.15</v>
      </c>
      <c r="F240" s="58">
        <v>73.25</v>
      </c>
      <c r="G240" s="58">
        <v>0.16</v>
      </c>
      <c r="H240" s="58">
        <v>15.76</v>
      </c>
      <c r="I240" s="58">
        <v>0.65</v>
      </c>
      <c r="J240" s="58">
        <v>0.05</v>
      </c>
      <c r="K240" s="58">
        <v>0.56999999999999995</v>
      </c>
      <c r="L240" s="58">
        <v>3.42</v>
      </c>
      <c r="M240" s="58">
        <v>3.96</v>
      </c>
      <c r="N240" s="58">
        <v>2.1800000000000002</v>
      </c>
      <c r="O240" s="58"/>
      <c r="P240" s="58"/>
      <c r="Q240" s="58">
        <v>10.5</v>
      </c>
      <c r="S240" s="58">
        <v>46.17</v>
      </c>
      <c r="T240" s="58">
        <v>0.83</v>
      </c>
      <c r="U240" s="58">
        <v>11.91</v>
      </c>
      <c r="V240" s="58">
        <v>6.08</v>
      </c>
      <c r="W240" s="58">
        <v>0.32</v>
      </c>
      <c r="X240" s="58">
        <v>17.22</v>
      </c>
      <c r="Y240" s="58">
        <v>11.89</v>
      </c>
      <c r="Z240" s="58">
        <v>1.76</v>
      </c>
      <c r="AA240" s="58">
        <v>0.44</v>
      </c>
      <c r="AB240" s="58"/>
      <c r="AD240" s="59"/>
      <c r="AE240" s="60"/>
      <c r="AF240" s="61"/>
      <c r="AG240" s="59"/>
      <c r="AH240" s="59"/>
      <c r="AI240" s="59"/>
      <c r="AJ240" s="60"/>
      <c r="AK240" s="62"/>
      <c r="AL240" s="62"/>
      <c r="AM240" s="62"/>
      <c r="AN240" s="62"/>
      <c r="AO240" s="62"/>
      <c r="AP240" s="62"/>
      <c r="AQ240" s="63"/>
      <c r="AR240" s="62"/>
      <c r="AS240" s="62"/>
      <c r="AT240" s="63"/>
      <c r="AU240" s="59"/>
      <c r="AV240" s="59"/>
      <c r="AW240" s="59"/>
      <c r="AX240" s="59"/>
      <c r="AY240" s="59"/>
      <c r="AZ240" s="59"/>
      <c r="BA240" s="60"/>
      <c r="BB240" s="64"/>
      <c r="BC240" s="64"/>
      <c r="BD240" s="59"/>
      <c r="BE240" s="59"/>
      <c r="BF240" s="59"/>
      <c r="BG240" s="59"/>
      <c r="BH240" s="59"/>
      <c r="BI240" s="59"/>
      <c r="BJ240" s="59"/>
      <c r="BK240" s="59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P240"/>
      <c r="CQ240"/>
      <c r="CR240"/>
      <c r="CS240"/>
      <c r="CT240"/>
      <c r="CU240"/>
      <c r="CV240"/>
      <c r="CW240"/>
      <c r="CX240"/>
      <c r="CY240"/>
      <c r="CZ240"/>
      <c r="EM240" s="57"/>
      <c r="EN240" s="57"/>
      <c r="EO240" s="57"/>
      <c r="EP240" s="57"/>
      <c r="EQ240" s="57"/>
      <c r="ER240" s="57"/>
      <c r="ES240" s="57"/>
      <c r="ET240" s="57"/>
      <c r="EU240" s="57"/>
      <c r="EV240" s="57"/>
      <c r="EW240" s="57"/>
      <c r="FG240" s="65"/>
      <c r="FH240" s="65"/>
      <c r="FL240" s="57"/>
      <c r="FX240" s="57"/>
      <c r="FY240" s="57"/>
      <c r="FZ240" s="57"/>
      <c r="GA240" s="66"/>
      <c r="GB240" s="66"/>
      <c r="GE240" s="66"/>
      <c r="GG240" s="57"/>
    </row>
    <row r="241" spans="1:189" s="56" customFormat="1" ht="18" customHeight="1" x14ac:dyDescent="0.3">
      <c r="A241" s="56" t="s">
        <v>1044</v>
      </c>
      <c r="B241" s="56" t="s">
        <v>1022</v>
      </c>
      <c r="C241" s="57">
        <v>750</v>
      </c>
      <c r="D241" s="57">
        <v>9.3999999999999986</v>
      </c>
      <c r="E241" s="56">
        <f t="shared" si="3"/>
        <v>1023.15</v>
      </c>
      <c r="F241" s="58">
        <v>73.540000000000006</v>
      </c>
      <c r="G241" s="58">
        <v>0.26</v>
      </c>
      <c r="H241" s="58">
        <v>15.06</v>
      </c>
      <c r="I241" s="58">
        <v>1.31</v>
      </c>
      <c r="J241" s="58">
        <v>0.1</v>
      </c>
      <c r="K241" s="58">
        <v>0.46</v>
      </c>
      <c r="L241" s="58">
        <v>2.8</v>
      </c>
      <c r="M241" s="58">
        <v>3.72</v>
      </c>
      <c r="N241" s="58">
        <v>2.75</v>
      </c>
      <c r="O241" s="58"/>
      <c r="P241" s="58"/>
      <c r="Q241" s="58">
        <v>9.73</v>
      </c>
      <c r="S241" s="58">
        <v>46.35</v>
      </c>
      <c r="T241" s="58">
        <v>0.84</v>
      </c>
      <c r="U241" s="58">
        <v>11.69</v>
      </c>
      <c r="V241" s="58">
        <v>7.13</v>
      </c>
      <c r="W241" s="58">
        <v>0.47</v>
      </c>
      <c r="X241" s="58">
        <v>16.59</v>
      </c>
      <c r="Y241" s="58">
        <v>11.48</v>
      </c>
      <c r="Z241" s="58">
        <v>1.56</v>
      </c>
      <c r="AA241" s="58">
        <v>0.48</v>
      </c>
      <c r="AB241" s="58"/>
      <c r="AD241" s="59"/>
      <c r="AE241" s="60"/>
      <c r="AF241" s="61"/>
      <c r="AG241" s="59"/>
      <c r="AH241" s="59"/>
      <c r="AI241" s="59"/>
      <c r="AJ241" s="60"/>
      <c r="AK241" s="62"/>
      <c r="AL241" s="62"/>
      <c r="AM241" s="62"/>
      <c r="AN241" s="62"/>
      <c r="AO241" s="62"/>
      <c r="AP241" s="62"/>
      <c r="AQ241" s="63"/>
      <c r="AR241" s="62"/>
      <c r="AS241" s="62"/>
      <c r="AT241" s="63"/>
      <c r="AU241" s="59"/>
      <c r="AV241" s="59"/>
      <c r="AW241" s="59"/>
      <c r="AX241" s="59"/>
      <c r="AY241" s="59"/>
      <c r="AZ241" s="59"/>
      <c r="BA241" s="60"/>
      <c r="BB241" s="64"/>
      <c r="BC241" s="64"/>
      <c r="BD241" s="59"/>
      <c r="BE241" s="59"/>
      <c r="BF241" s="59"/>
      <c r="BG241" s="59"/>
      <c r="BH241" s="59"/>
      <c r="BI241" s="59"/>
      <c r="BJ241" s="59"/>
      <c r="BK241" s="59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P241"/>
      <c r="CQ241"/>
      <c r="CR241"/>
      <c r="CS241"/>
      <c r="CT241"/>
      <c r="CU241"/>
      <c r="CV241"/>
      <c r="CW241"/>
      <c r="CX241"/>
      <c r="CY241"/>
      <c r="CZ241"/>
      <c r="EM241" s="57"/>
      <c r="EN241" s="57"/>
      <c r="EO241" s="57"/>
      <c r="EP241" s="57"/>
      <c r="EQ241" s="57"/>
      <c r="ER241" s="57"/>
      <c r="ES241" s="57"/>
      <c r="ET241" s="57"/>
      <c r="EU241" s="57"/>
      <c r="EV241" s="57"/>
      <c r="EW241" s="57"/>
      <c r="FG241" s="65"/>
      <c r="FH241" s="65"/>
      <c r="FL241" s="57"/>
      <c r="FX241" s="57"/>
      <c r="FY241" s="57"/>
      <c r="FZ241" s="57"/>
      <c r="GA241" s="66"/>
      <c r="GB241" s="66"/>
      <c r="GE241" s="66"/>
      <c r="GG241" s="57"/>
    </row>
    <row r="242" spans="1:189" s="56" customFormat="1" ht="18" customHeight="1" x14ac:dyDescent="0.3">
      <c r="A242" s="56" t="s">
        <v>1044</v>
      </c>
      <c r="B242" s="56" t="s">
        <v>1022</v>
      </c>
      <c r="C242" s="57">
        <v>750</v>
      </c>
      <c r="D242" s="57">
        <v>9.3999999999999986</v>
      </c>
      <c r="E242" s="56">
        <f t="shared" si="3"/>
        <v>1023.15</v>
      </c>
      <c r="F242" s="58">
        <v>73.790000000000006</v>
      </c>
      <c r="G242" s="58">
        <v>0.18</v>
      </c>
      <c r="H242" s="58">
        <v>15.19</v>
      </c>
      <c r="I242" s="58">
        <v>1.01</v>
      </c>
      <c r="J242" s="58">
        <v>7.0000000000000007E-2</v>
      </c>
      <c r="K242" s="58">
        <v>0.53</v>
      </c>
      <c r="L242" s="58">
        <v>2.39</v>
      </c>
      <c r="M242" s="58">
        <v>3.42</v>
      </c>
      <c r="N242" s="58">
        <v>3.43</v>
      </c>
      <c r="O242" s="58"/>
      <c r="P242" s="58"/>
      <c r="Q242" s="58">
        <v>9.0399999999999991</v>
      </c>
      <c r="S242" s="58">
        <v>48.75</v>
      </c>
      <c r="T242" s="58">
        <v>0.74</v>
      </c>
      <c r="U242" s="58">
        <v>11.39</v>
      </c>
      <c r="V242" s="58">
        <v>8.7899999999999991</v>
      </c>
      <c r="W242" s="58">
        <v>0.59</v>
      </c>
      <c r="X242" s="58">
        <v>15.45</v>
      </c>
      <c r="Y242" s="58">
        <v>11.47</v>
      </c>
      <c r="Z242" s="58">
        <v>1.61</v>
      </c>
      <c r="AA242" s="58">
        <v>0.62</v>
      </c>
      <c r="AB242" s="58"/>
      <c r="AD242" s="59"/>
      <c r="AE242" s="60"/>
      <c r="AF242" s="61"/>
      <c r="AG242" s="59"/>
      <c r="AH242" s="59"/>
      <c r="AI242" s="59"/>
      <c r="AJ242" s="60"/>
      <c r="AK242" s="62"/>
      <c r="AL242" s="62"/>
      <c r="AM242" s="62"/>
      <c r="AN242" s="62"/>
      <c r="AO242" s="62"/>
      <c r="AP242" s="62"/>
      <c r="AQ242" s="63"/>
      <c r="AR242" s="62"/>
      <c r="AS242" s="62"/>
      <c r="AT242" s="63"/>
      <c r="AU242" s="59"/>
      <c r="AV242" s="59"/>
      <c r="AW242" s="59"/>
      <c r="AX242" s="59"/>
      <c r="AY242" s="59"/>
      <c r="AZ242" s="59"/>
      <c r="BA242" s="60"/>
      <c r="BB242" s="64"/>
      <c r="BC242" s="64"/>
      <c r="BD242" s="59"/>
      <c r="BE242" s="59"/>
      <c r="BF242" s="59"/>
      <c r="BG242" s="59"/>
      <c r="BH242" s="59"/>
      <c r="BI242" s="59"/>
      <c r="BJ242" s="59"/>
      <c r="BK242" s="59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P242"/>
      <c r="CQ242"/>
      <c r="CR242"/>
      <c r="CS242"/>
      <c r="CT242"/>
      <c r="CU242"/>
      <c r="CV242"/>
      <c r="CW242"/>
      <c r="CX242"/>
      <c r="CY242"/>
      <c r="CZ242"/>
      <c r="EM242" s="57"/>
      <c r="EN242" s="57"/>
      <c r="EO242" s="57"/>
      <c r="EP242" s="57"/>
      <c r="EQ242" s="57"/>
      <c r="ER242" s="57"/>
      <c r="ES242" s="57"/>
      <c r="ET242" s="57"/>
      <c r="EU242" s="57"/>
      <c r="EV242" s="57"/>
      <c r="EW242" s="57"/>
      <c r="FG242" s="65"/>
      <c r="FH242" s="65"/>
      <c r="FL242" s="57"/>
      <c r="FX242" s="57"/>
      <c r="FY242" s="57"/>
      <c r="FZ242" s="57"/>
      <c r="GA242" s="66"/>
      <c r="GB242" s="66"/>
      <c r="GE242" s="66"/>
      <c r="GG242" s="57"/>
    </row>
    <row r="243" spans="1:189" s="56" customFormat="1" ht="18" customHeight="1" x14ac:dyDescent="0.3">
      <c r="A243" s="56" t="s">
        <v>1044</v>
      </c>
      <c r="B243" s="56" t="s">
        <v>1022</v>
      </c>
      <c r="C243" s="57">
        <v>841</v>
      </c>
      <c r="D243" s="57">
        <v>9.6</v>
      </c>
      <c r="E243" s="56">
        <f t="shared" si="3"/>
        <v>1114.1500000000001</v>
      </c>
      <c r="F243" s="58">
        <v>70.959999999999994</v>
      </c>
      <c r="G243" s="58">
        <v>0.26</v>
      </c>
      <c r="H243" s="58">
        <v>17.66</v>
      </c>
      <c r="I243" s="58">
        <v>0.81</v>
      </c>
      <c r="J243" s="58">
        <v>0.03</v>
      </c>
      <c r="K243" s="58">
        <v>0.31</v>
      </c>
      <c r="L243" s="58">
        <v>4.1399999999999997</v>
      </c>
      <c r="M243" s="58">
        <v>4.1100000000000003</v>
      </c>
      <c r="N243" s="58">
        <v>1.72</v>
      </c>
      <c r="O243" s="58"/>
      <c r="P243" s="58"/>
      <c r="Q243" s="58">
        <v>11.69</v>
      </c>
      <c r="S243" s="58">
        <v>48.44</v>
      </c>
      <c r="T243" s="58">
        <v>0.94</v>
      </c>
      <c r="U243" s="58">
        <v>13.55</v>
      </c>
      <c r="V243" s="58">
        <v>8.0299999999999994</v>
      </c>
      <c r="W243" s="58">
        <v>0.25</v>
      </c>
      <c r="X243" s="58">
        <v>15.28</v>
      </c>
      <c r="Y243" s="58">
        <v>11.73</v>
      </c>
      <c r="Z243" s="58">
        <v>2.2999999999999998</v>
      </c>
      <c r="AA243" s="58">
        <v>0.49</v>
      </c>
      <c r="AB243" s="58"/>
      <c r="AD243" s="59"/>
      <c r="AE243" s="60"/>
      <c r="AF243" s="61"/>
      <c r="AG243" s="59"/>
      <c r="AH243" s="59"/>
      <c r="AI243" s="59"/>
      <c r="AJ243" s="60"/>
      <c r="AK243" s="62"/>
      <c r="AL243" s="62"/>
      <c r="AM243" s="62"/>
      <c r="AN243" s="62"/>
      <c r="AO243" s="62"/>
      <c r="AP243" s="62"/>
      <c r="AQ243" s="63"/>
      <c r="AR243" s="62"/>
      <c r="AS243" s="62"/>
      <c r="AT243" s="63"/>
      <c r="AU243" s="59"/>
      <c r="AV243" s="59"/>
      <c r="AW243" s="59"/>
      <c r="AX243" s="59"/>
      <c r="AY243" s="59"/>
      <c r="AZ243" s="59"/>
      <c r="BA243" s="60"/>
      <c r="BB243" s="64"/>
      <c r="BC243" s="64"/>
      <c r="BD243" s="59"/>
      <c r="BE243" s="59"/>
      <c r="BF243" s="59"/>
      <c r="BG243" s="59"/>
      <c r="BH243" s="59"/>
      <c r="BI243" s="59"/>
      <c r="BJ243" s="59"/>
      <c r="BK243" s="59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P243"/>
      <c r="CQ243"/>
      <c r="CR243"/>
      <c r="CS243"/>
      <c r="CT243"/>
      <c r="CU243"/>
      <c r="CV243"/>
      <c r="CW243"/>
      <c r="CX243"/>
      <c r="CY243"/>
      <c r="CZ243"/>
      <c r="EM243" s="57"/>
      <c r="EN243" s="57"/>
      <c r="EO243" s="57"/>
      <c r="EP243" s="57"/>
      <c r="EQ243" s="57"/>
      <c r="ER243" s="57"/>
      <c r="ES243" s="57"/>
      <c r="ET243" s="57"/>
      <c r="EU243" s="57"/>
      <c r="EV243" s="57"/>
      <c r="EW243" s="57"/>
      <c r="FG243" s="65"/>
      <c r="FH243" s="65"/>
      <c r="FL243" s="57"/>
      <c r="FX243" s="57"/>
      <c r="FY243" s="57"/>
      <c r="FZ243" s="57"/>
      <c r="GA243" s="66"/>
      <c r="GB243" s="66"/>
      <c r="GE243" s="66"/>
      <c r="GG243" s="57"/>
    </row>
    <row r="244" spans="1:189" s="56" customFormat="1" ht="18" customHeight="1" x14ac:dyDescent="0.3">
      <c r="A244" s="56" t="s">
        <v>1044</v>
      </c>
      <c r="B244" s="56" t="s">
        <v>1022</v>
      </c>
      <c r="C244" s="57">
        <v>841</v>
      </c>
      <c r="D244" s="57">
        <v>9.6</v>
      </c>
      <c r="E244" s="56">
        <f t="shared" si="3"/>
        <v>1114.1500000000001</v>
      </c>
      <c r="F244" s="58">
        <v>72.13</v>
      </c>
      <c r="G244" s="58">
        <v>0.25</v>
      </c>
      <c r="H244" s="58">
        <v>17.010000000000002</v>
      </c>
      <c r="I244" s="58">
        <v>0.69</v>
      </c>
      <c r="J244" s="58">
        <v>0.06</v>
      </c>
      <c r="K244" s="58">
        <v>0.28000000000000003</v>
      </c>
      <c r="L244" s="58">
        <v>3.7</v>
      </c>
      <c r="M244" s="58">
        <v>4.01</v>
      </c>
      <c r="N244" s="58">
        <v>1.86</v>
      </c>
      <c r="O244" s="58"/>
      <c r="P244" s="58"/>
      <c r="Q244" s="58">
        <v>10.34</v>
      </c>
      <c r="S244" s="58">
        <v>46.16</v>
      </c>
      <c r="T244" s="58">
        <v>0.83</v>
      </c>
      <c r="U244" s="58">
        <v>13.4</v>
      </c>
      <c r="V244" s="58">
        <v>11.03</v>
      </c>
      <c r="W244" s="58">
        <v>0.25</v>
      </c>
      <c r="X244" s="58">
        <v>13.9443</v>
      </c>
      <c r="Y244" s="58">
        <v>11.36</v>
      </c>
      <c r="Z244" s="58">
        <v>2.21</v>
      </c>
      <c r="AA244" s="58">
        <v>0.43</v>
      </c>
      <c r="AB244" s="58"/>
      <c r="AD244" s="59"/>
      <c r="AE244" s="60"/>
      <c r="AF244" s="61"/>
      <c r="AG244" s="59"/>
      <c r="AH244" s="59"/>
      <c r="AI244" s="59"/>
      <c r="AJ244" s="60"/>
      <c r="AK244" s="62"/>
      <c r="AL244" s="62"/>
      <c r="AM244" s="62"/>
      <c r="AN244" s="62"/>
      <c r="AO244" s="62"/>
      <c r="AP244" s="62"/>
      <c r="AQ244" s="63"/>
      <c r="AR244" s="62"/>
      <c r="AS244" s="62"/>
      <c r="AT244" s="63"/>
      <c r="AU244" s="59"/>
      <c r="AV244" s="59"/>
      <c r="AW244" s="59"/>
      <c r="AX244" s="59"/>
      <c r="AY244" s="59"/>
      <c r="AZ244" s="59"/>
      <c r="BA244" s="60"/>
      <c r="BB244" s="64"/>
      <c r="BC244" s="64"/>
      <c r="BD244" s="59"/>
      <c r="BE244" s="59"/>
      <c r="BF244" s="59"/>
      <c r="BG244" s="59"/>
      <c r="BH244" s="59"/>
      <c r="BI244" s="59"/>
      <c r="BJ244" s="59"/>
      <c r="BK244" s="59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P244"/>
      <c r="CQ244"/>
      <c r="CR244"/>
      <c r="CS244"/>
      <c r="CT244"/>
      <c r="CU244"/>
      <c r="CV244"/>
      <c r="CW244"/>
      <c r="CX244"/>
      <c r="CY244"/>
      <c r="CZ244"/>
      <c r="EM244" s="57"/>
      <c r="EN244" s="57"/>
      <c r="EO244" s="57"/>
      <c r="EP244" s="57"/>
      <c r="EQ244" s="57"/>
      <c r="ER244" s="57"/>
      <c r="ES244" s="57"/>
      <c r="ET244" s="57"/>
      <c r="EU244" s="57"/>
      <c r="EV244" s="57"/>
      <c r="EW244" s="57"/>
      <c r="FG244" s="65"/>
      <c r="FH244" s="65"/>
      <c r="FL244" s="57"/>
      <c r="FX244" s="57"/>
      <c r="FY244" s="57"/>
      <c r="FZ244" s="57"/>
      <c r="GA244" s="66"/>
      <c r="GB244" s="66"/>
      <c r="GE244" s="66"/>
      <c r="GG244" s="57"/>
    </row>
    <row r="245" spans="1:189" s="56" customFormat="1" ht="18" customHeight="1" x14ac:dyDescent="0.3">
      <c r="A245" s="56" t="s">
        <v>1044</v>
      </c>
      <c r="B245" s="56" t="s">
        <v>1022</v>
      </c>
      <c r="C245" s="57">
        <v>841</v>
      </c>
      <c r="D245" s="57">
        <v>9.6</v>
      </c>
      <c r="E245" s="56">
        <f t="shared" si="3"/>
        <v>1114.1500000000001</v>
      </c>
      <c r="F245" s="58">
        <v>74.260000000000005</v>
      </c>
      <c r="G245" s="58">
        <v>0.2</v>
      </c>
      <c r="H245" s="58">
        <v>15.48</v>
      </c>
      <c r="I245" s="58">
        <v>0.74</v>
      </c>
      <c r="J245" s="58">
        <v>0.04</v>
      </c>
      <c r="K245" s="58">
        <v>0.44</v>
      </c>
      <c r="L245" s="58">
        <v>2.8</v>
      </c>
      <c r="M245" s="58">
        <v>3.76</v>
      </c>
      <c r="N245" s="58">
        <v>2.2799999999999998</v>
      </c>
      <c r="O245" s="58"/>
      <c r="P245" s="58"/>
      <c r="Q245" s="58">
        <v>9.5399999999999991</v>
      </c>
      <c r="S245" s="58">
        <v>44.01</v>
      </c>
      <c r="T245" s="58">
        <v>0.95</v>
      </c>
      <c r="U245" s="58">
        <v>12.19</v>
      </c>
      <c r="V245" s="58">
        <v>10.37</v>
      </c>
      <c r="W245" s="58">
        <v>0.39</v>
      </c>
      <c r="X245" s="58">
        <v>14.56</v>
      </c>
      <c r="Y245" s="58">
        <v>11.01</v>
      </c>
      <c r="Z245" s="58">
        <v>1.91</v>
      </c>
      <c r="AA245" s="58">
        <v>0.43</v>
      </c>
      <c r="AB245" s="58"/>
      <c r="AD245" s="59"/>
      <c r="AE245" s="60"/>
      <c r="AF245" s="61"/>
      <c r="AG245" s="59"/>
      <c r="AH245" s="59"/>
      <c r="AI245" s="59"/>
      <c r="AJ245" s="60"/>
      <c r="AK245" s="62"/>
      <c r="AL245" s="62"/>
      <c r="AM245" s="62"/>
      <c r="AN245" s="62"/>
      <c r="AO245" s="62"/>
      <c r="AP245" s="62"/>
      <c r="AQ245" s="63"/>
      <c r="AR245" s="62"/>
      <c r="AS245" s="62"/>
      <c r="AT245" s="63"/>
      <c r="AU245" s="59"/>
      <c r="AV245" s="59"/>
      <c r="AW245" s="59"/>
      <c r="AX245" s="59"/>
      <c r="AY245" s="59"/>
      <c r="AZ245" s="59"/>
      <c r="BA245" s="60"/>
      <c r="BB245" s="64"/>
      <c r="BC245" s="64"/>
      <c r="BD245" s="59"/>
      <c r="BE245" s="59"/>
      <c r="BF245" s="59"/>
      <c r="BG245" s="59"/>
      <c r="BH245" s="59"/>
      <c r="BI245" s="59"/>
      <c r="BJ245" s="59"/>
      <c r="BK245" s="59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P245"/>
      <c r="CQ245"/>
      <c r="CR245"/>
      <c r="CS245"/>
      <c r="CT245"/>
      <c r="CU245"/>
      <c r="CV245"/>
      <c r="CW245"/>
      <c r="CX245"/>
      <c r="CY245"/>
      <c r="CZ245"/>
      <c r="EM245" s="57"/>
      <c r="EN245" s="57"/>
      <c r="EO245" s="57"/>
      <c r="EP245" s="57"/>
      <c r="EQ245" s="57"/>
      <c r="ER245" s="57"/>
      <c r="ES245" s="57"/>
      <c r="ET245" s="57"/>
      <c r="EU245" s="57"/>
      <c r="EV245" s="57"/>
      <c r="EW245" s="57"/>
      <c r="FG245" s="65"/>
      <c r="FH245" s="65"/>
      <c r="FL245" s="57"/>
      <c r="FX245" s="57"/>
      <c r="FY245" s="57"/>
      <c r="FZ245" s="57"/>
      <c r="GA245" s="66"/>
      <c r="GB245" s="66"/>
      <c r="GE245" s="66"/>
      <c r="GG245" s="57"/>
    </row>
    <row r="246" spans="1:189" s="56" customFormat="1" ht="18" customHeight="1" x14ac:dyDescent="0.3">
      <c r="A246" s="56" t="s">
        <v>1044</v>
      </c>
      <c r="B246" s="56" t="s">
        <v>1022</v>
      </c>
      <c r="C246" s="57">
        <v>841</v>
      </c>
      <c r="D246" s="57">
        <v>9.6</v>
      </c>
      <c r="E246" s="56">
        <f t="shared" si="3"/>
        <v>1114.1500000000001</v>
      </c>
      <c r="F246" s="58">
        <v>75.53</v>
      </c>
      <c r="G246" s="58">
        <v>0.2</v>
      </c>
      <c r="H246" s="58">
        <v>14.37</v>
      </c>
      <c r="I246" s="58">
        <v>0.75</v>
      </c>
      <c r="J246" s="58">
        <v>0.05</v>
      </c>
      <c r="K246" s="58">
        <v>0.39</v>
      </c>
      <c r="L246" s="58">
        <v>2.2400000000000002</v>
      </c>
      <c r="M246" s="58">
        <v>3.73</v>
      </c>
      <c r="N246" s="58">
        <v>2.74</v>
      </c>
      <c r="O246" s="58"/>
      <c r="P246" s="58"/>
      <c r="Q246" s="58">
        <v>7.98</v>
      </c>
      <c r="S246" s="58">
        <v>48.26</v>
      </c>
      <c r="T246" s="58">
        <v>1.1399999999999999</v>
      </c>
      <c r="U246" s="58">
        <v>10.18</v>
      </c>
      <c r="V246" s="58">
        <v>5.51</v>
      </c>
      <c r="W246" s="58">
        <v>0.3</v>
      </c>
      <c r="X246" s="58">
        <v>17.39</v>
      </c>
      <c r="Y246" s="58">
        <v>11.64</v>
      </c>
      <c r="Z246" s="58">
        <v>1.87</v>
      </c>
      <c r="AA246" s="58">
        <v>0.38</v>
      </c>
      <c r="AB246" s="58"/>
      <c r="AD246" s="59"/>
      <c r="AE246" s="60"/>
      <c r="AF246" s="61"/>
      <c r="AG246" s="59"/>
      <c r="AH246" s="59"/>
      <c r="AI246" s="59"/>
      <c r="AJ246" s="60"/>
      <c r="AK246" s="62"/>
      <c r="AL246" s="62"/>
      <c r="AM246" s="62"/>
      <c r="AN246" s="62"/>
      <c r="AO246" s="62"/>
      <c r="AP246" s="62"/>
      <c r="AQ246" s="63"/>
      <c r="AR246" s="62"/>
      <c r="AS246" s="62"/>
      <c r="AT246" s="63"/>
      <c r="AU246" s="59"/>
      <c r="AV246" s="59"/>
      <c r="AW246" s="59"/>
      <c r="AX246" s="59"/>
      <c r="AY246" s="59"/>
      <c r="AZ246" s="59"/>
      <c r="BA246" s="60"/>
      <c r="BB246" s="64"/>
      <c r="BC246" s="64"/>
      <c r="BD246" s="59"/>
      <c r="BE246" s="59"/>
      <c r="BF246" s="59"/>
      <c r="BG246" s="59"/>
      <c r="BH246" s="59"/>
      <c r="BI246" s="59"/>
      <c r="BJ246" s="59"/>
      <c r="BK246" s="59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P246"/>
      <c r="CQ246"/>
      <c r="CR246"/>
      <c r="CS246"/>
      <c r="CT246"/>
      <c r="CU246"/>
      <c r="CV246"/>
      <c r="CW246"/>
      <c r="CX246"/>
      <c r="CY246"/>
      <c r="CZ246"/>
      <c r="EM246" s="57"/>
      <c r="EN246" s="57"/>
      <c r="EO246" s="57"/>
      <c r="EP246" s="57"/>
      <c r="EQ246" s="57"/>
      <c r="ER246" s="57"/>
      <c r="ES246" s="57"/>
      <c r="ET246" s="57"/>
      <c r="EU246" s="57"/>
      <c r="EV246" s="57"/>
      <c r="EW246" s="57"/>
      <c r="FG246" s="65"/>
      <c r="FH246" s="65"/>
      <c r="FL246" s="57"/>
      <c r="FX246" s="57"/>
      <c r="FY246" s="57"/>
      <c r="FZ246" s="57"/>
      <c r="GA246" s="66"/>
      <c r="GB246" s="66"/>
      <c r="GE246" s="66"/>
      <c r="GG246" s="57"/>
    </row>
    <row r="247" spans="1:189" s="56" customFormat="1" ht="18" customHeight="1" x14ac:dyDescent="0.3">
      <c r="A247" s="56" t="s">
        <v>1044</v>
      </c>
      <c r="B247" s="56" t="s">
        <v>1022</v>
      </c>
      <c r="C247" s="57">
        <v>841</v>
      </c>
      <c r="D247" s="57">
        <v>9.6</v>
      </c>
      <c r="E247" s="56">
        <f t="shared" si="3"/>
        <v>1114.1500000000001</v>
      </c>
      <c r="F247" s="58">
        <v>73.48</v>
      </c>
      <c r="G247" s="58">
        <v>0.19</v>
      </c>
      <c r="H247" s="58">
        <v>15.47</v>
      </c>
      <c r="I247" s="58">
        <v>0.68</v>
      </c>
      <c r="J247" s="58">
        <v>0.03</v>
      </c>
      <c r="K247" s="58">
        <v>0.46</v>
      </c>
      <c r="L247" s="58">
        <v>2.19</v>
      </c>
      <c r="M247" s="58">
        <v>3.68</v>
      </c>
      <c r="N247" s="58">
        <v>3.82</v>
      </c>
      <c r="O247" s="58"/>
      <c r="P247" s="58"/>
      <c r="Q247" s="58">
        <v>7.16</v>
      </c>
      <c r="S247" s="58">
        <v>44.26</v>
      </c>
      <c r="T247" s="58">
        <v>0.95</v>
      </c>
      <c r="U247" s="58">
        <v>11.2</v>
      </c>
      <c r="V247" s="58">
        <v>8.8800000000000008</v>
      </c>
      <c r="W247" s="58">
        <v>0.4</v>
      </c>
      <c r="X247" s="58">
        <v>14.53</v>
      </c>
      <c r="Y247" s="58">
        <v>10.14</v>
      </c>
      <c r="Z247" s="58">
        <v>2.09</v>
      </c>
      <c r="AA247" s="58">
        <v>0.78</v>
      </c>
      <c r="AB247" s="58"/>
      <c r="AD247" s="59"/>
      <c r="AE247" s="60"/>
      <c r="AF247" s="61"/>
      <c r="AG247" s="59"/>
      <c r="AH247" s="59"/>
      <c r="AI247" s="59"/>
      <c r="AJ247" s="60"/>
      <c r="AK247" s="62"/>
      <c r="AL247" s="62"/>
      <c r="AM247" s="62"/>
      <c r="AN247" s="62"/>
      <c r="AO247" s="62"/>
      <c r="AP247" s="62"/>
      <c r="AQ247" s="63"/>
      <c r="AR247" s="62"/>
      <c r="AS247" s="62"/>
      <c r="AT247" s="63"/>
      <c r="AU247" s="59"/>
      <c r="AV247" s="59"/>
      <c r="AW247" s="59"/>
      <c r="AX247" s="59"/>
      <c r="AY247" s="59"/>
      <c r="AZ247" s="59"/>
      <c r="BA247" s="60"/>
      <c r="BB247" s="64"/>
      <c r="BC247" s="64"/>
      <c r="BD247" s="59"/>
      <c r="BE247" s="59"/>
      <c r="BF247" s="59"/>
      <c r="BG247" s="59"/>
      <c r="BH247" s="59"/>
      <c r="BI247" s="59"/>
      <c r="BJ247" s="59"/>
      <c r="BK247" s="59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P247"/>
      <c r="CQ247"/>
      <c r="CR247"/>
      <c r="CS247"/>
      <c r="CT247"/>
      <c r="CU247"/>
      <c r="CV247"/>
      <c r="CW247"/>
      <c r="CX247"/>
      <c r="CY247"/>
      <c r="CZ247"/>
      <c r="EM247" s="57"/>
      <c r="EN247" s="57"/>
      <c r="EO247" s="57"/>
      <c r="EP247" s="57"/>
      <c r="EQ247" s="57"/>
      <c r="ER247" s="57"/>
      <c r="ES247" s="57"/>
      <c r="ET247" s="57"/>
      <c r="EU247" s="57"/>
      <c r="EV247" s="57"/>
      <c r="EW247" s="57"/>
      <c r="FG247" s="65"/>
      <c r="FH247" s="65"/>
      <c r="FL247" s="57"/>
      <c r="FX247" s="57"/>
      <c r="FY247" s="57"/>
      <c r="FZ247" s="57"/>
      <c r="GA247" s="66"/>
      <c r="GB247" s="66"/>
      <c r="GE247" s="66"/>
      <c r="GG247" s="57"/>
    </row>
    <row r="248" spans="1:189" s="56" customFormat="1" ht="18" customHeight="1" x14ac:dyDescent="0.3">
      <c r="A248" s="56" t="s">
        <v>1044</v>
      </c>
      <c r="B248" s="56" t="s">
        <v>1022</v>
      </c>
      <c r="C248" s="57">
        <v>943</v>
      </c>
      <c r="D248" s="57">
        <v>9.6</v>
      </c>
      <c r="E248" s="56">
        <f t="shared" si="3"/>
        <v>1216.1500000000001</v>
      </c>
      <c r="F248" s="58">
        <v>63.084600000000002</v>
      </c>
      <c r="G248" s="58">
        <v>0.237848</v>
      </c>
      <c r="H248" s="58">
        <v>15.9267</v>
      </c>
      <c r="I248" s="58">
        <v>1.30816</v>
      </c>
      <c r="J248" s="58">
        <v>6.4035999999999996E-2</v>
      </c>
      <c r="K248" s="58">
        <v>0.93309600000000004</v>
      </c>
      <c r="L248" s="58">
        <v>3.6866400000000001</v>
      </c>
      <c r="M248" s="58">
        <v>4.8209999999999997</v>
      </c>
      <c r="N248" s="58">
        <v>1.42709</v>
      </c>
      <c r="O248" s="58"/>
      <c r="P248" s="58"/>
      <c r="Q248" s="58">
        <v>8.52</v>
      </c>
      <c r="S248" s="58">
        <v>44.83</v>
      </c>
      <c r="T248" s="58">
        <v>0.84</v>
      </c>
      <c r="U248" s="58">
        <v>11.22</v>
      </c>
      <c r="V248" s="58">
        <v>7.28</v>
      </c>
      <c r="W248" s="58">
        <v>0.19</v>
      </c>
      <c r="X248" s="58">
        <v>17.690000000000001</v>
      </c>
      <c r="Y248" s="58">
        <v>11.42</v>
      </c>
      <c r="Z248" s="58">
        <v>2.1800000000000002</v>
      </c>
      <c r="AA248" s="58">
        <v>0.39</v>
      </c>
      <c r="AB248" s="58"/>
      <c r="AD248" s="59"/>
      <c r="AE248" s="60"/>
      <c r="AF248" s="61"/>
      <c r="AG248" s="59"/>
      <c r="AH248" s="59"/>
      <c r="AI248" s="59"/>
      <c r="AJ248" s="60"/>
      <c r="AK248" s="62"/>
      <c r="AL248" s="62"/>
      <c r="AM248" s="62"/>
      <c r="AN248" s="62"/>
      <c r="AO248" s="62"/>
      <c r="AP248" s="62"/>
      <c r="AQ248" s="63"/>
      <c r="AR248" s="62"/>
      <c r="AS248" s="62"/>
      <c r="AT248" s="63"/>
      <c r="AU248" s="59"/>
      <c r="AV248" s="59"/>
      <c r="AW248" s="59"/>
      <c r="AX248" s="59"/>
      <c r="AY248" s="59"/>
      <c r="AZ248" s="59"/>
      <c r="BA248" s="60"/>
      <c r="BB248" s="64"/>
      <c r="BC248" s="64"/>
      <c r="BD248" s="59"/>
      <c r="BE248" s="59"/>
      <c r="BF248" s="59"/>
      <c r="BG248" s="59"/>
      <c r="BH248" s="59"/>
      <c r="BI248" s="59"/>
      <c r="BJ248" s="59"/>
      <c r="BK248" s="59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P248"/>
      <c r="CQ248"/>
      <c r="CR248"/>
      <c r="CS248"/>
      <c r="CT248"/>
      <c r="CU248"/>
      <c r="CV248"/>
      <c r="CW248"/>
      <c r="CX248"/>
      <c r="CY248"/>
      <c r="CZ248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FG248" s="65"/>
      <c r="FH248" s="65"/>
      <c r="FL248" s="57"/>
      <c r="FX248" s="57"/>
      <c r="FY248" s="57"/>
      <c r="FZ248" s="57"/>
      <c r="GA248" s="66"/>
      <c r="GB248" s="66"/>
      <c r="GE248" s="66"/>
      <c r="GG248" s="57"/>
    </row>
    <row r="249" spans="1:189" s="56" customFormat="1" ht="18" customHeight="1" x14ac:dyDescent="0.3">
      <c r="A249" s="56" t="s">
        <v>1044</v>
      </c>
      <c r="B249" s="56" t="s">
        <v>1022</v>
      </c>
      <c r="C249" s="57">
        <v>943</v>
      </c>
      <c r="D249" s="57">
        <v>9.6</v>
      </c>
      <c r="E249" s="56">
        <f t="shared" si="3"/>
        <v>1216.1500000000001</v>
      </c>
      <c r="F249" s="58">
        <v>6.5356199999999998</v>
      </c>
      <c r="G249" s="58">
        <v>2.2343999999999999E-2</v>
      </c>
      <c r="H249" s="58">
        <v>1.56687</v>
      </c>
      <c r="I249" s="58">
        <v>0.10799599999999999</v>
      </c>
      <c r="J249" s="58">
        <v>7.4479999999999998E-3</v>
      </c>
      <c r="K249" s="58">
        <v>9.0306999999999998E-2</v>
      </c>
      <c r="L249" s="58">
        <v>0.30443700000000001</v>
      </c>
      <c r="M249" s="58">
        <v>0.50460199999999999</v>
      </c>
      <c r="N249" s="58">
        <v>0.170373</v>
      </c>
      <c r="O249" s="58"/>
      <c r="P249" s="58"/>
      <c r="Q249" s="58">
        <v>6.81</v>
      </c>
      <c r="S249" s="58">
        <v>44.62</v>
      </c>
      <c r="T249" s="58">
        <v>1.1100000000000001</v>
      </c>
      <c r="U249" s="58">
        <v>12.47</v>
      </c>
      <c r="V249" s="58">
        <v>8.4499999999999993</v>
      </c>
      <c r="W249" s="58">
        <v>0.26</v>
      </c>
      <c r="X249" s="58">
        <v>16.34</v>
      </c>
      <c r="Y249" s="58">
        <v>10.94</v>
      </c>
      <c r="Z249" s="58">
        <v>2.2799999999999998</v>
      </c>
      <c r="AA249" s="58">
        <v>0.37</v>
      </c>
      <c r="AB249" s="58"/>
      <c r="AD249" s="59"/>
      <c r="AE249" s="60"/>
      <c r="AF249" s="61"/>
      <c r="AG249" s="59"/>
      <c r="AH249" s="59"/>
      <c r="AI249" s="59"/>
      <c r="AJ249" s="60"/>
      <c r="AK249" s="62"/>
      <c r="AL249" s="62"/>
      <c r="AM249" s="62"/>
      <c r="AN249" s="62"/>
      <c r="AO249" s="62"/>
      <c r="AP249" s="62"/>
      <c r="AQ249" s="63"/>
      <c r="AR249" s="62"/>
      <c r="AS249" s="62"/>
      <c r="AT249" s="63"/>
      <c r="AU249" s="59"/>
      <c r="AV249" s="59"/>
      <c r="AW249" s="59"/>
      <c r="AX249" s="59"/>
      <c r="AY249" s="59"/>
      <c r="AZ249" s="59"/>
      <c r="BA249" s="60"/>
      <c r="BB249" s="64"/>
      <c r="BC249" s="64"/>
      <c r="BD249" s="59"/>
      <c r="BE249" s="59"/>
      <c r="BF249" s="59"/>
      <c r="BG249" s="59"/>
      <c r="BH249" s="59"/>
      <c r="BI249" s="59"/>
      <c r="BJ249" s="59"/>
      <c r="BK249" s="59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P249"/>
      <c r="CQ249"/>
      <c r="CR249"/>
      <c r="CS249"/>
      <c r="CT249"/>
      <c r="CU249"/>
      <c r="CV249"/>
      <c r="CW249"/>
      <c r="CX249"/>
      <c r="CY249"/>
      <c r="CZ249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FG249" s="65"/>
      <c r="FH249" s="65"/>
      <c r="FL249" s="57"/>
      <c r="FX249" s="57"/>
      <c r="FY249" s="57"/>
      <c r="FZ249" s="57"/>
      <c r="GA249" s="66"/>
      <c r="GB249" s="66"/>
      <c r="GE249" s="66"/>
      <c r="GG249" s="57"/>
    </row>
    <row r="250" spans="1:189" s="56" customFormat="1" ht="18" customHeight="1" x14ac:dyDescent="0.3">
      <c r="A250" s="56" t="s">
        <v>1044</v>
      </c>
      <c r="B250" s="56" t="s">
        <v>1022</v>
      </c>
      <c r="C250" s="57">
        <v>892</v>
      </c>
      <c r="D250" s="57">
        <v>9.6999999999999993</v>
      </c>
      <c r="E250" s="56">
        <f t="shared" si="3"/>
        <v>1165.1500000000001</v>
      </c>
      <c r="F250" s="58">
        <v>61.1633</v>
      </c>
      <c r="G250" s="58">
        <v>0.20901600000000001</v>
      </c>
      <c r="H250" s="58">
        <v>15.4672</v>
      </c>
      <c r="I250" s="58">
        <v>1.1234599999999999</v>
      </c>
      <c r="J250" s="58">
        <v>5.2254000000000002E-2</v>
      </c>
      <c r="K250" s="58">
        <v>0.40061400000000003</v>
      </c>
      <c r="L250" s="58">
        <v>3.83196</v>
      </c>
      <c r="M250" s="58">
        <v>3.4226399999999999</v>
      </c>
      <c r="N250" s="58">
        <v>1.41957</v>
      </c>
      <c r="O250" s="58"/>
      <c r="P250" s="58"/>
      <c r="Q250" s="58">
        <v>12.91</v>
      </c>
      <c r="S250" s="58">
        <v>44.05</v>
      </c>
      <c r="T250" s="58">
        <v>0.73</v>
      </c>
      <c r="U250" s="58">
        <v>10.99</v>
      </c>
      <c r="V250" s="58">
        <v>8.07</v>
      </c>
      <c r="W250" s="58">
        <v>0.17</v>
      </c>
      <c r="X250" s="58">
        <v>16.86</v>
      </c>
      <c r="Y250" s="58">
        <v>11.88</v>
      </c>
      <c r="Z250" s="58">
        <v>2.09</v>
      </c>
      <c r="AA250" s="58">
        <v>0.41</v>
      </c>
      <c r="AB250" s="58"/>
      <c r="AD250" s="59"/>
      <c r="AE250" s="60"/>
      <c r="AF250" s="61"/>
      <c r="AG250" s="59"/>
      <c r="AH250" s="59"/>
      <c r="AI250" s="59"/>
      <c r="AJ250" s="60"/>
      <c r="AK250" s="62"/>
      <c r="AL250" s="62"/>
      <c r="AM250" s="62"/>
      <c r="AN250" s="62"/>
      <c r="AO250" s="62"/>
      <c r="AP250" s="62"/>
      <c r="AQ250" s="63"/>
      <c r="AR250" s="62"/>
      <c r="AS250" s="62"/>
      <c r="AT250" s="63"/>
      <c r="AU250" s="59"/>
      <c r="AV250" s="59"/>
      <c r="AW250" s="59"/>
      <c r="AX250" s="59"/>
      <c r="AY250" s="59"/>
      <c r="AZ250" s="59"/>
      <c r="BA250" s="60"/>
      <c r="BB250" s="64"/>
      <c r="BC250" s="64"/>
      <c r="BD250" s="59"/>
      <c r="BE250" s="59"/>
      <c r="BF250" s="59"/>
      <c r="BG250" s="59"/>
      <c r="BH250" s="59"/>
      <c r="BI250" s="59"/>
      <c r="BJ250" s="59"/>
      <c r="BK250" s="59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P250"/>
      <c r="CQ250"/>
      <c r="CR250"/>
      <c r="CS250"/>
      <c r="CT250"/>
      <c r="CU250"/>
      <c r="CV250"/>
      <c r="CW250"/>
      <c r="CX250"/>
      <c r="CY250"/>
      <c r="CZ250"/>
      <c r="EM250" s="57"/>
      <c r="EN250" s="57"/>
      <c r="EO250" s="57"/>
      <c r="EP250" s="57"/>
      <c r="EQ250" s="57"/>
      <c r="ER250" s="57"/>
      <c r="ES250" s="57"/>
      <c r="ET250" s="57"/>
      <c r="EU250" s="57"/>
      <c r="EV250" s="57"/>
      <c r="EW250" s="57"/>
      <c r="FG250" s="65"/>
      <c r="FH250" s="65"/>
      <c r="FL250" s="57"/>
      <c r="FX250" s="57"/>
      <c r="FY250" s="57"/>
      <c r="FZ250" s="57"/>
      <c r="GA250" s="66"/>
      <c r="GB250" s="66"/>
      <c r="GE250" s="66"/>
      <c r="GG250" s="57"/>
    </row>
    <row r="251" spans="1:189" s="56" customFormat="1" ht="18" customHeight="1" x14ac:dyDescent="0.3">
      <c r="A251" s="56" t="s">
        <v>1044</v>
      </c>
      <c r="B251" s="56" t="s">
        <v>1022</v>
      </c>
      <c r="C251" s="57">
        <v>892</v>
      </c>
      <c r="D251" s="57">
        <v>9.6999999999999993</v>
      </c>
      <c r="E251" s="56">
        <f t="shared" si="3"/>
        <v>1165.1500000000001</v>
      </c>
      <c r="F251" s="58">
        <v>62.72</v>
      </c>
      <c r="G251" s="58">
        <v>0.23296</v>
      </c>
      <c r="H251" s="58">
        <v>15.8592</v>
      </c>
      <c r="I251" s="58">
        <v>1.0931200000000001</v>
      </c>
      <c r="J251" s="58">
        <v>9.8559999999999995E-2</v>
      </c>
      <c r="K251" s="58">
        <v>0.67200000000000004</v>
      </c>
      <c r="L251" s="58">
        <v>3.6915200000000001</v>
      </c>
      <c r="M251" s="58">
        <v>3.7363200000000001</v>
      </c>
      <c r="N251" s="58">
        <v>1.4963200000000001</v>
      </c>
      <c r="O251" s="58"/>
      <c r="P251" s="58"/>
      <c r="Q251" s="58">
        <v>10.4</v>
      </c>
      <c r="S251" s="58">
        <v>45.07</v>
      </c>
      <c r="T251" s="58">
        <v>0.95</v>
      </c>
      <c r="U251" s="58">
        <v>11.81</v>
      </c>
      <c r="V251" s="58">
        <v>9.5299999999999994</v>
      </c>
      <c r="W251" s="58">
        <v>0.24</v>
      </c>
      <c r="X251" s="58">
        <v>15.65</v>
      </c>
      <c r="Y251" s="58">
        <v>11.47</v>
      </c>
      <c r="Z251" s="58">
        <v>2.15</v>
      </c>
      <c r="AA251" s="58">
        <v>0.44</v>
      </c>
      <c r="AB251" s="58"/>
      <c r="AD251" s="59"/>
      <c r="AE251" s="60"/>
      <c r="AF251" s="61"/>
      <c r="AG251" s="59"/>
      <c r="AH251" s="59"/>
      <c r="AI251" s="59"/>
      <c r="AJ251" s="60"/>
      <c r="AK251" s="62"/>
      <c r="AL251" s="62"/>
      <c r="AM251" s="62"/>
      <c r="AN251" s="62"/>
      <c r="AO251" s="62"/>
      <c r="AP251" s="62"/>
      <c r="AQ251" s="63"/>
      <c r="AR251" s="62"/>
      <c r="AS251" s="62"/>
      <c r="AT251" s="63"/>
      <c r="AU251" s="59"/>
      <c r="AV251" s="59"/>
      <c r="AW251" s="59"/>
      <c r="AX251" s="59"/>
      <c r="AY251" s="59"/>
      <c r="AZ251" s="59"/>
      <c r="BA251" s="60"/>
      <c r="BB251" s="64"/>
      <c r="BC251" s="64"/>
      <c r="BD251" s="59"/>
      <c r="BE251" s="59"/>
      <c r="BF251" s="59"/>
      <c r="BG251" s="59"/>
      <c r="BH251" s="59"/>
      <c r="BI251" s="59"/>
      <c r="BJ251" s="59"/>
      <c r="BK251" s="59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P251"/>
      <c r="CQ251"/>
      <c r="CR251"/>
      <c r="CS251"/>
      <c r="CT251"/>
      <c r="CU251"/>
      <c r="CV251"/>
      <c r="CW251"/>
      <c r="CX251"/>
      <c r="CY251"/>
      <c r="CZ251"/>
      <c r="EM251" s="57"/>
      <c r="EN251" s="57"/>
      <c r="EO251" s="57"/>
      <c r="EP251" s="57"/>
      <c r="EQ251" s="57"/>
      <c r="ER251" s="57"/>
      <c r="ES251" s="57"/>
      <c r="ET251" s="57"/>
      <c r="EU251" s="57"/>
      <c r="EV251" s="57"/>
      <c r="EW251" s="57"/>
      <c r="FG251" s="65"/>
      <c r="FH251" s="65"/>
      <c r="FL251" s="57"/>
      <c r="FX251" s="57"/>
      <c r="FY251" s="57"/>
      <c r="FZ251" s="57"/>
      <c r="GA251" s="66"/>
      <c r="GB251" s="66"/>
      <c r="GE251" s="66"/>
      <c r="GG251" s="57"/>
    </row>
    <row r="252" spans="1:189" s="56" customFormat="1" ht="18" customHeight="1" x14ac:dyDescent="0.3">
      <c r="A252" s="56" t="s">
        <v>1044</v>
      </c>
      <c r="B252" s="56" t="s">
        <v>1022</v>
      </c>
      <c r="C252" s="57">
        <v>892</v>
      </c>
      <c r="D252" s="57">
        <v>9.6999999999999993</v>
      </c>
      <c r="E252" s="56">
        <f t="shared" si="3"/>
        <v>1165.1500000000001</v>
      </c>
      <c r="F252" s="58">
        <v>66.095299999999995</v>
      </c>
      <c r="G252" s="58">
        <v>0.24799499999999999</v>
      </c>
      <c r="H252" s="58">
        <v>15.0726</v>
      </c>
      <c r="I252" s="58">
        <v>1.0287200000000001</v>
      </c>
      <c r="J252" s="58">
        <v>0.101035</v>
      </c>
      <c r="K252" s="58">
        <v>0.53273000000000004</v>
      </c>
      <c r="L252" s="58">
        <v>2.8749099999999999</v>
      </c>
      <c r="M252" s="58">
        <v>3.0218600000000002</v>
      </c>
      <c r="N252" s="58">
        <v>1.94722</v>
      </c>
      <c r="O252" s="58"/>
      <c r="P252" s="58"/>
      <c r="Q252" s="58">
        <v>8.15</v>
      </c>
      <c r="S252" s="58">
        <v>45.56</v>
      </c>
      <c r="T252" s="58">
        <v>0.95</v>
      </c>
      <c r="U252" s="58">
        <v>12.6</v>
      </c>
      <c r="V252" s="58">
        <v>10.26</v>
      </c>
      <c r="W252" s="58">
        <v>0.28000000000000003</v>
      </c>
      <c r="X252" s="58">
        <v>14.86</v>
      </c>
      <c r="Y252" s="58">
        <v>10.71</v>
      </c>
      <c r="Z252" s="58">
        <v>2.2799999999999998</v>
      </c>
      <c r="AA252" s="58">
        <v>0.38</v>
      </c>
      <c r="AB252" s="58"/>
      <c r="AD252" s="59"/>
      <c r="AE252" s="60"/>
      <c r="AF252" s="61"/>
      <c r="AG252" s="59"/>
      <c r="AH252" s="59"/>
      <c r="AI252" s="59"/>
      <c r="AJ252" s="60"/>
      <c r="AK252" s="62"/>
      <c r="AL252" s="62"/>
      <c r="AM252" s="62"/>
      <c r="AN252" s="62"/>
      <c r="AO252" s="62"/>
      <c r="AP252" s="62"/>
      <c r="AQ252" s="63"/>
      <c r="AR252" s="62"/>
      <c r="AS252" s="62"/>
      <c r="AT252" s="63"/>
      <c r="AU252" s="59"/>
      <c r="AV252" s="59"/>
      <c r="AW252" s="59"/>
      <c r="AX252" s="59"/>
      <c r="AY252" s="59"/>
      <c r="AZ252" s="59"/>
      <c r="BA252" s="60"/>
      <c r="BB252" s="64"/>
      <c r="BC252" s="64"/>
      <c r="BD252" s="59"/>
      <c r="BE252" s="59"/>
      <c r="BF252" s="59"/>
      <c r="BG252" s="59"/>
      <c r="BH252" s="59"/>
      <c r="BI252" s="59"/>
      <c r="BJ252" s="59"/>
      <c r="BK252" s="59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P252"/>
      <c r="CQ252"/>
      <c r="CR252"/>
      <c r="CS252"/>
      <c r="CT252"/>
      <c r="CU252"/>
      <c r="CV252"/>
      <c r="CW252"/>
      <c r="CX252"/>
      <c r="CY252"/>
      <c r="CZ252"/>
      <c r="EM252" s="57"/>
      <c r="EN252" s="57"/>
      <c r="EO252" s="57"/>
      <c r="EP252" s="57"/>
      <c r="EQ252" s="57"/>
      <c r="ER252" s="57"/>
      <c r="ES252" s="57"/>
      <c r="ET252" s="57"/>
      <c r="EU252" s="57"/>
      <c r="EV252" s="57"/>
      <c r="EW252" s="57"/>
      <c r="FG252" s="65"/>
      <c r="FH252" s="65"/>
      <c r="FL252" s="57"/>
      <c r="FX252" s="57"/>
      <c r="FY252" s="57"/>
      <c r="FZ252" s="57"/>
      <c r="GA252" s="66"/>
      <c r="GB252" s="66"/>
      <c r="GE252" s="66"/>
      <c r="GG252" s="57"/>
    </row>
    <row r="253" spans="1:189" s="56" customFormat="1" ht="18" customHeight="1" x14ac:dyDescent="0.3">
      <c r="A253" s="56" t="s">
        <v>1056</v>
      </c>
      <c r="B253" s="56" t="s">
        <v>1022</v>
      </c>
      <c r="C253" s="57">
        <v>1025</v>
      </c>
      <c r="D253" s="57">
        <v>10</v>
      </c>
      <c r="E253" s="56">
        <f t="shared" si="3"/>
        <v>1298.1500000000001</v>
      </c>
      <c r="F253" s="58">
        <v>41.36</v>
      </c>
      <c r="G253" s="58">
        <v>2.57</v>
      </c>
      <c r="H253" s="58">
        <v>12.48</v>
      </c>
      <c r="I253" s="58">
        <v>9.6999999999999993</v>
      </c>
      <c r="J253" s="58">
        <v>0.2</v>
      </c>
      <c r="K253" s="58">
        <v>5.7</v>
      </c>
      <c r="L253" s="58">
        <v>8.35</v>
      </c>
      <c r="M253" s="58">
        <v>4.13</v>
      </c>
      <c r="N253" s="58">
        <v>1.97</v>
      </c>
      <c r="O253" s="58">
        <v>0.02</v>
      </c>
      <c r="P253" s="58">
        <v>1.65</v>
      </c>
      <c r="Q253" s="58">
        <v>10.3</v>
      </c>
      <c r="S253" s="58">
        <v>42.22</v>
      </c>
      <c r="T253" s="58">
        <v>3.42</v>
      </c>
      <c r="U253" s="58">
        <v>11.34</v>
      </c>
      <c r="V253" s="58">
        <v>7.55</v>
      </c>
      <c r="W253" s="58">
        <v>0.09</v>
      </c>
      <c r="X253" s="58">
        <v>15.87</v>
      </c>
      <c r="Y253" s="58">
        <v>11.31</v>
      </c>
      <c r="Z253" s="58">
        <v>2.66</v>
      </c>
      <c r="AA253" s="58">
        <v>1.23</v>
      </c>
      <c r="AB253" s="58">
        <v>0.2</v>
      </c>
      <c r="AD253" s="59"/>
      <c r="AE253" s="60"/>
      <c r="AF253" s="61"/>
      <c r="AG253" s="59"/>
      <c r="AH253" s="59"/>
      <c r="AI253" s="59"/>
      <c r="AJ253" s="60"/>
      <c r="AK253" s="62"/>
      <c r="AL253" s="62"/>
      <c r="AM253" s="62"/>
      <c r="AN253" s="62"/>
      <c r="AO253" s="62"/>
      <c r="AP253" s="62"/>
      <c r="AQ253" s="63"/>
      <c r="AR253" s="62"/>
      <c r="AS253" s="62"/>
      <c r="AT253" s="63"/>
      <c r="AU253" s="59"/>
      <c r="AV253" s="59"/>
      <c r="AW253" s="59"/>
      <c r="AX253" s="59"/>
      <c r="AY253" s="59"/>
      <c r="AZ253" s="59"/>
      <c r="BA253" s="60"/>
      <c r="BB253" s="64"/>
      <c r="BC253" s="64"/>
      <c r="BD253" s="59"/>
      <c r="BE253" s="59"/>
      <c r="BF253" s="59"/>
      <c r="BG253" s="59"/>
      <c r="BH253" s="59"/>
      <c r="BI253" s="59"/>
      <c r="BJ253" s="59"/>
      <c r="BK253" s="59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P253"/>
      <c r="CQ253"/>
      <c r="CR253"/>
      <c r="CS253"/>
      <c r="CT253"/>
      <c r="CU253"/>
      <c r="CV253"/>
      <c r="CW253"/>
      <c r="CX253"/>
      <c r="CY253"/>
      <c r="CZ253"/>
      <c r="EM253" s="57"/>
      <c r="EN253" s="57"/>
      <c r="EO253" s="57"/>
      <c r="EP253" s="57"/>
      <c r="EQ253" s="57"/>
      <c r="ER253" s="57"/>
      <c r="ES253" s="57"/>
      <c r="ET253" s="57"/>
      <c r="EU253" s="57"/>
      <c r="EV253" s="57"/>
      <c r="EW253" s="57"/>
      <c r="FG253" s="65"/>
      <c r="FH253" s="65"/>
      <c r="FL253" s="57"/>
      <c r="FX253" s="57"/>
      <c r="FY253" s="57"/>
      <c r="FZ253" s="57"/>
      <c r="GA253" s="66"/>
      <c r="GB253" s="66"/>
      <c r="GE253" s="66"/>
      <c r="GG253" s="57"/>
    </row>
    <row r="254" spans="1:189" s="56" customFormat="1" ht="18" customHeight="1" x14ac:dyDescent="0.3">
      <c r="A254" s="56" t="s">
        <v>1045</v>
      </c>
      <c r="B254" s="56" t="s">
        <v>1022</v>
      </c>
      <c r="C254" s="57">
        <v>1050</v>
      </c>
      <c r="D254" s="57">
        <v>10</v>
      </c>
      <c r="E254" s="56">
        <f t="shared" si="3"/>
        <v>1323.15</v>
      </c>
      <c r="F254" s="58">
        <v>46</v>
      </c>
      <c r="G254" s="58">
        <v>1.84</v>
      </c>
      <c r="H254" s="58">
        <v>14.6</v>
      </c>
      <c r="I254" s="58">
        <v>8.33</v>
      </c>
      <c r="J254" s="58">
        <v>0.18</v>
      </c>
      <c r="K254" s="58">
        <v>4.8600000000000003</v>
      </c>
      <c r="L254" s="58">
        <v>7.71</v>
      </c>
      <c r="M254" s="58">
        <v>3.71</v>
      </c>
      <c r="N254" s="58">
        <v>2.25</v>
      </c>
      <c r="O254" s="58"/>
      <c r="P254" s="58"/>
      <c r="Q254" s="58">
        <v>8</v>
      </c>
      <c r="S254" s="58">
        <v>41.19</v>
      </c>
      <c r="T254" s="58">
        <v>2.62</v>
      </c>
      <c r="U254" s="58">
        <v>12.25</v>
      </c>
      <c r="V254" s="58">
        <v>9.44</v>
      </c>
      <c r="W254" s="58">
        <v>0.111</v>
      </c>
      <c r="X254" s="58">
        <v>15.67</v>
      </c>
      <c r="Y254" s="58">
        <v>11.54</v>
      </c>
      <c r="Z254" s="58">
        <v>2.44</v>
      </c>
      <c r="AA254" s="58">
        <v>1.4</v>
      </c>
      <c r="AB254" s="58">
        <v>0.1</v>
      </c>
      <c r="AD254" s="59"/>
      <c r="AE254" s="60"/>
      <c r="AF254" s="61"/>
      <c r="AG254" s="59"/>
      <c r="AH254" s="59"/>
      <c r="AI254" s="59"/>
      <c r="AJ254" s="60"/>
      <c r="AK254" s="62"/>
      <c r="AL254" s="62"/>
      <c r="AM254" s="62"/>
      <c r="AN254" s="62"/>
      <c r="AO254" s="62"/>
      <c r="AP254" s="62"/>
      <c r="AQ254" s="63"/>
      <c r="AR254" s="62"/>
      <c r="AS254" s="62"/>
      <c r="AT254" s="63"/>
      <c r="AU254" s="59"/>
      <c r="AV254" s="59"/>
      <c r="AW254" s="59"/>
      <c r="AX254" s="59"/>
      <c r="AY254" s="59"/>
      <c r="AZ254" s="59"/>
      <c r="BA254" s="60"/>
      <c r="BB254" s="64"/>
      <c r="BC254" s="64"/>
      <c r="BD254" s="59"/>
      <c r="BE254" s="59"/>
      <c r="BF254" s="59"/>
      <c r="BG254" s="59"/>
      <c r="BH254" s="59"/>
      <c r="BI254" s="59"/>
      <c r="BJ254" s="59"/>
      <c r="BK254" s="59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P254"/>
      <c r="CQ254"/>
      <c r="CR254"/>
      <c r="CS254"/>
      <c r="CT254"/>
      <c r="CU254"/>
      <c r="CV254"/>
      <c r="CW254"/>
      <c r="CX254"/>
      <c r="CY254"/>
      <c r="CZ254"/>
      <c r="EM254" s="57"/>
      <c r="EN254" s="57"/>
      <c r="EO254" s="57"/>
      <c r="EP254" s="57"/>
      <c r="EQ254" s="57"/>
      <c r="ER254" s="57"/>
      <c r="ES254" s="57"/>
      <c r="ET254" s="57"/>
      <c r="EU254" s="57"/>
      <c r="EV254" s="57"/>
      <c r="EW254" s="57"/>
      <c r="FG254" s="65"/>
      <c r="FH254" s="65"/>
      <c r="FL254" s="57"/>
      <c r="FX254" s="57"/>
      <c r="FY254" s="57"/>
      <c r="FZ254" s="57"/>
      <c r="GA254" s="66"/>
      <c r="GB254" s="66"/>
      <c r="GE254" s="66"/>
      <c r="GG254" s="57"/>
    </row>
    <row r="255" spans="1:189" s="56" customFormat="1" ht="18" customHeight="1" x14ac:dyDescent="0.3">
      <c r="A255" s="56" t="s">
        <v>41</v>
      </c>
      <c r="B255" s="56" t="s">
        <v>1022</v>
      </c>
      <c r="C255" s="57">
        <v>1050</v>
      </c>
      <c r="D255" s="57">
        <v>10</v>
      </c>
      <c r="E255" s="56">
        <f t="shared" si="3"/>
        <v>1323.15</v>
      </c>
      <c r="F255" s="58">
        <v>46.27</v>
      </c>
      <c r="G255" s="58">
        <v>2.0099999999999998</v>
      </c>
      <c r="H255" s="58">
        <v>16.03</v>
      </c>
      <c r="I255" s="58">
        <v>9.26</v>
      </c>
      <c r="J255" s="58">
        <v>0.16</v>
      </c>
      <c r="K255" s="58">
        <v>4.84</v>
      </c>
      <c r="L255" s="58">
        <v>7.61</v>
      </c>
      <c r="M255" s="58">
        <v>3.32</v>
      </c>
      <c r="N255" s="58">
        <v>1.27</v>
      </c>
      <c r="O255" s="58">
        <v>0.02</v>
      </c>
      <c r="P255" s="58">
        <v>0.7</v>
      </c>
      <c r="Q255" s="58">
        <v>6.3</v>
      </c>
      <c r="S255" s="58">
        <v>41.68</v>
      </c>
      <c r="T255" s="58">
        <v>3.41</v>
      </c>
      <c r="U255" s="58">
        <v>14.17</v>
      </c>
      <c r="V255" s="58">
        <v>8.73</v>
      </c>
      <c r="W255" s="58">
        <v>0.12</v>
      </c>
      <c r="X255" s="58">
        <v>14.66</v>
      </c>
      <c r="Y255" s="58">
        <v>10.73</v>
      </c>
      <c r="Z255" s="58">
        <v>2.64</v>
      </c>
      <c r="AA255" s="58">
        <v>0.78</v>
      </c>
      <c r="AB255" s="58">
        <v>0.09</v>
      </c>
      <c r="AD255" s="59"/>
      <c r="AE255" s="60"/>
      <c r="AF255" s="61"/>
      <c r="AG255" s="59"/>
      <c r="AH255" s="59"/>
      <c r="AI255" s="59"/>
      <c r="AJ255" s="60"/>
      <c r="AK255" s="62"/>
      <c r="AL255" s="62"/>
      <c r="AM255" s="62"/>
      <c r="AN255" s="62"/>
      <c r="AO255" s="62"/>
      <c r="AP255" s="62"/>
      <c r="AQ255" s="63"/>
      <c r="AR255" s="62"/>
      <c r="AS255" s="62"/>
      <c r="AT255" s="63"/>
      <c r="AU255" s="59"/>
      <c r="AV255" s="59"/>
      <c r="AW255" s="59"/>
      <c r="AX255" s="59"/>
      <c r="AY255" s="59"/>
      <c r="AZ255" s="59"/>
      <c r="BA255" s="60"/>
      <c r="BB255" s="64"/>
      <c r="BC255" s="64"/>
      <c r="BD255" s="59"/>
      <c r="BE255" s="59"/>
      <c r="BF255" s="59"/>
      <c r="BG255" s="59"/>
      <c r="BH255" s="59"/>
      <c r="BI255" s="59"/>
      <c r="BJ255" s="59"/>
      <c r="BK255" s="59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P255"/>
      <c r="CQ255"/>
      <c r="CR255"/>
      <c r="CS255"/>
      <c r="CT255"/>
      <c r="CU255"/>
      <c r="CV255"/>
      <c r="CW255"/>
      <c r="CX255"/>
      <c r="CY255"/>
      <c r="CZ255"/>
      <c r="EM255" s="57"/>
      <c r="EN255" s="57"/>
      <c r="EO255" s="57"/>
      <c r="EP255" s="57"/>
      <c r="EQ255" s="57"/>
      <c r="ER255" s="57"/>
      <c r="ES255" s="57"/>
      <c r="ET255" s="57"/>
      <c r="EU255" s="57"/>
      <c r="EV255" s="57"/>
      <c r="EW255" s="57"/>
      <c r="FG255" s="65"/>
      <c r="FH255" s="65"/>
      <c r="FL255" s="57"/>
      <c r="FX255" s="57"/>
      <c r="FY255" s="57"/>
      <c r="FZ255" s="57"/>
      <c r="GA255" s="66"/>
      <c r="GB255" s="66"/>
      <c r="GE255" s="66"/>
      <c r="GG255" s="57"/>
    </row>
    <row r="256" spans="1:189" s="56" customFormat="1" ht="18" customHeight="1" x14ac:dyDescent="0.3">
      <c r="A256" s="56" t="s">
        <v>1046</v>
      </c>
      <c r="B256" s="56" t="s">
        <v>1022</v>
      </c>
      <c r="C256" s="57">
        <v>950</v>
      </c>
      <c r="D256" s="57">
        <v>10</v>
      </c>
      <c r="E256" s="56">
        <f t="shared" si="3"/>
        <v>1223.1500000000001</v>
      </c>
      <c r="F256" s="67">
        <v>61.41</v>
      </c>
      <c r="G256" s="67">
        <v>0.68</v>
      </c>
      <c r="H256" s="67">
        <v>19.739999999999998</v>
      </c>
      <c r="I256" s="67">
        <v>5.24</v>
      </c>
      <c r="J256" s="67">
        <v>0.1</v>
      </c>
      <c r="K256" s="67">
        <v>1.05</v>
      </c>
      <c r="L256" s="67">
        <v>4.63</v>
      </c>
      <c r="M256" s="58">
        <v>4.3499999999999996</v>
      </c>
      <c r="N256" s="58">
        <v>2.2000000000000002</v>
      </c>
      <c r="O256" s="58"/>
      <c r="P256" s="58">
        <v>0.71</v>
      </c>
      <c r="Q256" s="58">
        <v>12.400000000000006</v>
      </c>
      <c r="S256" s="67">
        <v>41.4</v>
      </c>
      <c r="T256" s="67">
        <v>2.63</v>
      </c>
      <c r="U256" s="67">
        <v>13.71</v>
      </c>
      <c r="V256" s="67">
        <v>14.21</v>
      </c>
      <c r="W256" s="67">
        <v>0.22</v>
      </c>
      <c r="X256" s="67">
        <v>11.52</v>
      </c>
      <c r="Y256" s="67">
        <v>9.98</v>
      </c>
      <c r="Z256" s="58">
        <v>2.4700000000000002</v>
      </c>
      <c r="AA256" s="58">
        <v>0.79</v>
      </c>
      <c r="AB256" s="58"/>
      <c r="AD256" s="59"/>
      <c r="AE256" s="60"/>
      <c r="AF256" s="61"/>
      <c r="AG256" s="59"/>
      <c r="AH256" s="59"/>
      <c r="AI256" s="59"/>
      <c r="AJ256" s="60"/>
      <c r="AK256" s="62"/>
      <c r="AL256" s="62"/>
      <c r="AM256" s="62"/>
      <c r="AN256" s="62"/>
      <c r="AO256" s="62"/>
      <c r="AP256" s="62"/>
      <c r="AQ256" s="63"/>
      <c r="AR256" s="62"/>
      <c r="AS256" s="62"/>
      <c r="AT256" s="63"/>
      <c r="AU256" s="59"/>
      <c r="AV256" s="59"/>
      <c r="AW256" s="59"/>
      <c r="AX256" s="59"/>
      <c r="AY256" s="59"/>
      <c r="AZ256" s="59"/>
      <c r="BA256" s="60"/>
      <c r="BB256" s="64"/>
      <c r="BC256" s="64"/>
      <c r="BD256" s="59"/>
      <c r="BE256" s="59"/>
      <c r="BF256" s="59"/>
      <c r="BG256" s="59"/>
      <c r="BH256" s="59"/>
      <c r="BI256" s="59"/>
      <c r="BJ256" s="59"/>
      <c r="BK256" s="59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P256"/>
      <c r="CQ256"/>
      <c r="CR256"/>
      <c r="CS256"/>
      <c r="CT256"/>
      <c r="CU256"/>
      <c r="CV256"/>
      <c r="CW256"/>
      <c r="CX256"/>
      <c r="CY256"/>
      <c r="CZ256"/>
      <c r="EM256" s="57"/>
      <c r="EN256" s="57"/>
      <c r="EO256" s="57"/>
      <c r="EP256" s="57"/>
      <c r="EQ256" s="57"/>
      <c r="ER256" s="57"/>
      <c r="ES256" s="57"/>
      <c r="ET256" s="57"/>
      <c r="EU256" s="57"/>
      <c r="EV256" s="57"/>
      <c r="EW256" s="57"/>
      <c r="FG256" s="65"/>
      <c r="FH256" s="65"/>
      <c r="FL256" s="57"/>
      <c r="FX256" s="57"/>
      <c r="FY256" s="57"/>
      <c r="FZ256" s="57"/>
      <c r="GA256" s="66"/>
      <c r="GB256" s="66"/>
      <c r="GE256" s="66"/>
      <c r="GG256" s="57"/>
    </row>
    <row r="257" spans="1:189" s="56" customFormat="1" ht="18" customHeight="1" x14ac:dyDescent="0.3">
      <c r="A257" s="56" t="s">
        <v>1046</v>
      </c>
      <c r="B257" s="56" t="s">
        <v>1022</v>
      </c>
      <c r="C257" s="57">
        <v>1000</v>
      </c>
      <c r="D257" s="57">
        <v>10</v>
      </c>
      <c r="E257" s="56">
        <f t="shared" si="3"/>
        <v>1273.1500000000001</v>
      </c>
      <c r="F257" s="67">
        <v>54.94</v>
      </c>
      <c r="G257" s="67">
        <v>1.48</v>
      </c>
      <c r="H257" s="67">
        <v>18.23</v>
      </c>
      <c r="I257" s="67">
        <v>9.17</v>
      </c>
      <c r="J257" s="67">
        <v>0.12</v>
      </c>
      <c r="K257" s="67">
        <v>3.67</v>
      </c>
      <c r="L257" s="67">
        <v>7</v>
      </c>
      <c r="M257" s="67">
        <v>3.32</v>
      </c>
      <c r="N257" s="67">
        <v>1.6</v>
      </c>
      <c r="O257" s="58"/>
      <c r="P257" s="58">
        <v>0.46</v>
      </c>
      <c r="Q257" s="58">
        <v>12.239999999999995</v>
      </c>
      <c r="S257" s="67">
        <v>41.05</v>
      </c>
      <c r="T257" s="67">
        <v>3.03</v>
      </c>
      <c r="U257" s="67">
        <v>13.93</v>
      </c>
      <c r="V257" s="67">
        <v>11.76</v>
      </c>
      <c r="W257" s="67">
        <v>0.11</v>
      </c>
      <c r="X257" s="67">
        <v>13.3</v>
      </c>
      <c r="Y257" s="67">
        <v>10.08</v>
      </c>
      <c r="Z257" s="58">
        <v>2.38</v>
      </c>
      <c r="AA257" s="58">
        <v>0.77</v>
      </c>
      <c r="AB257" s="58"/>
      <c r="AD257" s="59"/>
      <c r="AE257" s="60"/>
      <c r="AF257" s="61"/>
      <c r="AG257" s="59"/>
      <c r="AH257" s="59"/>
      <c r="AI257" s="59"/>
      <c r="AJ257" s="60"/>
      <c r="AK257" s="62"/>
      <c r="AL257" s="62"/>
      <c r="AM257" s="62"/>
      <c r="AN257" s="62"/>
      <c r="AO257" s="62"/>
      <c r="AP257" s="62"/>
      <c r="AQ257" s="63"/>
      <c r="AR257" s="62"/>
      <c r="AS257" s="62"/>
      <c r="AT257" s="63"/>
      <c r="AU257" s="59"/>
      <c r="AV257" s="59"/>
      <c r="AW257" s="59"/>
      <c r="AX257" s="59"/>
      <c r="AY257" s="59"/>
      <c r="AZ257" s="59"/>
      <c r="BA257" s="60"/>
      <c r="BB257" s="64"/>
      <c r="BC257" s="64"/>
      <c r="BD257" s="59"/>
      <c r="BE257" s="59"/>
      <c r="BF257" s="59"/>
      <c r="BG257" s="59"/>
      <c r="BH257" s="59"/>
      <c r="BI257" s="59"/>
      <c r="BJ257" s="59"/>
      <c r="BK257" s="59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P257"/>
      <c r="CQ257"/>
      <c r="CR257"/>
      <c r="CS257"/>
      <c r="CT257"/>
      <c r="CU257"/>
      <c r="CV257"/>
      <c r="CW257"/>
      <c r="CX257"/>
      <c r="CY257"/>
      <c r="CZ2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FG257" s="65"/>
      <c r="FH257" s="65"/>
      <c r="FL257" s="57"/>
      <c r="FX257" s="57"/>
      <c r="FY257" s="57"/>
      <c r="FZ257" s="57"/>
      <c r="GA257" s="66"/>
      <c r="GB257" s="66"/>
      <c r="GE257" s="66"/>
      <c r="GG257" s="57"/>
    </row>
    <row r="258" spans="1:189" s="56" customFormat="1" ht="18" customHeight="1" x14ac:dyDescent="0.3">
      <c r="A258" s="56" t="s">
        <v>1047</v>
      </c>
      <c r="B258" s="56" t="s">
        <v>1022</v>
      </c>
      <c r="C258" s="57">
        <v>1050</v>
      </c>
      <c r="D258" s="57">
        <v>10</v>
      </c>
      <c r="E258" s="56">
        <f t="shared" si="3"/>
        <v>1323.15</v>
      </c>
      <c r="F258" s="58">
        <v>64.8</v>
      </c>
      <c r="G258" s="58">
        <v>0.2</v>
      </c>
      <c r="H258" s="58">
        <v>18.350000000000001</v>
      </c>
      <c r="I258" s="58">
        <v>3.68</v>
      </c>
      <c r="J258" s="58">
        <v>0.08</v>
      </c>
      <c r="K258" s="58">
        <v>0.53</v>
      </c>
      <c r="L258" s="58">
        <v>3.35</v>
      </c>
      <c r="M258" s="58">
        <v>5.78</v>
      </c>
      <c r="N258" s="58">
        <v>3.05</v>
      </c>
      <c r="O258" s="58"/>
      <c r="P258" s="58">
        <v>0.18</v>
      </c>
      <c r="Q258" s="58">
        <v>4.7999999999999972</v>
      </c>
      <c r="S258" s="58">
        <v>43.77</v>
      </c>
      <c r="T258" s="58">
        <v>2.1800000000000002</v>
      </c>
      <c r="U258" s="58">
        <v>12.58</v>
      </c>
      <c r="V258" s="58">
        <v>10.92</v>
      </c>
      <c r="W258" s="58">
        <v>0.13</v>
      </c>
      <c r="X258" s="58">
        <v>14.37</v>
      </c>
      <c r="Y258" s="58">
        <v>10.58</v>
      </c>
      <c r="Z258" s="58">
        <v>2.63</v>
      </c>
      <c r="AA258" s="58">
        <v>0.78</v>
      </c>
      <c r="AB258" s="58">
        <v>0.12</v>
      </c>
      <c r="AD258" s="59"/>
      <c r="AE258" s="60"/>
      <c r="AF258" s="61"/>
      <c r="AG258" s="59"/>
      <c r="AH258" s="59"/>
      <c r="AI258" s="59"/>
      <c r="AJ258" s="60"/>
      <c r="AK258" s="62"/>
      <c r="AL258" s="62"/>
      <c r="AM258" s="62"/>
      <c r="AN258" s="62"/>
      <c r="AO258" s="62"/>
      <c r="AP258" s="62"/>
      <c r="AQ258" s="63"/>
      <c r="AR258" s="62"/>
      <c r="AS258" s="62"/>
      <c r="AT258" s="63"/>
      <c r="AU258" s="59"/>
      <c r="AV258" s="59"/>
      <c r="AW258" s="59"/>
      <c r="AX258" s="59"/>
      <c r="AY258" s="59"/>
      <c r="AZ258" s="59"/>
      <c r="BA258" s="60"/>
      <c r="BB258" s="64"/>
      <c r="BC258" s="64"/>
      <c r="BD258" s="59"/>
      <c r="BE258" s="59"/>
      <c r="BF258" s="59"/>
      <c r="BG258" s="59"/>
      <c r="BH258" s="59"/>
      <c r="BI258" s="59"/>
      <c r="BJ258" s="59"/>
      <c r="BK258" s="59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P258"/>
      <c r="CQ258"/>
      <c r="CR258"/>
      <c r="CS258"/>
      <c r="CT258"/>
      <c r="CU258"/>
      <c r="CV258"/>
      <c r="CW258"/>
      <c r="CX258"/>
      <c r="CY258"/>
      <c r="CZ258"/>
      <c r="EM258" s="57"/>
      <c r="EN258" s="57"/>
      <c r="EO258" s="57"/>
      <c r="EP258" s="57"/>
      <c r="EQ258" s="57"/>
      <c r="ER258" s="57"/>
      <c r="ES258" s="57"/>
      <c r="ET258" s="57"/>
      <c r="EU258" s="57"/>
      <c r="EV258" s="57"/>
      <c r="EW258" s="57"/>
      <c r="FG258" s="65"/>
      <c r="FH258" s="65"/>
      <c r="FL258" s="57"/>
      <c r="FX258" s="57"/>
      <c r="FY258" s="57"/>
      <c r="FZ258" s="57"/>
      <c r="GA258" s="66"/>
      <c r="GB258" s="66"/>
      <c r="GE258" s="66"/>
      <c r="GG258" s="57"/>
    </row>
    <row r="259" spans="1:189" s="56" customFormat="1" ht="18" customHeight="1" x14ac:dyDescent="0.3">
      <c r="A259" s="56" t="s">
        <v>1048</v>
      </c>
      <c r="B259" s="56" t="s">
        <v>1022</v>
      </c>
      <c r="C259" s="57">
        <v>1040</v>
      </c>
      <c r="D259" s="57">
        <v>10</v>
      </c>
      <c r="E259" s="56">
        <f t="shared" ref="E259:E322" si="4">C259+273.15</f>
        <v>1313.15</v>
      </c>
      <c r="F259" s="67">
        <v>54.4</v>
      </c>
      <c r="G259" s="67">
        <v>0.32</v>
      </c>
      <c r="H259" s="67">
        <v>18.739999999999998</v>
      </c>
      <c r="I259" s="67">
        <v>9.86</v>
      </c>
      <c r="J259" s="67">
        <v>0.11</v>
      </c>
      <c r="K259" s="67">
        <v>1.78</v>
      </c>
      <c r="L259" s="67">
        <v>10.1</v>
      </c>
      <c r="M259" s="58">
        <v>3.34</v>
      </c>
      <c r="N259" s="58">
        <v>1.38</v>
      </c>
      <c r="O259" s="67"/>
      <c r="P259" s="58">
        <v>0.28999999999999998</v>
      </c>
      <c r="Q259" s="58">
        <v>7.56</v>
      </c>
      <c r="S259" s="67">
        <v>40.78</v>
      </c>
      <c r="T259" s="67">
        <v>2.38</v>
      </c>
      <c r="U259" s="67">
        <v>15.84</v>
      </c>
      <c r="V259" s="67">
        <v>9.7799999999999994</v>
      </c>
      <c r="W259" s="67">
        <v>0.2</v>
      </c>
      <c r="X259" s="67">
        <v>13.77</v>
      </c>
      <c r="Y259" s="67">
        <v>10.67</v>
      </c>
      <c r="Z259" s="58">
        <v>2.46</v>
      </c>
      <c r="AA259" s="58">
        <v>0.86</v>
      </c>
      <c r="AB259" s="67"/>
      <c r="AD259" s="59"/>
      <c r="AE259" s="60"/>
      <c r="AF259" s="61"/>
      <c r="AG259" s="59"/>
      <c r="AH259" s="59"/>
      <c r="AI259" s="59"/>
      <c r="AJ259" s="60"/>
      <c r="AK259" s="62"/>
      <c r="AL259" s="62"/>
      <c r="AM259" s="62"/>
      <c r="AN259" s="62"/>
      <c r="AO259" s="62"/>
      <c r="AP259" s="62"/>
      <c r="AQ259" s="63"/>
      <c r="AR259" s="62"/>
      <c r="AS259" s="62"/>
      <c r="AT259" s="63"/>
      <c r="AU259" s="59"/>
      <c r="AV259" s="59"/>
      <c r="AW259" s="59"/>
      <c r="AX259" s="59"/>
      <c r="AY259" s="59"/>
      <c r="AZ259" s="59"/>
      <c r="BA259" s="60"/>
      <c r="BB259" s="64"/>
      <c r="BC259" s="64"/>
      <c r="BD259" s="59"/>
      <c r="BE259" s="59"/>
      <c r="BF259" s="59"/>
      <c r="BG259" s="59"/>
      <c r="BH259" s="59"/>
      <c r="BI259" s="59"/>
      <c r="BJ259" s="59"/>
      <c r="BK259" s="59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P259"/>
      <c r="CQ259"/>
      <c r="CR259"/>
      <c r="CS259"/>
      <c r="CT259"/>
      <c r="CU259"/>
      <c r="CV259"/>
      <c r="CW259"/>
      <c r="CX259"/>
      <c r="CY259"/>
      <c r="CZ259"/>
      <c r="EM259" s="57"/>
      <c r="EN259" s="57"/>
      <c r="EO259" s="57"/>
      <c r="EP259" s="57"/>
      <c r="EQ259" s="57"/>
      <c r="ER259" s="57"/>
      <c r="ES259" s="57"/>
      <c r="ET259" s="57"/>
      <c r="EU259" s="57"/>
      <c r="EV259" s="57"/>
      <c r="EW259" s="57"/>
      <c r="FG259" s="65"/>
      <c r="FH259" s="65"/>
      <c r="FL259" s="57"/>
      <c r="FX259" s="57"/>
      <c r="FY259" s="57"/>
      <c r="FZ259" s="57"/>
      <c r="GA259" s="66"/>
      <c r="GB259" s="66"/>
      <c r="GE259" s="66"/>
      <c r="GG259" s="57"/>
    </row>
    <row r="260" spans="1:189" s="56" customFormat="1" ht="18" customHeight="1" x14ac:dyDescent="0.3">
      <c r="A260" s="56" t="s">
        <v>1048</v>
      </c>
      <c r="B260" s="56" t="s">
        <v>1022</v>
      </c>
      <c r="C260" s="57">
        <v>1000</v>
      </c>
      <c r="D260" s="57">
        <v>10</v>
      </c>
      <c r="E260" s="56">
        <f t="shared" si="4"/>
        <v>1273.1500000000001</v>
      </c>
      <c r="F260" s="67">
        <v>56.23</v>
      </c>
      <c r="G260" s="67">
        <v>0.34</v>
      </c>
      <c r="H260" s="67">
        <v>18.5</v>
      </c>
      <c r="I260" s="67">
        <v>8.15</v>
      </c>
      <c r="J260" s="67">
        <v>0.3</v>
      </c>
      <c r="K260" s="67">
        <v>1.53</v>
      </c>
      <c r="L260" s="67">
        <v>9.68</v>
      </c>
      <c r="M260" s="58">
        <v>3.48</v>
      </c>
      <c r="N260" s="58">
        <v>1.42</v>
      </c>
      <c r="O260" s="67"/>
      <c r="P260" s="58">
        <v>0.38</v>
      </c>
      <c r="Q260" s="58">
        <v>8.4</v>
      </c>
      <c r="S260" s="67">
        <v>40.04</v>
      </c>
      <c r="T260" s="67">
        <v>2.2799999999999998</v>
      </c>
      <c r="U260" s="67">
        <v>16.5</v>
      </c>
      <c r="V260" s="67">
        <v>11.07</v>
      </c>
      <c r="W260" s="67"/>
      <c r="X260" s="67">
        <v>12.73</v>
      </c>
      <c r="Y260" s="67">
        <v>10.59</v>
      </c>
      <c r="Z260" s="58">
        <v>2.39</v>
      </c>
      <c r="AA260" s="58">
        <v>0.89</v>
      </c>
      <c r="AB260" s="67"/>
      <c r="AD260" s="59"/>
      <c r="AE260" s="60"/>
      <c r="AF260" s="61"/>
      <c r="AG260" s="59"/>
      <c r="AH260" s="59"/>
      <c r="AI260" s="59"/>
      <c r="AJ260" s="60"/>
      <c r="AK260" s="62"/>
      <c r="AL260" s="62"/>
      <c r="AM260" s="62"/>
      <c r="AN260" s="62"/>
      <c r="AO260" s="62"/>
      <c r="AP260" s="62"/>
      <c r="AQ260" s="63"/>
      <c r="AR260" s="62"/>
      <c r="AS260" s="62"/>
      <c r="AT260" s="63"/>
      <c r="AU260" s="59"/>
      <c r="AV260" s="59"/>
      <c r="AW260" s="59"/>
      <c r="AX260" s="59"/>
      <c r="AY260" s="59"/>
      <c r="AZ260" s="59"/>
      <c r="BA260" s="60"/>
      <c r="BB260" s="64"/>
      <c r="BC260" s="64"/>
      <c r="BD260" s="59"/>
      <c r="BE260" s="59"/>
      <c r="BF260" s="59"/>
      <c r="BG260" s="59"/>
      <c r="BH260" s="59"/>
      <c r="BI260" s="59"/>
      <c r="BJ260" s="59"/>
      <c r="BK260" s="59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P260"/>
      <c r="CQ260"/>
      <c r="CR260"/>
      <c r="CS260"/>
      <c r="CT260"/>
      <c r="CU260"/>
      <c r="CV260"/>
      <c r="CW260"/>
      <c r="CX260"/>
      <c r="CY260"/>
      <c r="CZ260"/>
      <c r="EM260" s="57"/>
      <c r="EN260" s="57"/>
      <c r="EO260" s="57"/>
      <c r="EP260" s="57"/>
      <c r="EQ260" s="57"/>
      <c r="ER260" s="57"/>
      <c r="ES260" s="57"/>
      <c r="ET260" s="57"/>
      <c r="EU260" s="57"/>
      <c r="EV260" s="57"/>
      <c r="EW260" s="57"/>
      <c r="FG260" s="65"/>
      <c r="FH260" s="65"/>
      <c r="FL260" s="57"/>
      <c r="FX260" s="57"/>
      <c r="FY260" s="57"/>
      <c r="FZ260" s="57"/>
      <c r="GA260" s="66"/>
      <c r="GB260" s="66"/>
      <c r="GE260" s="66"/>
      <c r="GG260" s="57"/>
    </row>
    <row r="261" spans="1:189" s="56" customFormat="1" ht="18" customHeight="1" x14ac:dyDescent="0.3">
      <c r="A261" s="56" t="s">
        <v>1048</v>
      </c>
      <c r="B261" s="56" t="s">
        <v>1022</v>
      </c>
      <c r="C261" s="57">
        <v>1020</v>
      </c>
      <c r="D261" s="57">
        <v>10</v>
      </c>
      <c r="E261" s="56">
        <f t="shared" si="4"/>
        <v>1293.1500000000001</v>
      </c>
      <c r="F261" s="67">
        <v>51.68</v>
      </c>
      <c r="G261" s="67">
        <v>0.84</v>
      </c>
      <c r="H261" s="67">
        <v>18.149999999999999</v>
      </c>
      <c r="I261" s="67">
        <v>9.58</v>
      </c>
      <c r="J261" s="67">
        <v>0.18</v>
      </c>
      <c r="K261" s="67">
        <v>4.3899999999999997</v>
      </c>
      <c r="L261" s="67">
        <v>10.199999999999999</v>
      </c>
      <c r="M261" s="58">
        <v>3.23</v>
      </c>
      <c r="N261" s="58">
        <v>0.23</v>
      </c>
      <c r="O261" s="67"/>
      <c r="P261" s="58">
        <v>0.45</v>
      </c>
      <c r="Q261" s="58">
        <v>6.33</v>
      </c>
      <c r="S261" s="67">
        <v>41.66</v>
      </c>
      <c r="T261" s="67">
        <v>2.2200000000000002</v>
      </c>
      <c r="U261" s="67">
        <v>16.350000000000001</v>
      </c>
      <c r="V261" s="67">
        <v>9.18</v>
      </c>
      <c r="W261" s="67"/>
      <c r="X261" s="67">
        <v>14.32</v>
      </c>
      <c r="Y261" s="67">
        <v>11.22</v>
      </c>
      <c r="Z261" s="58">
        <v>2.2400000000000002</v>
      </c>
      <c r="AA261" s="58">
        <v>0.92</v>
      </c>
      <c r="AB261" s="67"/>
      <c r="AD261" s="59"/>
      <c r="AE261" s="60"/>
      <c r="AF261" s="61"/>
      <c r="AG261" s="59"/>
      <c r="AH261" s="59"/>
      <c r="AI261" s="59"/>
      <c r="AJ261" s="60"/>
      <c r="AK261" s="62"/>
      <c r="AL261" s="62"/>
      <c r="AM261" s="62"/>
      <c r="AN261" s="62"/>
      <c r="AO261" s="62"/>
      <c r="AP261" s="62"/>
      <c r="AQ261" s="63"/>
      <c r="AR261" s="62"/>
      <c r="AS261" s="62"/>
      <c r="AT261" s="63"/>
      <c r="AU261" s="59"/>
      <c r="AV261" s="59"/>
      <c r="AW261" s="59"/>
      <c r="AX261" s="59"/>
      <c r="AY261" s="59"/>
      <c r="AZ261" s="59"/>
      <c r="BA261" s="60"/>
      <c r="BB261" s="64"/>
      <c r="BC261" s="64"/>
      <c r="BD261" s="59"/>
      <c r="BE261" s="59"/>
      <c r="BF261" s="59"/>
      <c r="BG261" s="59"/>
      <c r="BH261" s="59"/>
      <c r="BI261" s="59"/>
      <c r="BJ261" s="59"/>
      <c r="BK261" s="59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P261"/>
      <c r="CQ261"/>
      <c r="CR261"/>
      <c r="CS261"/>
      <c r="CT261"/>
      <c r="CU261"/>
      <c r="CV261"/>
      <c r="CW261"/>
      <c r="CX261"/>
      <c r="CY261"/>
      <c r="CZ261"/>
      <c r="EM261" s="57"/>
      <c r="EN261" s="57"/>
      <c r="EO261" s="57"/>
      <c r="EP261" s="57"/>
      <c r="EQ261" s="57"/>
      <c r="ER261" s="57"/>
      <c r="ES261" s="57"/>
      <c r="ET261" s="57"/>
      <c r="EU261" s="57"/>
      <c r="EV261" s="57"/>
      <c r="EW261" s="57"/>
      <c r="FG261" s="65"/>
      <c r="FH261" s="65"/>
      <c r="FL261" s="57"/>
      <c r="FX261" s="57"/>
      <c r="FY261" s="57"/>
      <c r="FZ261" s="57"/>
      <c r="GA261" s="66"/>
      <c r="GB261" s="66"/>
      <c r="GE261" s="66"/>
      <c r="GG261" s="57"/>
    </row>
    <row r="262" spans="1:189" s="56" customFormat="1" ht="18" customHeight="1" x14ac:dyDescent="0.3">
      <c r="A262" s="56" t="s">
        <v>1048</v>
      </c>
      <c r="B262" s="56" t="s">
        <v>1022</v>
      </c>
      <c r="C262" s="57">
        <v>950</v>
      </c>
      <c r="D262" s="57">
        <v>10</v>
      </c>
      <c r="E262" s="56">
        <f t="shared" si="4"/>
        <v>1223.1500000000001</v>
      </c>
      <c r="F262" s="67">
        <v>58.52</v>
      </c>
      <c r="G262" s="67">
        <v>0.19</v>
      </c>
      <c r="H262" s="67">
        <v>20.48</v>
      </c>
      <c r="I262" s="67">
        <v>3.9</v>
      </c>
      <c r="J262" s="67">
        <v>0.14000000000000001</v>
      </c>
      <c r="K262" s="67">
        <v>1.23</v>
      </c>
      <c r="L262" s="67">
        <v>9.89</v>
      </c>
      <c r="M262" s="58">
        <v>3.72</v>
      </c>
      <c r="N262" s="58">
        <v>1.46</v>
      </c>
      <c r="O262" s="67"/>
      <c r="P262" s="58">
        <v>0.46</v>
      </c>
      <c r="Q262" s="58">
        <v>9.9</v>
      </c>
      <c r="S262" s="67">
        <v>41.64</v>
      </c>
      <c r="T262" s="67">
        <v>2.11</v>
      </c>
      <c r="U262" s="67">
        <v>15.12</v>
      </c>
      <c r="V262" s="67">
        <v>14.38</v>
      </c>
      <c r="W262" s="67"/>
      <c r="X262" s="67">
        <v>10.93</v>
      </c>
      <c r="Y262" s="67">
        <v>10.41</v>
      </c>
      <c r="Z262" s="58">
        <v>2.27</v>
      </c>
      <c r="AA262" s="58">
        <v>0.98</v>
      </c>
      <c r="AB262" s="67"/>
      <c r="AD262" s="59"/>
      <c r="AE262" s="60"/>
      <c r="AF262" s="61"/>
      <c r="AG262" s="59"/>
      <c r="AH262" s="59"/>
      <c r="AI262" s="59"/>
      <c r="AJ262" s="60"/>
      <c r="AK262" s="62"/>
      <c r="AL262" s="62"/>
      <c r="AM262" s="62"/>
      <c r="AN262" s="62"/>
      <c r="AO262" s="62"/>
      <c r="AP262" s="62"/>
      <c r="AQ262" s="63"/>
      <c r="AR262" s="62"/>
      <c r="AS262" s="62"/>
      <c r="AT262" s="63"/>
      <c r="AU262" s="59"/>
      <c r="AV262" s="59"/>
      <c r="AW262" s="59"/>
      <c r="AX262" s="59"/>
      <c r="AY262" s="59"/>
      <c r="AZ262" s="59"/>
      <c r="BA262" s="60"/>
      <c r="BB262" s="64"/>
      <c r="BC262" s="64"/>
      <c r="BD262" s="59"/>
      <c r="BE262" s="59"/>
      <c r="BF262" s="59"/>
      <c r="BG262" s="59"/>
      <c r="BH262" s="59"/>
      <c r="BI262" s="59"/>
      <c r="BJ262" s="59"/>
      <c r="BK262" s="59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P262"/>
      <c r="CQ262"/>
      <c r="CR262"/>
      <c r="CS262"/>
      <c r="CT262"/>
      <c r="CU262"/>
      <c r="CV262"/>
      <c r="CW262"/>
      <c r="CX262"/>
      <c r="CY262"/>
      <c r="CZ262"/>
      <c r="EM262" s="57"/>
      <c r="EN262" s="57"/>
      <c r="EO262" s="57"/>
      <c r="EP262" s="57"/>
      <c r="EQ262" s="57"/>
      <c r="ER262" s="57"/>
      <c r="ES262" s="57"/>
      <c r="ET262" s="57"/>
      <c r="EU262" s="57"/>
      <c r="EV262" s="57"/>
      <c r="EW262" s="57"/>
      <c r="FG262" s="65"/>
      <c r="FH262" s="65"/>
      <c r="FL262" s="57"/>
      <c r="FX262" s="57"/>
      <c r="FY262" s="57"/>
      <c r="FZ262" s="57"/>
      <c r="GA262" s="66"/>
      <c r="GB262" s="66"/>
      <c r="GE262" s="66"/>
      <c r="GG262" s="57"/>
    </row>
    <row r="263" spans="1:189" s="56" customFormat="1" ht="18" customHeight="1" x14ac:dyDescent="0.3">
      <c r="A263" s="56" t="s">
        <v>1057</v>
      </c>
      <c r="B263" s="56" t="s">
        <v>1022</v>
      </c>
      <c r="C263" s="57">
        <v>900</v>
      </c>
      <c r="D263" s="57">
        <v>10</v>
      </c>
      <c r="E263" s="56">
        <f t="shared" si="4"/>
        <v>1173.1500000000001</v>
      </c>
      <c r="F263" s="58">
        <v>69.14</v>
      </c>
      <c r="G263" s="58">
        <v>0.27</v>
      </c>
      <c r="H263" s="58">
        <v>14.5</v>
      </c>
      <c r="I263" s="58">
        <v>1.52</v>
      </c>
      <c r="J263" s="58">
        <v>0.02</v>
      </c>
      <c r="K263" s="58">
        <v>0.2</v>
      </c>
      <c r="L263" s="58">
        <v>1.74</v>
      </c>
      <c r="M263" s="58">
        <v>1.1200000000000001</v>
      </c>
      <c r="N263" s="58">
        <v>2.41</v>
      </c>
      <c r="O263" s="58">
        <v>0.27</v>
      </c>
      <c r="P263" s="58"/>
      <c r="Q263" s="58">
        <v>8.8100000000000165</v>
      </c>
      <c r="S263" s="58">
        <v>42.34</v>
      </c>
      <c r="T263" s="58">
        <v>2.19</v>
      </c>
      <c r="U263" s="58">
        <v>13.43</v>
      </c>
      <c r="V263" s="58">
        <v>19.79</v>
      </c>
      <c r="W263" s="58">
        <v>0.26</v>
      </c>
      <c r="X263" s="58">
        <v>8.69</v>
      </c>
      <c r="Y263" s="58">
        <v>9.67</v>
      </c>
      <c r="Z263" s="58">
        <v>2.0499999999999998</v>
      </c>
      <c r="AA263" s="58">
        <v>0.95</v>
      </c>
      <c r="AB263" s="58"/>
      <c r="AD263" s="59"/>
      <c r="AE263" s="60"/>
      <c r="AF263" s="61"/>
      <c r="AG263" s="59"/>
      <c r="AH263" s="59"/>
      <c r="AI263" s="59"/>
      <c r="AJ263" s="60"/>
      <c r="AK263" s="62"/>
      <c r="AL263" s="62"/>
      <c r="AM263" s="62"/>
      <c r="AN263" s="62"/>
      <c r="AO263" s="62"/>
      <c r="AP263" s="62"/>
      <c r="AQ263" s="63"/>
      <c r="AR263" s="62"/>
      <c r="AS263" s="62"/>
      <c r="AT263" s="63"/>
      <c r="AU263" s="59"/>
      <c r="AV263" s="59"/>
      <c r="AW263" s="59"/>
      <c r="AX263" s="59"/>
      <c r="AY263" s="59"/>
      <c r="AZ263" s="59"/>
      <c r="BA263" s="60"/>
      <c r="BB263" s="64"/>
      <c r="BC263" s="64"/>
      <c r="BD263" s="59"/>
      <c r="BE263" s="59"/>
      <c r="BF263" s="59"/>
      <c r="BG263" s="59"/>
      <c r="BH263" s="59"/>
      <c r="BI263" s="59"/>
      <c r="BJ263" s="59"/>
      <c r="BK263" s="59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P263"/>
      <c r="CQ263"/>
      <c r="CR263"/>
      <c r="CS263"/>
      <c r="CT263"/>
      <c r="CU263"/>
      <c r="CV263"/>
      <c r="CW263"/>
      <c r="CX263"/>
      <c r="CY263"/>
      <c r="CZ263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FG263" s="65"/>
      <c r="FH263" s="65"/>
      <c r="FL263" s="57"/>
      <c r="FX263" s="57"/>
      <c r="FY263" s="57"/>
      <c r="FZ263" s="57"/>
      <c r="GA263" s="66"/>
      <c r="GB263" s="66"/>
      <c r="GE263" s="66"/>
      <c r="GG263" s="57"/>
    </row>
    <row r="264" spans="1:189" s="56" customFormat="1" ht="18" customHeight="1" x14ac:dyDescent="0.3">
      <c r="A264" s="56" t="s">
        <v>1053</v>
      </c>
      <c r="B264" s="56" t="s">
        <v>1022</v>
      </c>
      <c r="C264" s="57">
        <v>1025</v>
      </c>
      <c r="D264" s="57">
        <v>10</v>
      </c>
      <c r="E264" s="56">
        <f t="shared" si="4"/>
        <v>1298.1500000000001</v>
      </c>
      <c r="F264" s="58">
        <v>57.89</v>
      </c>
      <c r="G264" s="58">
        <v>0.78</v>
      </c>
      <c r="H264" s="58">
        <v>16.89</v>
      </c>
      <c r="I264" s="58">
        <v>5</v>
      </c>
      <c r="J264" s="58">
        <v>0.1</v>
      </c>
      <c r="K264" s="58">
        <v>1.79</v>
      </c>
      <c r="L264" s="58">
        <v>3.83</v>
      </c>
      <c r="M264" s="58">
        <v>5.26</v>
      </c>
      <c r="N264" s="58">
        <v>2.2400000000000002</v>
      </c>
      <c r="O264" s="58"/>
      <c r="P264" s="58"/>
      <c r="Q264" s="58">
        <v>6.2199999999999989</v>
      </c>
      <c r="S264" s="58">
        <v>42.18</v>
      </c>
      <c r="T264" s="58">
        <v>2.87</v>
      </c>
      <c r="U264" s="58">
        <v>12.53</v>
      </c>
      <c r="V264" s="58">
        <v>13.37</v>
      </c>
      <c r="W264" s="58">
        <v>0.19</v>
      </c>
      <c r="X264" s="58">
        <v>12.93</v>
      </c>
      <c r="Y264" s="58">
        <v>10.130000000000001</v>
      </c>
      <c r="Z264" s="58">
        <v>3.02</v>
      </c>
      <c r="AA264" s="58">
        <v>0.78</v>
      </c>
      <c r="AB264" s="58"/>
      <c r="AD264" s="59"/>
      <c r="AE264" s="60"/>
      <c r="AF264" s="61"/>
      <c r="AG264" s="59"/>
      <c r="AH264" s="59"/>
      <c r="AI264" s="59"/>
      <c r="AJ264" s="60"/>
      <c r="AK264" s="62"/>
      <c r="AL264" s="62"/>
      <c r="AM264" s="62"/>
      <c r="AN264" s="62"/>
      <c r="AO264" s="62"/>
      <c r="AP264" s="62"/>
      <c r="AQ264" s="63"/>
      <c r="AR264" s="62"/>
      <c r="AS264" s="62"/>
      <c r="AT264" s="63"/>
      <c r="AU264" s="59"/>
      <c r="AV264" s="59"/>
      <c r="AW264" s="59"/>
      <c r="AX264" s="59"/>
      <c r="AY264" s="59"/>
      <c r="AZ264" s="59"/>
      <c r="BA264" s="60"/>
      <c r="BB264" s="64"/>
      <c r="BC264" s="64"/>
      <c r="BD264" s="59"/>
      <c r="BE264" s="59"/>
      <c r="BF264" s="59"/>
      <c r="BG264" s="59"/>
      <c r="BH264" s="59"/>
      <c r="BI264" s="59"/>
      <c r="BJ264" s="59"/>
      <c r="BK264" s="59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P264"/>
      <c r="CQ264"/>
      <c r="CR264"/>
      <c r="CS264"/>
      <c r="CT264"/>
      <c r="CU264"/>
      <c r="CV264"/>
      <c r="CW264"/>
      <c r="CX264"/>
      <c r="CY264"/>
      <c r="CZ264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FG264" s="65"/>
      <c r="FH264" s="65"/>
      <c r="FL264" s="57"/>
      <c r="FX264" s="57"/>
      <c r="FY264" s="57"/>
      <c r="FZ264" s="57"/>
      <c r="GA264" s="66"/>
      <c r="GB264" s="66"/>
      <c r="GE264" s="66"/>
      <c r="GG264" s="57"/>
    </row>
    <row r="265" spans="1:189" s="56" customFormat="1" ht="18" customHeight="1" x14ac:dyDescent="0.3">
      <c r="A265" s="56" t="s">
        <v>1053</v>
      </c>
      <c r="B265" s="56" t="s">
        <v>1022</v>
      </c>
      <c r="C265" s="57">
        <v>1025</v>
      </c>
      <c r="D265" s="57">
        <v>10</v>
      </c>
      <c r="E265" s="56">
        <f t="shared" si="4"/>
        <v>1298.1500000000001</v>
      </c>
      <c r="F265" s="58">
        <v>51.54</v>
      </c>
      <c r="G265" s="58">
        <v>1.28</v>
      </c>
      <c r="H265" s="58">
        <v>17.309999999999999</v>
      </c>
      <c r="I265" s="58">
        <v>5.43</v>
      </c>
      <c r="J265" s="58">
        <v>0.18</v>
      </c>
      <c r="K265" s="58">
        <v>3.6</v>
      </c>
      <c r="L265" s="58">
        <v>6.07</v>
      </c>
      <c r="M265" s="58">
        <v>4.88</v>
      </c>
      <c r="N265" s="58">
        <v>1.81</v>
      </c>
      <c r="O265" s="58"/>
      <c r="P265" s="58"/>
      <c r="Q265" s="58">
        <v>7.9000000000000057</v>
      </c>
      <c r="S265" s="58">
        <v>42.29</v>
      </c>
      <c r="T265" s="58">
        <v>3.84</v>
      </c>
      <c r="U265" s="58">
        <v>12.54</v>
      </c>
      <c r="V265" s="58">
        <v>8.18</v>
      </c>
      <c r="W265" s="58">
        <v>0.16</v>
      </c>
      <c r="X265" s="58">
        <v>15.73</v>
      </c>
      <c r="Y265" s="58">
        <v>11.52</v>
      </c>
      <c r="Z265" s="58">
        <v>2.88</v>
      </c>
      <c r="AA265" s="58">
        <v>0.73</v>
      </c>
      <c r="AB265" s="58"/>
      <c r="AD265" s="59"/>
      <c r="AE265" s="60"/>
      <c r="AF265" s="61"/>
      <c r="AG265" s="59"/>
      <c r="AH265" s="59"/>
      <c r="AI265" s="59"/>
      <c r="AJ265" s="60"/>
      <c r="AK265" s="62"/>
      <c r="AL265" s="62"/>
      <c r="AM265" s="62"/>
      <c r="AN265" s="62"/>
      <c r="AO265" s="62"/>
      <c r="AP265" s="62"/>
      <c r="AQ265" s="63"/>
      <c r="AR265" s="62"/>
      <c r="AS265" s="62"/>
      <c r="AT265" s="63"/>
      <c r="AU265" s="59"/>
      <c r="AV265" s="59"/>
      <c r="AW265" s="59"/>
      <c r="AX265" s="59"/>
      <c r="AY265" s="59"/>
      <c r="AZ265" s="59"/>
      <c r="BA265" s="60"/>
      <c r="BB265" s="64"/>
      <c r="BC265" s="64"/>
      <c r="BD265" s="59"/>
      <c r="BE265" s="59"/>
      <c r="BF265" s="59"/>
      <c r="BG265" s="59"/>
      <c r="BH265" s="59"/>
      <c r="BI265" s="59"/>
      <c r="BJ265" s="59"/>
      <c r="BK265" s="59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P265"/>
      <c r="CQ265"/>
      <c r="CR265"/>
      <c r="CS265"/>
      <c r="CT265"/>
      <c r="CU265"/>
      <c r="CV265"/>
      <c r="CW265"/>
      <c r="CX265"/>
      <c r="CY265"/>
      <c r="CZ265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FG265" s="65"/>
      <c r="FH265" s="65"/>
      <c r="FL265" s="57"/>
      <c r="FX265" s="57"/>
      <c r="FY265" s="57"/>
      <c r="FZ265" s="57"/>
      <c r="GA265" s="66"/>
      <c r="GB265" s="66"/>
      <c r="GE265" s="66"/>
      <c r="GG265" s="57"/>
    </row>
    <row r="266" spans="1:189" s="56" customFormat="1" ht="18" customHeight="1" x14ac:dyDescent="0.3">
      <c r="A266" s="56" t="s">
        <v>1053</v>
      </c>
      <c r="B266" s="56" t="s">
        <v>1022</v>
      </c>
      <c r="C266" s="57">
        <v>1025</v>
      </c>
      <c r="D266" s="57">
        <v>10</v>
      </c>
      <c r="E266" s="56">
        <f t="shared" si="4"/>
        <v>1298.1500000000001</v>
      </c>
      <c r="F266" s="58">
        <v>61.45</v>
      </c>
      <c r="G266" s="58">
        <v>0.86</v>
      </c>
      <c r="H266" s="58">
        <v>18.71</v>
      </c>
      <c r="I266" s="58">
        <v>2.96</v>
      </c>
      <c r="J266" s="58">
        <v>0.12</v>
      </c>
      <c r="K266" s="58">
        <v>1.42</v>
      </c>
      <c r="L266" s="58">
        <v>2.11</v>
      </c>
      <c r="M266" s="58">
        <v>6.46</v>
      </c>
      <c r="N266" s="58">
        <v>3.93</v>
      </c>
      <c r="O266" s="58"/>
      <c r="P266" s="58"/>
      <c r="Q266" s="58">
        <v>1.9799999999999898</v>
      </c>
      <c r="S266" s="58">
        <v>41.39</v>
      </c>
      <c r="T266" s="58">
        <v>5</v>
      </c>
      <c r="U266" s="58">
        <v>12.1</v>
      </c>
      <c r="V266" s="58">
        <v>11.85</v>
      </c>
      <c r="W266" s="58">
        <v>0.19</v>
      </c>
      <c r="X266" s="58">
        <v>12.93</v>
      </c>
      <c r="Y266" s="58">
        <v>10.72</v>
      </c>
      <c r="Z266" s="58">
        <v>2.94</v>
      </c>
      <c r="AA266" s="58">
        <v>1.06</v>
      </c>
      <c r="AB266" s="58"/>
      <c r="AD266" s="59"/>
      <c r="AE266" s="60"/>
      <c r="AF266" s="61"/>
      <c r="AG266" s="59"/>
      <c r="AH266" s="59"/>
      <c r="AI266" s="59"/>
      <c r="AJ266" s="60"/>
      <c r="AK266" s="62"/>
      <c r="AL266" s="62"/>
      <c r="AM266" s="62"/>
      <c r="AN266" s="62"/>
      <c r="AO266" s="62"/>
      <c r="AP266" s="62"/>
      <c r="AQ266" s="63"/>
      <c r="AR266" s="62"/>
      <c r="AS266" s="62"/>
      <c r="AT266" s="63"/>
      <c r="AU266" s="59"/>
      <c r="AV266" s="59"/>
      <c r="AW266" s="59"/>
      <c r="AX266" s="59"/>
      <c r="AY266" s="59"/>
      <c r="AZ266" s="59"/>
      <c r="BA266" s="60"/>
      <c r="BB266" s="64"/>
      <c r="BC266" s="64"/>
      <c r="BD266" s="59"/>
      <c r="BE266" s="59"/>
      <c r="BF266" s="59"/>
      <c r="BG266" s="59"/>
      <c r="BH266" s="59"/>
      <c r="BI266" s="59"/>
      <c r="BJ266" s="59"/>
      <c r="BK266" s="59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P266"/>
      <c r="CQ266"/>
      <c r="CR266"/>
      <c r="CS266"/>
      <c r="CT266"/>
      <c r="CU266"/>
      <c r="CV266"/>
      <c r="CW266"/>
      <c r="CX266"/>
      <c r="CY266"/>
      <c r="CZ266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FG266" s="65"/>
      <c r="FH266" s="65"/>
      <c r="FL266" s="57"/>
      <c r="FX266" s="57"/>
      <c r="FY266" s="57"/>
      <c r="FZ266" s="57"/>
      <c r="GA266" s="66"/>
      <c r="GB266" s="66"/>
      <c r="GE266" s="66"/>
      <c r="GG266" s="57"/>
    </row>
    <row r="267" spans="1:189" s="56" customFormat="1" ht="18" customHeight="1" x14ac:dyDescent="0.3">
      <c r="A267" s="56" t="s">
        <v>1053</v>
      </c>
      <c r="B267" s="56" t="s">
        <v>1022</v>
      </c>
      <c r="C267" s="57">
        <v>1050</v>
      </c>
      <c r="D267" s="57">
        <v>10</v>
      </c>
      <c r="E267" s="56">
        <f t="shared" si="4"/>
        <v>1323.15</v>
      </c>
      <c r="F267" s="58">
        <v>49.19</v>
      </c>
      <c r="G267" s="58">
        <v>1.68</v>
      </c>
      <c r="H267" s="58">
        <v>15.15</v>
      </c>
      <c r="I267" s="58">
        <v>8.6999999999999993</v>
      </c>
      <c r="J267" s="58">
        <v>0.21</v>
      </c>
      <c r="K267" s="58">
        <v>3.58</v>
      </c>
      <c r="L267" s="58">
        <v>6.19</v>
      </c>
      <c r="M267" s="58">
        <v>4.09</v>
      </c>
      <c r="N267" s="58">
        <v>1.49</v>
      </c>
      <c r="O267" s="58"/>
      <c r="P267" s="58"/>
      <c r="Q267" s="58">
        <v>9.7200000000000131</v>
      </c>
      <c r="S267" s="58">
        <v>41.89</v>
      </c>
      <c r="T267" s="58">
        <v>2.91</v>
      </c>
      <c r="U267" s="58">
        <v>12.25</v>
      </c>
      <c r="V267" s="58">
        <v>12.21</v>
      </c>
      <c r="W267" s="58">
        <v>0.16</v>
      </c>
      <c r="X267" s="58">
        <v>13.89</v>
      </c>
      <c r="Y267" s="58">
        <v>10.42</v>
      </c>
      <c r="Z267" s="58">
        <v>2.99</v>
      </c>
      <c r="AA267" s="58">
        <v>0.85</v>
      </c>
      <c r="AB267" s="58"/>
      <c r="AD267" s="59"/>
      <c r="AE267" s="60"/>
      <c r="AF267" s="61"/>
      <c r="AG267" s="59"/>
      <c r="AH267" s="59"/>
      <c r="AI267" s="59"/>
      <c r="AJ267" s="60"/>
      <c r="AK267" s="62"/>
      <c r="AL267" s="62"/>
      <c r="AM267" s="62"/>
      <c r="AN267" s="62"/>
      <c r="AO267" s="62"/>
      <c r="AP267" s="62"/>
      <c r="AQ267" s="63"/>
      <c r="AR267" s="62"/>
      <c r="AS267" s="62"/>
      <c r="AT267" s="63"/>
      <c r="AU267" s="59"/>
      <c r="AV267" s="59"/>
      <c r="AW267" s="59"/>
      <c r="AX267" s="59"/>
      <c r="AY267" s="59"/>
      <c r="AZ267" s="59"/>
      <c r="BA267" s="60"/>
      <c r="BB267" s="64"/>
      <c r="BC267" s="64"/>
      <c r="BD267" s="59"/>
      <c r="BE267" s="59"/>
      <c r="BF267" s="59"/>
      <c r="BG267" s="59"/>
      <c r="BH267" s="59"/>
      <c r="BI267" s="59"/>
      <c r="BJ267" s="59"/>
      <c r="BK267" s="59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P267"/>
      <c r="CQ267"/>
      <c r="CR267"/>
      <c r="CS267"/>
      <c r="CT267"/>
      <c r="CU267"/>
      <c r="CV267"/>
      <c r="CW267"/>
      <c r="CX267"/>
      <c r="CY267"/>
      <c r="CZ26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FG267" s="65"/>
      <c r="FH267" s="65"/>
      <c r="FL267" s="57"/>
      <c r="FX267" s="57"/>
      <c r="FY267" s="57"/>
      <c r="FZ267" s="57"/>
      <c r="GA267" s="66"/>
      <c r="GB267" s="66"/>
      <c r="GE267" s="66"/>
      <c r="GG267" s="57"/>
    </row>
    <row r="268" spans="1:189" s="56" customFormat="1" ht="18" customHeight="1" x14ac:dyDescent="0.3">
      <c r="A268" s="56" t="s">
        <v>1053</v>
      </c>
      <c r="B268" s="56" t="s">
        <v>1022</v>
      </c>
      <c r="C268" s="57">
        <v>1050</v>
      </c>
      <c r="D268" s="57">
        <v>10</v>
      </c>
      <c r="E268" s="56">
        <f t="shared" si="4"/>
        <v>1323.15</v>
      </c>
      <c r="F268" s="58">
        <v>53.68</v>
      </c>
      <c r="G268" s="58">
        <v>1.54</v>
      </c>
      <c r="H268" s="58">
        <v>18.690000000000001</v>
      </c>
      <c r="I268" s="58">
        <v>5.01</v>
      </c>
      <c r="J268" s="58">
        <v>0.14000000000000001</v>
      </c>
      <c r="K268" s="58">
        <v>3.1</v>
      </c>
      <c r="L268" s="58">
        <v>5.14</v>
      </c>
      <c r="M268" s="58">
        <v>5.87</v>
      </c>
      <c r="N268" s="58">
        <v>2.39</v>
      </c>
      <c r="O268" s="58"/>
      <c r="P268" s="58"/>
      <c r="Q268" s="58">
        <v>4.4399999999999977</v>
      </c>
      <c r="S268" s="58">
        <v>40.74</v>
      </c>
      <c r="T268" s="58">
        <v>5.52</v>
      </c>
      <c r="U268" s="58">
        <v>13.29</v>
      </c>
      <c r="V268" s="58">
        <v>9.31</v>
      </c>
      <c r="W268" s="58">
        <v>0.18</v>
      </c>
      <c r="X268" s="58">
        <v>13.96</v>
      </c>
      <c r="Y268" s="58">
        <v>11.63</v>
      </c>
      <c r="Z268" s="58">
        <v>2.78</v>
      </c>
      <c r="AA268" s="58">
        <v>0.84</v>
      </c>
      <c r="AB268" s="58"/>
      <c r="AD268" s="59"/>
      <c r="AE268" s="60"/>
      <c r="AF268" s="61"/>
      <c r="AG268" s="59"/>
      <c r="AH268" s="59"/>
      <c r="AI268" s="59"/>
      <c r="AJ268" s="60"/>
      <c r="AK268" s="62"/>
      <c r="AL268" s="62"/>
      <c r="AM268" s="62"/>
      <c r="AN268" s="62"/>
      <c r="AO268" s="62"/>
      <c r="AP268" s="62"/>
      <c r="AQ268" s="63"/>
      <c r="AR268" s="62"/>
      <c r="AS268" s="62"/>
      <c r="AT268" s="63"/>
      <c r="AU268" s="59"/>
      <c r="AV268" s="59"/>
      <c r="AW268" s="59"/>
      <c r="AX268" s="59"/>
      <c r="AY268" s="59"/>
      <c r="AZ268" s="59"/>
      <c r="BA268" s="60"/>
      <c r="BB268" s="64"/>
      <c r="BC268" s="64"/>
      <c r="BD268" s="59"/>
      <c r="BE268" s="59"/>
      <c r="BF268" s="59"/>
      <c r="BG268" s="59"/>
      <c r="BH268" s="59"/>
      <c r="BI268" s="59"/>
      <c r="BJ268" s="59"/>
      <c r="BK268" s="59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P268"/>
      <c r="CQ268"/>
      <c r="CR268"/>
      <c r="CS268"/>
      <c r="CT268"/>
      <c r="CU268"/>
      <c r="CV268"/>
      <c r="CW268"/>
      <c r="CX268"/>
      <c r="CY268"/>
      <c r="CZ268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FG268" s="65"/>
      <c r="FH268" s="65"/>
      <c r="FL268" s="57"/>
      <c r="FX268" s="57"/>
      <c r="FY268" s="57"/>
      <c r="FZ268" s="57"/>
      <c r="GA268" s="66"/>
      <c r="GB268" s="66"/>
      <c r="GE268" s="66"/>
      <c r="GG268" s="57"/>
    </row>
    <row r="269" spans="1:189" s="56" customFormat="1" ht="18" customHeight="1" x14ac:dyDescent="0.3">
      <c r="A269" s="56" t="s">
        <v>1053</v>
      </c>
      <c r="B269" s="56" t="s">
        <v>1022</v>
      </c>
      <c r="C269" s="57">
        <v>1050</v>
      </c>
      <c r="D269" s="57">
        <v>10</v>
      </c>
      <c r="E269" s="56">
        <f t="shared" si="4"/>
        <v>1323.15</v>
      </c>
      <c r="F269" s="58">
        <v>54.84</v>
      </c>
      <c r="G269" s="58">
        <v>1.38</v>
      </c>
      <c r="H269" s="58">
        <v>19.16</v>
      </c>
      <c r="I269" s="58">
        <v>6</v>
      </c>
      <c r="J269" s="58">
        <v>0.14000000000000001</v>
      </c>
      <c r="K269" s="58">
        <v>2.1800000000000002</v>
      </c>
      <c r="L269" s="58">
        <v>3.76</v>
      </c>
      <c r="M269" s="58">
        <v>6.94</v>
      </c>
      <c r="N269" s="58">
        <v>4</v>
      </c>
      <c r="O269" s="58"/>
      <c r="P269" s="58"/>
      <c r="Q269" s="58">
        <v>1.5999999999999801</v>
      </c>
      <c r="S269" s="58">
        <v>39.979999999999997</v>
      </c>
      <c r="T269" s="58">
        <v>6.37</v>
      </c>
      <c r="U269" s="58">
        <v>13.11</v>
      </c>
      <c r="V269" s="58">
        <v>11.06</v>
      </c>
      <c r="W269" s="58">
        <v>0.16</v>
      </c>
      <c r="X269" s="58">
        <v>12.57</v>
      </c>
      <c r="Y269" s="58">
        <v>11.23</v>
      </c>
      <c r="Z269" s="58">
        <v>2.81</v>
      </c>
      <c r="AA269" s="58">
        <v>1.2</v>
      </c>
      <c r="AB269" s="58"/>
      <c r="AD269" s="59"/>
      <c r="AE269" s="60"/>
      <c r="AF269" s="61"/>
      <c r="AG269" s="59"/>
      <c r="AH269" s="59"/>
      <c r="AI269" s="59"/>
      <c r="AJ269" s="60"/>
      <c r="AK269" s="62"/>
      <c r="AL269" s="62"/>
      <c r="AM269" s="62"/>
      <c r="AN269" s="62"/>
      <c r="AO269" s="62"/>
      <c r="AP269" s="62"/>
      <c r="AQ269" s="63"/>
      <c r="AR269" s="62"/>
      <c r="AS269" s="62"/>
      <c r="AT269" s="63"/>
      <c r="AU269" s="59"/>
      <c r="AV269" s="59"/>
      <c r="AW269" s="59"/>
      <c r="AX269" s="59"/>
      <c r="AY269" s="59"/>
      <c r="AZ269" s="59"/>
      <c r="BA269" s="60"/>
      <c r="BB269" s="64"/>
      <c r="BC269" s="64"/>
      <c r="BD269" s="59"/>
      <c r="BE269" s="59"/>
      <c r="BF269" s="59"/>
      <c r="BG269" s="59"/>
      <c r="BH269" s="59"/>
      <c r="BI269" s="59"/>
      <c r="BJ269" s="59"/>
      <c r="BK269" s="59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P269"/>
      <c r="CQ269"/>
      <c r="CR269"/>
      <c r="CS269"/>
      <c r="CT269"/>
      <c r="CU269"/>
      <c r="CV269"/>
      <c r="CW269"/>
      <c r="CX269"/>
      <c r="CY269"/>
      <c r="CZ269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FG269" s="65"/>
      <c r="FH269" s="65"/>
      <c r="FL269" s="57"/>
      <c r="FX269" s="57"/>
      <c r="FY269" s="57"/>
      <c r="FZ269" s="57"/>
      <c r="GA269" s="66"/>
      <c r="GB269" s="66"/>
      <c r="GE269" s="66"/>
      <c r="GG269" s="57"/>
    </row>
    <row r="270" spans="1:189" s="56" customFormat="1" ht="18" customHeight="1" x14ac:dyDescent="0.3">
      <c r="A270" s="56" t="s">
        <v>1058</v>
      </c>
      <c r="B270" s="56" t="s">
        <v>1022</v>
      </c>
      <c r="C270" s="57">
        <v>1000</v>
      </c>
      <c r="D270" s="57">
        <v>10</v>
      </c>
      <c r="E270" s="56">
        <f t="shared" si="4"/>
        <v>1273.1500000000001</v>
      </c>
      <c r="F270" s="58">
        <v>49.98</v>
      </c>
      <c r="G270" s="58">
        <v>1.06</v>
      </c>
      <c r="H270" s="58">
        <v>17.579999999999998</v>
      </c>
      <c r="I270" s="58">
        <v>5.72</v>
      </c>
      <c r="J270" s="58">
        <v>0.13</v>
      </c>
      <c r="K270" s="58">
        <v>4.49</v>
      </c>
      <c r="L270" s="58">
        <v>8.09</v>
      </c>
      <c r="M270" s="58">
        <v>2.0099999999999998</v>
      </c>
      <c r="N270" s="58">
        <v>0.75</v>
      </c>
      <c r="O270" s="58"/>
      <c r="P270" s="58">
        <v>0.26</v>
      </c>
      <c r="Q270" s="58">
        <v>9.82</v>
      </c>
      <c r="S270" s="58">
        <v>42.49</v>
      </c>
      <c r="T270" s="58">
        <v>1.49</v>
      </c>
      <c r="U270" s="58">
        <v>13.64</v>
      </c>
      <c r="V270" s="58">
        <v>10.19</v>
      </c>
      <c r="W270" s="58">
        <v>7.0000000000000007E-2</v>
      </c>
      <c r="X270" s="58">
        <v>16.11</v>
      </c>
      <c r="Y270" s="58">
        <v>11.76</v>
      </c>
      <c r="Z270" s="58">
        <v>2.73</v>
      </c>
      <c r="AA270" s="58">
        <v>0.41</v>
      </c>
      <c r="AB270" s="58"/>
      <c r="AD270" s="59"/>
      <c r="AE270" s="60"/>
      <c r="AF270" s="61"/>
      <c r="AG270" s="59"/>
      <c r="AH270" s="59"/>
      <c r="AI270" s="59"/>
      <c r="AJ270" s="60"/>
      <c r="AK270" s="62"/>
      <c r="AL270" s="62"/>
      <c r="AM270" s="62"/>
      <c r="AN270" s="62"/>
      <c r="AO270" s="62"/>
      <c r="AP270" s="62"/>
      <c r="AQ270" s="63"/>
      <c r="AR270" s="62"/>
      <c r="AS270" s="62"/>
      <c r="AT270" s="63"/>
      <c r="AU270" s="59"/>
      <c r="AV270" s="59"/>
      <c r="AW270" s="59"/>
      <c r="AX270" s="59"/>
      <c r="AY270" s="59"/>
      <c r="AZ270" s="59"/>
      <c r="BA270" s="60"/>
      <c r="BB270" s="64"/>
      <c r="BC270" s="64"/>
      <c r="BD270" s="59"/>
      <c r="BE270" s="59"/>
      <c r="BF270" s="59"/>
      <c r="BG270" s="59"/>
      <c r="BH270" s="59"/>
      <c r="BI270" s="59"/>
      <c r="BJ270" s="59"/>
      <c r="BK270" s="59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P270"/>
      <c r="CQ270"/>
      <c r="CR270"/>
      <c r="CS270"/>
      <c r="CT270"/>
      <c r="CU270"/>
      <c r="CV270"/>
      <c r="CW270"/>
      <c r="CX270"/>
      <c r="CY270"/>
      <c r="CZ270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FG270" s="65"/>
      <c r="FH270" s="65"/>
      <c r="FL270" s="57"/>
      <c r="FX270" s="57"/>
      <c r="FY270" s="57"/>
      <c r="FZ270" s="57"/>
      <c r="GA270" s="66"/>
      <c r="GB270" s="66"/>
      <c r="GE270" s="66"/>
      <c r="GG270" s="57"/>
    </row>
    <row r="271" spans="1:189" s="56" customFormat="1" ht="18" customHeight="1" x14ac:dyDescent="0.3">
      <c r="A271" s="56" t="s">
        <v>1058</v>
      </c>
      <c r="B271" s="56" t="s">
        <v>1022</v>
      </c>
      <c r="C271" s="57">
        <v>1075</v>
      </c>
      <c r="D271" s="57">
        <v>10</v>
      </c>
      <c r="E271" s="56">
        <f t="shared" si="4"/>
        <v>1348.15</v>
      </c>
      <c r="F271" s="58">
        <v>49.77</v>
      </c>
      <c r="G271" s="58">
        <v>1.22</v>
      </c>
      <c r="H271" s="58">
        <v>18.59</v>
      </c>
      <c r="I271" s="58">
        <v>7.57</v>
      </c>
      <c r="J271" s="58">
        <v>0.13</v>
      </c>
      <c r="K271" s="58">
        <v>4.58</v>
      </c>
      <c r="L271" s="58">
        <v>7.26</v>
      </c>
      <c r="M271" s="58">
        <v>3.9</v>
      </c>
      <c r="N271" s="58">
        <v>0.71</v>
      </c>
      <c r="O271" s="58"/>
      <c r="P271" s="58">
        <v>0.28000000000000003</v>
      </c>
      <c r="Q271" s="58">
        <v>5.91</v>
      </c>
      <c r="S271" s="58">
        <v>39.86</v>
      </c>
      <c r="T271" s="58">
        <v>2.4900000000000002</v>
      </c>
      <c r="U271" s="58">
        <v>15.1</v>
      </c>
      <c r="V271" s="58">
        <v>11.91</v>
      </c>
      <c r="W271" s="58">
        <v>0.11</v>
      </c>
      <c r="X271" s="58">
        <v>13.72</v>
      </c>
      <c r="Y271" s="58">
        <v>10.37</v>
      </c>
      <c r="Z271" s="58">
        <v>2.84</v>
      </c>
      <c r="AA271" s="58">
        <v>0.34</v>
      </c>
      <c r="AB271" s="58"/>
      <c r="AD271" s="59"/>
      <c r="AE271" s="60"/>
      <c r="AF271" s="61"/>
      <c r="AG271" s="59"/>
      <c r="AH271" s="59"/>
      <c r="AI271" s="59"/>
      <c r="AJ271" s="60"/>
      <c r="AK271" s="62"/>
      <c r="AL271" s="62"/>
      <c r="AM271" s="62"/>
      <c r="AN271" s="62"/>
      <c r="AO271" s="62"/>
      <c r="AP271" s="62"/>
      <c r="AQ271" s="63"/>
      <c r="AR271" s="62"/>
      <c r="AS271" s="62"/>
      <c r="AT271" s="63"/>
      <c r="AU271" s="59"/>
      <c r="AV271" s="59"/>
      <c r="AW271" s="59"/>
      <c r="AX271" s="59"/>
      <c r="AY271" s="59"/>
      <c r="AZ271" s="59"/>
      <c r="BA271" s="60"/>
      <c r="BB271" s="64"/>
      <c r="BC271" s="64"/>
      <c r="BD271" s="59"/>
      <c r="BE271" s="59"/>
      <c r="BF271" s="59"/>
      <c r="BG271" s="59"/>
      <c r="BH271" s="59"/>
      <c r="BI271" s="59"/>
      <c r="BJ271" s="59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P271"/>
      <c r="CQ271"/>
      <c r="CR271"/>
      <c r="CS271"/>
      <c r="CT271"/>
      <c r="CU271"/>
      <c r="CV271"/>
      <c r="CW271"/>
      <c r="CX271"/>
      <c r="CY271"/>
      <c r="CZ271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FG271" s="65"/>
      <c r="FH271" s="65"/>
      <c r="FL271" s="57"/>
      <c r="FX271" s="57"/>
      <c r="FY271" s="57"/>
      <c r="FZ271" s="57"/>
      <c r="GA271" s="66"/>
      <c r="GB271" s="66"/>
      <c r="GE271" s="66"/>
      <c r="GG271" s="57"/>
    </row>
    <row r="272" spans="1:189" s="56" customFormat="1" ht="18" customHeight="1" x14ac:dyDescent="0.3">
      <c r="A272" s="56" t="s">
        <v>1042</v>
      </c>
      <c r="B272" s="56" t="s">
        <v>1022</v>
      </c>
      <c r="C272" s="57">
        <v>925</v>
      </c>
      <c r="D272" s="57">
        <v>10</v>
      </c>
      <c r="E272" s="56">
        <f t="shared" si="4"/>
        <v>1198.1500000000001</v>
      </c>
      <c r="F272" s="58">
        <v>72.5</v>
      </c>
      <c r="G272" s="58">
        <v>0.41</v>
      </c>
      <c r="H272" s="58">
        <v>15.3</v>
      </c>
      <c r="I272" s="58">
        <v>2.65</v>
      </c>
      <c r="J272" s="58">
        <v>0.08</v>
      </c>
      <c r="K272" s="58">
        <v>0.64</v>
      </c>
      <c r="L272" s="58">
        <v>3.29</v>
      </c>
      <c r="M272" s="58">
        <v>2.17</v>
      </c>
      <c r="N272" s="58">
        <v>2.65</v>
      </c>
      <c r="O272" s="58"/>
      <c r="P272" s="58"/>
      <c r="Q272" s="58">
        <v>5.5</v>
      </c>
      <c r="S272" s="58">
        <v>43.8</v>
      </c>
      <c r="T272" s="58">
        <v>2.35</v>
      </c>
      <c r="U272" s="58">
        <v>11.71</v>
      </c>
      <c r="V272" s="58">
        <v>14.5</v>
      </c>
      <c r="W272" s="58">
        <v>0.3</v>
      </c>
      <c r="X272" s="58">
        <v>12.2</v>
      </c>
      <c r="Y272" s="58">
        <v>10.5</v>
      </c>
      <c r="Z272" s="58">
        <v>2.12</v>
      </c>
      <c r="AA272" s="58">
        <v>0.77</v>
      </c>
      <c r="AB272" s="58"/>
      <c r="AD272" s="59"/>
      <c r="AE272" s="60"/>
      <c r="AF272" s="61"/>
      <c r="AG272" s="59"/>
      <c r="AH272" s="59"/>
      <c r="AI272" s="59"/>
      <c r="AJ272" s="60"/>
      <c r="AK272" s="62"/>
      <c r="AL272" s="62"/>
      <c r="AM272" s="62"/>
      <c r="AN272" s="62"/>
      <c r="AO272" s="62"/>
      <c r="AP272" s="62"/>
      <c r="AQ272" s="63"/>
      <c r="AR272" s="62"/>
      <c r="AS272" s="62"/>
      <c r="AT272" s="63"/>
      <c r="AU272" s="59"/>
      <c r="AV272" s="59"/>
      <c r="AW272" s="59"/>
      <c r="AX272" s="59"/>
      <c r="AY272" s="59"/>
      <c r="AZ272" s="59"/>
      <c r="BA272" s="60"/>
      <c r="BB272" s="64"/>
      <c r="BC272" s="64"/>
      <c r="BD272" s="59"/>
      <c r="BE272" s="59"/>
      <c r="BF272" s="59"/>
      <c r="BG272" s="59"/>
      <c r="BH272" s="59"/>
      <c r="BI272" s="59"/>
      <c r="BJ272" s="59"/>
      <c r="BK272" s="59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P272"/>
      <c r="CQ272"/>
      <c r="CR272"/>
      <c r="CS272"/>
      <c r="CT272"/>
      <c r="CU272"/>
      <c r="CV272"/>
      <c r="CW272"/>
      <c r="CX272"/>
      <c r="CY272"/>
      <c r="CZ272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FG272" s="65"/>
      <c r="FH272" s="65"/>
      <c r="FL272" s="57"/>
      <c r="FX272" s="57"/>
      <c r="FY272" s="57"/>
      <c r="FZ272" s="57"/>
      <c r="GA272" s="66"/>
      <c r="GB272" s="66"/>
      <c r="GE272" s="66"/>
      <c r="GG272" s="57"/>
    </row>
    <row r="273" spans="1:189" s="56" customFormat="1" ht="18" customHeight="1" x14ac:dyDescent="0.3">
      <c r="A273" s="56" t="s">
        <v>1042</v>
      </c>
      <c r="B273" s="56" t="s">
        <v>1022</v>
      </c>
      <c r="C273" s="57">
        <v>910</v>
      </c>
      <c r="D273" s="57">
        <v>10</v>
      </c>
      <c r="E273" s="56">
        <f t="shared" si="4"/>
        <v>1183.1500000000001</v>
      </c>
      <c r="F273" s="58">
        <v>72.7</v>
      </c>
      <c r="G273" s="58">
        <v>0.42</v>
      </c>
      <c r="H273" s="58">
        <v>15.1</v>
      </c>
      <c r="I273" s="58">
        <v>2.12</v>
      </c>
      <c r="J273" s="58">
        <v>0.16</v>
      </c>
      <c r="K273" s="58">
        <v>0.7</v>
      </c>
      <c r="L273" s="58">
        <v>3.04</v>
      </c>
      <c r="M273" s="58">
        <v>1.91</v>
      </c>
      <c r="N273" s="58">
        <v>3.69</v>
      </c>
      <c r="O273" s="58"/>
      <c r="P273" s="58"/>
      <c r="Q273" s="58">
        <v>3.8</v>
      </c>
      <c r="S273" s="58">
        <v>43.9</v>
      </c>
      <c r="T273" s="58">
        <v>2.35</v>
      </c>
      <c r="U273" s="58">
        <v>12.54</v>
      </c>
      <c r="V273" s="58">
        <v>14</v>
      </c>
      <c r="W273" s="58">
        <v>0.37</v>
      </c>
      <c r="X273" s="58">
        <v>12.7</v>
      </c>
      <c r="Y273" s="58">
        <v>9.8000000000000007</v>
      </c>
      <c r="Z273" s="58">
        <v>1.73</v>
      </c>
      <c r="AA273" s="58">
        <v>1.0900000000000001</v>
      </c>
      <c r="AB273" s="58"/>
      <c r="AD273" s="59"/>
      <c r="AE273" s="60"/>
      <c r="AF273" s="61"/>
      <c r="AG273" s="59"/>
      <c r="AH273" s="59"/>
      <c r="AI273" s="59"/>
      <c r="AJ273" s="60"/>
      <c r="AK273" s="62"/>
      <c r="AL273" s="62"/>
      <c r="AM273" s="62"/>
      <c r="AN273" s="62"/>
      <c r="AO273" s="62"/>
      <c r="AP273" s="62"/>
      <c r="AQ273" s="63"/>
      <c r="AR273" s="62"/>
      <c r="AS273" s="62"/>
      <c r="AT273" s="63"/>
      <c r="AU273" s="59"/>
      <c r="AV273" s="59"/>
      <c r="AW273" s="59"/>
      <c r="AX273" s="59"/>
      <c r="AY273" s="59"/>
      <c r="AZ273" s="59"/>
      <c r="BA273" s="60"/>
      <c r="BB273" s="64"/>
      <c r="BC273" s="64"/>
      <c r="BD273" s="59"/>
      <c r="BE273" s="59"/>
      <c r="BF273" s="59"/>
      <c r="BG273" s="59"/>
      <c r="BH273" s="59"/>
      <c r="BI273" s="59"/>
      <c r="BJ273" s="59"/>
      <c r="BK273" s="59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P273"/>
      <c r="CQ273"/>
      <c r="CR273"/>
      <c r="CS273"/>
      <c r="CT273"/>
      <c r="CU273"/>
      <c r="CV273"/>
      <c r="CW273"/>
      <c r="CX273"/>
      <c r="CY273"/>
      <c r="CZ273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FG273" s="65"/>
      <c r="FH273" s="65"/>
      <c r="FL273" s="57"/>
      <c r="FX273" s="57"/>
      <c r="FY273" s="57"/>
      <c r="FZ273" s="57"/>
      <c r="GA273" s="66"/>
      <c r="GB273" s="66"/>
      <c r="GE273" s="66"/>
      <c r="GG273" s="57"/>
    </row>
    <row r="274" spans="1:189" s="56" customFormat="1" ht="18" customHeight="1" x14ac:dyDescent="0.3">
      <c r="A274" s="56" t="s">
        <v>1039</v>
      </c>
      <c r="B274" s="56" t="s">
        <v>1022</v>
      </c>
      <c r="C274" s="57">
        <v>750</v>
      </c>
      <c r="D274" s="57">
        <v>10</v>
      </c>
      <c r="E274" s="56">
        <f t="shared" si="4"/>
        <v>1023.15</v>
      </c>
      <c r="F274" s="58">
        <v>65.818299999999994</v>
      </c>
      <c r="G274" s="58">
        <v>0.14319999999999999</v>
      </c>
      <c r="H274" s="58">
        <v>14.1052</v>
      </c>
      <c r="I274" s="58">
        <v>0.58174999999999999</v>
      </c>
      <c r="J274" s="58"/>
      <c r="K274" s="58">
        <v>0.51014999999999999</v>
      </c>
      <c r="L274" s="58">
        <v>3.0609000000000002</v>
      </c>
      <c r="M274" s="58">
        <v>3.5442</v>
      </c>
      <c r="N274" s="58">
        <v>1.9511000000000001</v>
      </c>
      <c r="O274" s="58"/>
      <c r="P274" s="58"/>
      <c r="Q274" s="58">
        <v>10.5</v>
      </c>
      <c r="S274" s="58">
        <v>46.2</v>
      </c>
      <c r="T274" s="58">
        <v>0.8</v>
      </c>
      <c r="U274" s="58">
        <v>11.9</v>
      </c>
      <c r="V274" s="58">
        <v>6.1</v>
      </c>
      <c r="W274" s="58"/>
      <c r="X274" s="58">
        <v>17.2</v>
      </c>
      <c r="Y274" s="58">
        <v>11.9</v>
      </c>
      <c r="Z274" s="58">
        <v>1.8</v>
      </c>
      <c r="AA274" s="58">
        <v>0.4</v>
      </c>
      <c r="AB274" s="58"/>
      <c r="AD274" s="59"/>
      <c r="AE274" s="60"/>
      <c r="AF274" s="61"/>
      <c r="AG274" s="59"/>
      <c r="AH274" s="59"/>
      <c r="AI274" s="59"/>
      <c r="AJ274" s="60"/>
      <c r="AK274" s="62"/>
      <c r="AL274" s="62"/>
      <c r="AM274" s="62"/>
      <c r="AN274" s="62"/>
      <c r="AO274" s="62"/>
      <c r="AP274" s="62"/>
      <c r="AQ274" s="63"/>
      <c r="AR274" s="62"/>
      <c r="AS274" s="62"/>
      <c r="AT274" s="63"/>
      <c r="AU274" s="59"/>
      <c r="AV274" s="59"/>
      <c r="AW274" s="59"/>
      <c r="AX274" s="59"/>
      <c r="AY274" s="59"/>
      <c r="AZ274" s="59"/>
      <c r="BA274" s="60"/>
      <c r="BB274" s="64"/>
      <c r="BC274" s="64"/>
      <c r="BD274" s="59"/>
      <c r="BE274" s="59"/>
      <c r="BF274" s="59"/>
      <c r="BG274" s="59"/>
      <c r="BH274" s="59"/>
      <c r="BI274" s="59"/>
      <c r="BJ274" s="59"/>
      <c r="BK274" s="59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P274"/>
      <c r="CQ274"/>
      <c r="CR274"/>
      <c r="CS274"/>
      <c r="CT274"/>
      <c r="CU274"/>
      <c r="CV274"/>
      <c r="CW274"/>
      <c r="CX274"/>
      <c r="CY274"/>
      <c r="CZ274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FG274" s="65"/>
      <c r="FH274" s="65"/>
      <c r="FL274" s="57"/>
      <c r="FX274" s="57"/>
      <c r="FY274" s="57"/>
      <c r="FZ274" s="57"/>
      <c r="GA274" s="66"/>
      <c r="GB274" s="66"/>
      <c r="GE274" s="66"/>
      <c r="GG274" s="57"/>
    </row>
    <row r="275" spans="1:189" s="56" customFormat="1" ht="18" customHeight="1" x14ac:dyDescent="0.3">
      <c r="A275" s="56" t="s">
        <v>1059</v>
      </c>
      <c r="B275" s="56" t="s">
        <v>1022</v>
      </c>
      <c r="C275" s="57">
        <v>850</v>
      </c>
      <c r="D275" s="57">
        <v>10</v>
      </c>
      <c r="E275" s="56">
        <f t="shared" si="4"/>
        <v>1123.1500000000001</v>
      </c>
      <c r="F275" s="58">
        <v>70.489999999999995</v>
      </c>
      <c r="G275" s="58">
        <v>0.1</v>
      </c>
      <c r="H275" s="58">
        <v>13.51</v>
      </c>
      <c r="I275" s="58">
        <v>1.5</v>
      </c>
      <c r="J275" s="58">
        <v>0</v>
      </c>
      <c r="K275" s="58">
        <v>0.19</v>
      </c>
      <c r="L275" s="58">
        <v>1.45</v>
      </c>
      <c r="M275" s="58">
        <v>1.33</v>
      </c>
      <c r="N275" s="58">
        <v>2.87</v>
      </c>
      <c r="O275" s="58"/>
      <c r="P275" s="58">
        <v>0.03</v>
      </c>
      <c r="Q275" s="58">
        <v>8.56</v>
      </c>
      <c r="S275" s="58">
        <v>40.25</v>
      </c>
      <c r="T275" s="58">
        <v>0.91</v>
      </c>
      <c r="U275" s="58">
        <v>13.62</v>
      </c>
      <c r="V275" s="58">
        <v>20</v>
      </c>
      <c r="W275" s="58">
        <v>0.18</v>
      </c>
      <c r="X275" s="58">
        <v>7.53</v>
      </c>
      <c r="Y275" s="58">
        <v>10.06</v>
      </c>
      <c r="Z275" s="58">
        <v>2.04</v>
      </c>
      <c r="AA275" s="58">
        <v>0.93</v>
      </c>
      <c r="AB275" s="58"/>
      <c r="AD275" s="59"/>
      <c r="AE275" s="60"/>
      <c r="AF275" s="61"/>
      <c r="AG275" s="59"/>
      <c r="AH275" s="59"/>
      <c r="AI275" s="59"/>
      <c r="AJ275" s="60"/>
      <c r="AK275" s="62"/>
      <c r="AL275" s="62"/>
      <c r="AM275" s="62"/>
      <c r="AN275" s="62"/>
      <c r="AO275" s="62"/>
      <c r="AP275" s="62"/>
      <c r="AQ275" s="63"/>
      <c r="AR275" s="62"/>
      <c r="AS275" s="62"/>
      <c r="AT275" s="63"/>
      <c r="AU275" s="59"/>
      <c r="AV275" s="59"/>
      <c r="AW275" s="59"/>
      <c r="AX275" s="59"/>
      <c r="AY275" s="59"/>
      <c r="AZ275" s="59"/>
      <c r="BA275" s="60"/>
      <c r="BB275" s="64"/>
      <c r="BC275" s="64"/>
      <c r="BD275" s="59"/>
      <c r="BE275" s="59"/>
      <c r="BF275" s="59"/>
      <c r="BG275" s="59"/>
      <c r="BH275" s="59"/>
      <c r="BI275" s="59"/>
      <c r="BJ275" s="59"/>
      <c r="BK275" s="59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P275"/>
      <c r="CQ275"/>
      <c r="CR275"/>
      <c r="CS275"/>
      <c r="CT275"/>
      <c r="CU275"/>
      <c r="CV275"/>
      <c r="CW275"/>
      <c r="CX275"/>
      <c r="CY275"/>
      <c r="CZ275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FG275" s="65"/>
      <c r="FH275" s="65"/>
      <c r="FL275" s="57"/>
      <c r="FX275" s="57"/>
      <c r="FY275" s="57"/>
      <c r="FZ275" s="57"/>
      <c r="GA275" s="66"/>
      <c r="GB275" s="66"/>
      <c r="GE275" s="66"/>
      <c r="GG275" s="57"/>
    </row>
    <row r="276" spans="1:189" s="56" customFormat="1" ht="18" customHeight="1" x14ac:dyDescent="0.3">
      <c r="A276" s="56" t="s">
        <v>1059</v>
      </c>
      <c r="B276" s="56" t="s">
        <v>1022</v>
      </c>
      <c r="C276" s="57">
        <v>875</v>
      </c>
      <c r="D276" s="57">
        <v>10</v>
      </c>
      <c r="E276" s="56">
        <f t="shared" si="4"/>
        <v>1148.1500000000001</v>
      </c>
      <c r="F276" s="58">
        <v>69.599999999999994</v>
      </c>
      <c r="G276" s="58">
        <v>0.2</v>
      </c>
      <c r="H276" s="58">
        <v>14.15</v>
      </c>
      <c r="I276" s="58">
        <v>1.58</v>
      </c>
      <c r="J276" s="58">
        <v>0.03</v>
      </c>
      <c r="K276" s="58">
        <v>0.16</v>
      </c>
      <c r="L276" s="58">
        <v>1.31</v>
      </c>
      <c r="M276" s="58">
        <v>1.67</v>
      </c>
      <c r="N276" s="58">
        <v>3.73</v>
      </c>
      <c r="O276" s="58"/>
      <c r="P276" s="58">
        <v>0.13</v>
      </c>
      <c r="Q276" s="58">
        <v>7.43</v>
      </c>
      <c r="S276" s="58">
        <v>41.69</v>
      </c>
      <c r="T276" s="58">
        <v>1.86</v>
      </c>
      <c r="U276" s="58">
        <v>12.29</v>
      </c>
      <c r="V276" s="58">
        <v>20.41</v>
      </c>
      <c r="W276" s="58">
        <v>0.13</v>
      </c>
      <c r="X276" s="58">
        <v>7.91</v>
      </c>
      <c r="Y276" s="58">
        <v>9.7100000000000009</v>
      </c>
      <c r="Z276" s="58">
        <v>2.15</v>
      </c>
      <c r="AA276" s="58">
        <v>1.1100000000000001</v>
      </c>
      <c r="AB276" s="58"/>
      <c r="AD276" s="59"/>
      <c r="AE276" s="60"/>
      <c r="AF276" s="61"/>
      <c r="AG276" s="59"/>
      <c r="AH276" s="59"/>
      <c r="AI276" s="59"/>
      <c r="AJ276" s="60"/>
      <c r="AK276" s="62"/>
      <c r="AL276" s="62"/>
      <c r="AM276" s="62"/>
      <c r="AN276" s="62"/>
      <c r="AO276" s="62"/>
      <c r="AP276" s="62"/>
      <c r="AQ276" s="63"/>
      <c r="AR276" s="62"/>
      <c r="AS276" s="62"/>
      <c r="AT276" s="63"/>
      <c r="AU276" s="59"/>
      <c r="AV276" s="59"/>
      <c r="AW276" s="59"/>
      <c r="AX276" s="59"/>
      <c r="AY276" s="59"/>
      <c r="AZ276" s="59"/>
      <c r="BA276" s="60"/>
      <c r="BB276" s="64"/>
      <c r="BC276" s="64"/>
      <c r="BD276" s="59"/>
      <c r="BE276" s="59"/>
      <c r="BF276" s="59"/>
      <c r="BG276" s="59"/>
      <c r="BH276" s="59"/>
      <c r="BI276" s="59"/>
      <c r="BJ276" s="59"/>
      <c r="BK276" s="59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P276"/>
      <c r="CQ276"/>
      <c r="CR276"/>
      <c r="CS276"/>
      <c r="CT276"/>
      <c r="CU276"/>
      <c r="CV276"/>
      <c r="CW276"/>
      <c r="CX276"/>
      <c r="CY276"/>
      <c r="CZ276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FG276" s="65"/>
      <c r="FH276" s="65"/>
      <c r="FL276" s="57"/>
      <c r="FX276" s="57"/>
      <c r="FY276" s="57"/>
      <c r="FZ276" s="57"/>
      <c r="GA276" s="66"/>
      <c r="GB276" s="66"/>
      <c r="GE276" s="66"/>
      <c r="GG276" s="57"/>
    </row>
    <row r="277" spans="1:189" s="56" customFormat="1" ht="18" customHeight="1" x14ac:dyDescent="0.3">
      <c r="A277" s="56" t="s">
        <v>1059</v>
      </c>
      <c r="B277" s="56" t="s">
        <v>1022</v>
      </c>
      <c r="C277" s="57">
        <v>900</v>
      </c>
      <c r="D277" s="57">
        <v>10</v>
      </c>
      <c r="E277" s="56">
        <f t="shared" si="4"/>
        <v>1173.1500000000001</v>
      </c>
      <c r="F277" s="58">
        <v>70.22</v>
      </c>
      <c r="G277" s="58">
        <v>0.21</v>
      </c>
      <c r="H277" s="58">
        <v>14.27</v>
      </c>
      <c r="I277" s="58">
        <v>1.91</v>
      </c>
      <c r="J277" s="58">
        <v>0.02</v>
      </c>
      <c r="K277" s="58">
        <v>0.19</v>
      </c>
      <c r="L277" s="58">
        <v>1.56</v>
      </c>
      <c r="M277" s="58">
        <v>1.81</v>
      </c>
      <c r="N277" s="58">
        <v>3.81</v>
      </c>
      <c r="O277" s="58"/>
      <c r="P277" s="58">
        <v>7.0000000000000007E-2</v>
      </c>
      <c r="Q277" s="58">
        <v>5.91</v>
      </c>
      <c r="S277" s="58">
        <v>41.17</v>
      </c>
      <c r="T277" s="58">
        <v>1.0900000000000001</v>
      </c>
      <c r="U277" s="58">
        <v>13.27</v>
      </c>
      <c r="V277" s="58">
        <v>19.78</v>
      </c>
      <c r="W277" s="58">
        <v>0.25</v>
      </c>
      <c r="X277" s="58">
        <v>8.02</v>
      </c>
      <c r="Y277" s="58">
        <v>9.73</v>
      </c>
      <c r="Z277" s="58">
        <v>2.04</v>
      </c>
      <c r="AA277" s="58">
        <v>0.97</v>
      </c>
      <c r="AB277" s="58"/>
      <c r="AD277" s="59"/>
      <c r="AE277" s="60"/>
      <c r="AF277" s="61"/>
      <c r="AG277" s="59"/>
      <c r="AH277" s="59"/>
      <c r="AI277" s="59"/>
      <c r="AJ277" s="60"/>
      <c r="AK277" s="62"/>
      <c r="AL277" s="62"/>
      <c r="AM277" s="62"/>
      <c r="AN277" s="62"/>
      <c r="AO277" s="62"/>
      <c r="AP277" s="62"/>
      <c r="AQ277" s="63"/>
      <c r="AR277" s="62"/>
      <c r="AS277" s="62"/>
      <c r="AT277" s="63"/>
      <c r="AU277" s="59"/>
      <c r="AV277" s="59"/>
      <c r="AW277" s="59"/>
      <c r="AX277" s="59"/>
      <c r="AY277" s="59"/>
      <c r="AZ277" s="59"/>
      <c r="BA277" s="60"/>
      <c r="BB277" s="64"/>
      <c r="BC277" s="64"/>
      <c r="BD277" s="59"/>
      <c r="BE277" s="59"/>
      <c r="BF277" s="59"/>
      <c r="BG277" s="59"/>
      <c r="BH277" s="59"/>
      <c r="BI277" s="59"/>
      <c r="BJ277" s="59"/>
      <c r="BK277" s="59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P277"/>
      <c r="CQ277"/>
      <c r="CR277"/>
      <c r="CS277"/>
      <c r="CT277"/>
      <c r="CU277"/>
      <c r="CV277"/>
      <c r="CW277"/>
      <c r="CX277"/>
      <c r="CY277"/>
      <c r="CZ27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FG277" s="65"/>
      <c r="FH277" s="65"/>
      <c r="FL277" s="57"/>
      <c r="FX277" s="57"/>
      <c r="FY277" s="57"/>
      <c r="FZ277" s="57"/>
      <c r="GA277" s="66"/>
      <c r="GB277" s="66"/>
      <c r="GE277" s="66"/>
      <c r="GG277" s="57"/>
    </row>
    <row r="278" spans="1:189" s="56" customFormat="1" ht="18" customHeight="1" x14ac:dyDescent="0.3">
      <c r="A278" s="56" t="s">
        <v>1052</v>
      </c>
      <c r="B278" s="56" t="s">
        <v>1022</v>
      </c>
      <c r="C278" s="57">
        <v>900</v>
      </c>
      <c r="D278" s="57">
        <v>10</v>
      </c>
      <c r="E278" s="56">
        <f t="shared" si="4"/>
        <v>1173.1500000000001</v>
      </c>
      <c r="F278" s="58">
        <v>71.349999999999994</v>
      </c>
      <c r="G278" s="58">
        <v>0.28000000000000003</v>
      </c>
      <c r="H278" s="58">
        <v>16.09</v>
      </c>
      <c r="I278" s="58">
        <v>1.7770000000000001</v>
      </c>
      <c r="J278" s="58">
        <v>0.1</v>
      </c>
      <c r="K278" s="58">
        <v>0.6</v>
      </c>
      <c r="L278" s="58">
        <v>5.56</v>
      </c>
      <c r="M278" s="58">
        <v>3.53</v>
      </c>
      <c r="N278" s="58">
        <v>0.64</v>
      </c>
      <c r="O278" s="58">
        <v>0.02</v>
      </c>
      <c r="P278" s="58"/>
      <c r="Q278" s="58">
        <v>5.3000000000011482E-2</v>
      </c>
      <c r="S278" s="58">
        <v>44.89</v>
      </c>
      <c r="T278" s="58">
        <v>1.55</v>
      </c>
      <c r="U278" s="58">
        <v>12.73</v>
      </c>
      <c r="V278" s="58">
        <v>11.97</v>
      </c>
      <c r="W278" s="58">
        <v>0.28999999999999998</v>
      </c>
      <c r="X278" s="58">
        <v>12.56</v>
      </c>
      <c r="Y278" s="58">
        <v>11.69</v>
      </c>
      <c r="Z278" s="58">
        <v>1.66</v>
      </c>
      <c r="AA278" s="58">
        <v>0.13</v>
      </c>
      <c r="AB278" s="58">
        <v>0.01</v>
      </c>
      <c r="AD278" s="59"/>
      <c r="AE278" s="60"/>
      <c r="AF278" s="61"/>
      <c r="AG278" s="59"/>
      <c r="AH278" s="59"/>
      <c r="AI278" s="59"/>
      <c r="AJ278" s="60"/>
      <c r="AK278" s="62"/>
      <c r="AL278" s="62"/>
      <c r="AM278" s="62"/>
      <c r="AN278" s="62"/>
      <c r="AO278" s="62"/>
      <c r="AP278" s="62"/>
      <c r="AQ278" s="63"/>
      <c r="AR278" s="62"/>
      <c r="AS278" s="62"/>
      <c r="AT278" s="63"/>
      <c r="AU278" s="59"/>
      <c r="AV278" s="59"/>
      <c r="AW278" s="59"/>
      <c r="AX278" s="59"/>
      <c r="AY278" s="59"/>
      <c r="AZ278" s="59"/>
      <c r="BA278" s="60"/>
      <c r="BB278" s="64"/>
      <c r="BC278" s="64"/>
      <c r="BD278" s="59"/>
      <c r="BE278" s="59"/>
      <c r="BF278" s="59"/>
      <c r="BG278" s="59"/>
      <c r="BH278" s="59"/>
      <c r="BI278" s="59"/>
      <c r="BJ278" s="59"/>
      <c r="BK278" s="59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P278"/>
      <c r="CQ278"/>
      <c r="CR278"/>
      <c r="CS278"/>
      <c r="CT278"/>
      <c r="CU278"/>
      <c r="CV278"/>
      <c r="CW278"/>
      <c r="CX278"/>
      <c r="CY278"/>
      <c r="CZ278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FG278" s="65"/>
      <c r="FH278" s="65"/>
      <c r="FL278" s="57"/>
      <c r="FX278" s="57"/>
      <c r="FY278" s="57"/>
      <c r="FZ278" s="57"/>
      <c r="GA278" s="66"/>
      <c r="GB278" s="66"/>
      <c r="GE278" s="66"/>
      <c r="GG278" s="57"/>
    </row>
    <row r="279" spans="1:189" s="56" customFormat="1" ht="18" customHeight="1" x14ac:dyDescent="0.3">
      <c r="A279" s="56" t="s">
        <v>1052</v>
      </c>
      <c r="B279" s="56" t="s">
        <v>1022</v>
      </c>
      <c r="C279" s="57">
        <v>1000</v>
      </c>
      <c r="D279" s="57">
        <v>10</v>
      </c>
      <c r="E279" s="56">
        <f t="shared" si="4"/>
        <v>1273.1500000000001</v>
      </c>
      <c r="F279" s="58">
        <v>64.180000000000007</v>
      </c>
      <c r="G279" s="58">
        <v>0.75</v>
      </c>
      <c r="H279" s="58">
        <v>19.55</v>
      </c>
      <c r="I279" s="58">
        <v>3.2149999999999999</v>
      </c>
      <c r="J279" s="58">
        <v>0.16</v>
      </c>
      <c r="K279" s="58">
        <v>1.76</v>
      </c>
      <c r="L279" s="58">
        <v>7.26</v>
      </c>
      <c r="M279" s="58">
        <v>2.72</v>
      </c>
      <c r="N279" s="58">
        <v>0.33</v>
      </c>
      <c r="O279" s="58">
        <v>0.01</v>
      </c>
      <c r="P279" s="58"/>
      <c r="Q279" s="58">
        <v>6.4999999999983515E-2</v>
      </c>
      <c r="S279" s="58">
        <v>43.51</v>
      </c>
      <c r="T279" s="58">
        <v>2.31</v>
      </c>
      <c r="U279" s="58">
        <v>14.82</v>
      </c>
      <c r="V279" s="58">
        <v>9.91</v>
      </c>
      <c r="W279" s="58">
        <v>0.31</v>
      </c>
      <c r="X279" s="58">
        <v>14.54</v>
      </c>
      <c r="Y279" s="58">
        <v>10.09</v>
      </c>
      <c r="Z279" s="58">
        <v>0.1</v>
      </c>
      <c r="AA279" s="58">
        <v>1.97</v>
      </c>
      <c r="AB279" s="58">
        <v>0.02</v>
      </c>
      <c r="AD279" s="59"/>
      <c r="AE279" s="60"/>
      <c r="AF279" s="61"/>
      <c r="AG279" s="59"/>
      <c r="AH279" s="59"/>
      <c r="AI279" s="59"/>
      <c r="AJ279" s="60"/>
      <c r="AK279" s="62"/>
      <c r="AL279" s="62"/>
      <c r="AM279" s="62"/>
      <c r="AN279" s="62"/>
      <c r="AO279" s="62"/>
      <c r="AP279" s="62"/>
      <c r="AQ279" s="63"/>
      <c r="AR279" s="62"/>
      <c r="AS279" s="62"/>
      <c r="AT279" s="63"/>
      <c r="AU279" s="59"/>
      <c r="AV279" s="59"/>
      <c r="AW279" s="59"/>
      <c r="AX279" s="59"/>
      <c r="AY279" s="59"/>
      <c r="AZ279" s="59"/>
      <c r="BA279" s="60"/>
      <c r="BB279" s="64"/>
      <c r="BC279" s="64"/>
      <c r="BD279" s="59"/>
      <c r="BE279" s="59"/>
      <c r="BF279" s="59"/>
      <c r="BG279" s="59"/>
      <c r="BH279" s="59"/>
      <c r="BI279" s="59"/>
      <c r="BJ279" s="59"/>
      <c r="BK279" s="59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P279"/>
      <c r="CQ279"/>
      <c r="CR279"/>
      <c r="CS279"/>
      <c r="CT279"/>
      <c r="CU279"/>
      <c r="CV279"/>
      <c r="CW279"/>
      <c r="CX279"/>
      <c r="CY279"/>
      <c r="CZ279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FG279" s="65"/>
      <c r="FH279" s="65"/>
      <c r="FL279" s="57"/>
      <c r="FX279" s="57"/>
      <c r="FY279" s="57"/>
      <c r="FZ279" s="57"/>
      <c r="GA279" s="66"/>
      <c r="GB279" s="66"/>
      <c r="GE279" s="66"/>
      <c r="GG279" s="57"/>
    </row>
    <row r="280" spans="1:189" s="56" customFormat="1" ht="18" customHeight="1" x14ac:dyDescent="0.3">
      <c r="A280" s="56" t="s">
        <v>1060</v>
      </c>
      <c r="B280" s="56" t="s">
        <v>1022</v>
      </c>
      <c r="C280" s="57">
        <v>950</v>
      </c>
      <c r="D280" s="57">
        <v>11</v>
      </c>
      <c r="E280" s="56">
        <f t="shared" si="4"/>
        <v>1223.1500000000001</v>
      </c>
      <c r="F280" s="58">
        <v>56.31</v>
      </c>
      <c r="G280" s="58">
        <v>0.96</v>
      </c>
      <c r="H280" s="58">
        <v>18.059999999999999</v>
      </c>
      <c r="I280" s="58">
        <v>5.68</v>
      </c>
      <c r="J280" s="58">
        <v>0.1</v>
      </c>
      <c r="K280" s="58">
        <v>0.77</v>
      </c>
      <c r="L280" s="58">
        <v>5.65</v>
      </c>
      <c r="M280" s="58">
        <v>0.56999999999999995</v>
      </c>
      <c r="N280" s="58">
        <v>0.28000000000000003</v>
      </c>
      <c r="O280" s="58"/>
      <c r="P280" s="58"/>
      <c r="Q280" s="58">
        <f>IF(100-SUM(F280:P280)&lt;0,0,100-SUM(F280:P280))</f>
        <v>11.620000000000019</v>
      </c>
      <c r="S280" s="58">
        <v>40.5</v>
      </c>
      <c r="T280" s="58">
        <v>2.75</v>
      </c>
      <c r="U280" s="58">
        <v>14.57</v>
      </c>
      <c r="V280" s="58">
        <v>15.71</v>
      </c>
      <c r="W280" s="58">
        <v>0.15</v>
      </c>
      <c r="X280" s="58">
        <v>10.85</v>
      </c>
      <c r="Y280" s="58">
        <v>10.039999999999999</v>
      </c>
      <c r="Z280" s="58">
        <v>2.81</v>
      </c>
      <c r="AA280" s="58">
        <v>0.13</v>
      </c>
      <c r="AB280" s="58"/>
      <c r="AD280" s="59"/>
      <c r="AE280" s="60"/>
      <c r="AF280" s="61"/>
      <c r="AG280" s="59"/>
      <c r="AH280" s="59"/>
      <c r="AI280" s="59"/>
      <c r="AJ280" s="60"/>
      <c r="AK280" s="62"/>
      <c r="AL280" s="62"/>
      <c r="AM280" s="62"/>
      <c r="AN280" s="62"/>
      <c r="AO280" s="62"/>
      <c r="AP280" s="62"/>
      <c r="AQ280" s="63"/>
      <c r="AR280" s="62"/>
      <c r="AS280" s="62"/>
      <c r="AT280" s="63"/>
      <c r="AU280" s="59"/>
      <c r="AV280" s="59"/>
      <c r="AW280" s="59"/>
      <c r="AX280" s="59"/>
      <c r="AY280" s="59"/>
      <c r="AZ280" s="59"/>
      <c r="BA280" s="60"/>
      <c r="BB280" s="64"/>
      <c r="BC280" s="64"/>
      <c r="BD280" s="59"/>
      <c r="BE280" s="59"/>
      <c r="BF280" s="59"/>
      <c r="BG280" s="59"/>
      <c r="BH280" s="59"/>
      <c r="BI280" s="59"/>
      <c r="BJ280" s="59"/>
      <c r="BK280" s="59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P280"/>
      <c r="CQ280"/>
      <c r="CR280"/>
      <c r="CS280"/>
      <c r="CT280"/>
      <c r="CU280"/>
      <c r="CV280"/>
      <c r="CW280"/>
      <c r="CX280"/>
      <c r="CY280"/>
      <c r="CZ280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FG280" s="65"/>
      <c r="FH280" s="65"/>
      <c r="FL280" s="57"/>
      <c r="FX280" s="57"/>
      <c r="FY280" s="57"/>
      <c r="FZ280" s="57"/>
      <c r="GA280" s="66"/>
      <c r="GB280" s="66"/>
      <c r="GE280" s="66"/>
      <c r="GG280" s="57"/>
    </row>
    <row r="281" spans="1:189" s="56" customFormat="1" ht="18" customHeight="1" x14ac:dyDescent="0.3">
      <c r="A281" s="56" t="s">
        <v>1060</v>
      </c>
      <c r="B281" s="56" t="s">
        <v>1022</v>
      </c>
      <c r="C281" s="57">
        <v>950</v>
      </c>
      <c r="D281" s="57">
        <v>12</v>
      </c>
      <c r="E281" s="56">
        <f t="shared" si="4"/>
        <v>1223.1500000000001</v>
      </c>
      <c r="F281" s="58">
        <v>57.18</v>
      </c>
      <c r="G281" s="58">
        <v>0.88</v>
      </c>
      <c r="H281" s="58">
        <v>18.37</v>
      </c>
      <c r="I281" s="58">
        <v>3.23</v>
      </c>
      <c r="J281" s="58">
        <v>0.05</v>
      </c>
      <c r="K281" s="58">
        <v>0.27</v>
      </c>
      <c r="L281" s="58">
        <v>4.74</v>
      </c>
      <c r="M281" s="58">
        <v>0.47</v>
      </c>
      <c r="N281" s="58">
        <v>0.25</v>
      </c>
      <c r="O281" s="58"/>
      <c r="P281" s="58"/>
      <c r="Q281" s="58">
        <f>IF(100-SUM(F281:P281)&lt;0,0,100-SUM(F281:P281))</f>
        <v>14.560000000000002</v>
      </c>
      <c r="S281" s="58">
        <v>40.54</v>
      </c>
      <c r="T281" s="58">
        <v>2.68</v>
      </c>
      <c r="U281" s="58">
        <v>14.77</v>
      </c>
      <c r="V281" s="58">
        <v>14.65</v>
      </c>
      <c r="W281" s="58">
        <v>0.15</v>
      </c>
      <c r="X281" s="58">
        <v>11.06</v>
      </c>
      <c r="Y281" s="58">
        <v>10.050000000000001</v>
      </c>
      <c r="Z281" s="58">
        <v>2.89</v>
      </c>
      <c r="AA281" s="58">
        <v>0.14000000000000001</v>
      </c>
      <c r="AB281" s="58"/>
      <c r="AD281" s="59"/>
      <c r="AE281" s="60"/>
      <c r="AF281" s="61"/>
      <c r="AG281" s="59"/>
      <c r="AH281" s="59"/>
      <c r="AI281" s="59"/>
      <c r="AJ281" s="60"/>
      <c r="AK281" s="62"/>
      <c r="AL281" s="62"/>
      <c r="AM281" s="62"/>
      <c r="AN281" s="62"/>
      <c r="AO281" s="62"/>
      <c r="AP281" s="62"/>
      <c r="AQ281" s="63"/>
      <c r="AR281" s="62"/>
      <c r="AS281" s="62"/>
      <c r="AT281" s="63"/>
      <c r="AU281" s="59"/>
      <c r="AV281" s="59"/>
      <c r="AW281" s="59"/>
      <c r="AX281" s="59"/>
      <c r="AY281" s="59"/>
      <c r="AZ281" s="59"/>
      <c r="BA281" s="60"/>
      <c r="BB281" s="64"/>
      <c r="BC281" s="64"/>
      <c r="BD281" s="59"/>
      <c r="BE281" s="59"/>
      <c r="BF281" s="59"/>
      <c r="BG281" s="59"/>
      <c r="BH281" s="59"/>
      <c r="BI281" s="59"/>
      <c r="BJ281" s="59"/>
      <c r="BK281" s="59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P281"/>
      <c r="CQ281"/>
      <c r="CR281"/>
      <c r="CS281"/>
      <c r="CT281"/>
      <c r="CU281"/>
      <c r="CV281"/>
      <c r="CW281"/>
      <c r="CX281"/>
      <c r="CY281"/>
      <c r="CZ281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FG281" s="65"/>
      <c r="FH281" s="65"/>
      <c r="FL281" s="57"/>
      <c r="FX281" s="57"/>
      <c r="FY281" s="57"/>
      <c r="FZ281" s="57"/>
      <c r="GA281" s="66"/>
      <c r="GB281" s="66"/>
      <c r="GE281" s="66"/>
      <c r="GG281" s="57"/>
    </row>
    <row r="282" spans="1:189" s="56" customFormat="1" ht="18" customHeight="1" x14ac:dyDescent="0.3">
      <c r="A282" s="56" t="s">
        <v>1060</v>
      </c>
      <c r="B282" s="56" t="s">
        <v>1022</v>
      </c>
      <c r="C282" s="57">
        <v>900</v>
      </c>
      <c r="D282" s="57">
        <v>12</v>
      </c>
      <c r="E282" s="56">
        <f t="shared" si="4"/>
        <v>1173.1500000000001</v>
      </c>
      <c r="F282" s="58">
        <v>60.81</v>
      </c>
      <c r="G282" s="58">
        <v>0.63</v>
      </c>
      <c r="H282" s="58">
        <v>17.059999999999999</v>
      </c>
      <c r="I282" s="58">
        <v>3.37</v>
      </c>
      <c r="J282" s="58">
        <v>0.04</v>
      </c>
      <c r="K282" s="58">
        <v>0.48</v>
      </c>
      <c r="L282" s="58">
        <v>4.53</v>
      </c>
      <c r="M282" s="58">
        <v>0.48</v>
      </c>
      <c r="N282" s="58">
        <v>0.27</v>
      </c>
      <c r="O282" s="58"/>
      <c r="P282" s="58"/>
      <c r="Q282" s="58">
        <f>IF(100-SUM(F282:P282)&lt;0,0,100-SUM(F282:P282))</f>
        <v>12.329999999999984</v>
      </c>
      <c r="S282" s="58">
        <v>41.02</v>
      </c>
      <c r="T282" s="58">
        <v>2.42</v>
      </c>
      <c r="U282" s="58">
        <v>15.12</v>
      </c>
      <c r="V282" s="58">
        <v>16.22</v>
      </c>
      <c r="W282" s="58">
        <v>0.18</v>
      </c>
      <c r="X282" s="58">
        <v>10.14</v>
      </c>
      <c r="Y282" s="58">
        <v>10.19</v>
      </c>
      <c r="Z282" s="58">
        <v>2.73</v>
      </c>
      <c r="AA282" s="58">
        <v>0.14000000000000001</v>
      </c>
      <c r="AB282" s="58"/>
      <c r="AD282" s="59"/>
      <c r="AE282" s="60"/>
      <c r="AF282" s="61"/>
      <c r="AG282" s="59"/>
      <c r="AH282" s="59"/>
      <c r="AI282" s="59"/>
      <c r="AJ282" s="60"/>
      <c r="AK282" s="62"/>
      <c r="AL282" s="62"/>
      <c r="AM282" s="62"/>
      <c r="AN282" s="62"/>
      <c r="AO282" s="62"/>
      <c r="AP282" s="62"/>
      <c r="AQ282" s="63"/>
      <c r="AR282" s="62"/>
      <c r="AS282" s="62"/>
      <c r="AT282" s="63"/>
      <c r="AU282" s="59"/>
      <c r="AV282" s="59"/>
      <c r="AW282" s="59"/>
      <c r="AX282" s="59"/>
      <c r="AY282" s="59"/>
      <c r="AZ282" s="59"/>
      <c r="BA282" s="60"/>
      <c r="BB282" s="64"/>
      <c r="BC282" s="64"/>
      <c r="BD282" s="59"/>
      <c r="BE282" s="59"/>
      <c r="BF282" s="59"/>
      <c r="BG282" s="59"/>
      <c r="BH282" s="59"/>
      <c r="BI282" s="59"/>
      <c r="BJ282" s="59"/>
      <c r="BK282" s="59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P282"/>
      <c r="CQ282"/>
      <c r="CR282"/>
      <c r="CS282"/>
      <c r="CT282"/>
      <c r="CU282"/>
      <c r="CV282"/>
      <c r="CW282"/>
      <c r="CX282"/>
      <c r="CY282"/>
      <c r="CZ282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FG282" s="65"/>
      <c r="FH282" s="65"/>
      <c r="FL282" s="57"/>
      <c r="FX282" s="57"/>
      <c r="FY282" s="57"/>
      <c r="FZ282" s="57"/>
      <c r="GA282" s="66"/>
      <c r="GB282" s="66"/>
      <c r="GE282" s="66"/>
      <c r="GG282" s="57"/>
    </row>
    <row r="283" spans="1:189" s="56" customFormat="1" ht="18" customHeight="1" x14ac:dyDescent="0.3">
      <c r="A283" s="56" t="s">
        <v>1061</v>
      </c>
      <c r="B283" s="56" t="s">
        <v>1022</v>
      </c>
      <c r="C283" s="57">
        <v>1070</v>
      </c>
      <c r="D283" s="57">
        <v>12</v>
      </c>
      <c r="E283" s="56">
        <f t="shared" si="4"/>
        <v>1343.15</v>
      </c>
      <c r="F283" s="58">
        <v>53.6</v>
      </c>
      <c r="G283" s="58">
        <v>0.45</v>
      </c>
      <c r="H283" s="58">
        <v>19.2</v>
      </c>
      <c r="I283" s="58">
        <v>5.5</v>
      </c>
      <c r="J283" s="58">
        <v>0.1</v>
      </c>
      <c r="K283" s="58">
        <v>2.9</v>
      </c>
      <c r="L283" s="58">
        <v>6.27</v>
      </c>
      <c r="M283" s="58">
        <v>3.61</v>
      </c>
      <c r="N283" s="58">
        <v>0.56999999999999995</v>
      </c>
      <c r="O283" s="58">
        <v>0.01</v>
      </c>
      <c r="P283" s="58">
        <v>0.15</v>
      </c>
      <c r="Q283" s="58">
        <v>9</v>
      </c>
      <c r="S283" s="58">
        <v>41.8</v>
      </c>
      <c r="T283" s="58">
        <v>1.22</v>
      </c>
      <c r="U283" s="58">
        <v>16.399999999999999</v>
      </c>
      <c r="V283" s="58">
        <v>9.1999999999999993</v>
      </c>
      <c r="W283" s="58">
        <v>0.14000000000000001</v>
      </c>
      <c r="X283" s="58">
        <v>14.8</v>
      </c>
      <c r="Y283" s="58">
        <v>10.5</v>
      </c>
      <c r="Z283" s="58">
        <v>2.76</v>
      </c>
      <c r="AA283" s="58">
        <v>0.28000000000000003</v>
      </c>
      <c r="AB283" s="58">
        <v>0.27</v>
      </c>
      <c r="AD283" s="59"/>
      <c r="AE283" s="60"/>
      <c r="AF283" s="61"/>
      <c r="AG283" s="59"/>
      <c r="AH283" s="59"/>
      <c r="AI283" s="59"/>
      <c r="AJ283" s="60"/>
      <c r="AK283" s="62"/>
      <c r="AL283" s="62"/>
      <c r="AM283" s="62"/>
      <c r="AN283" s="62"/>
      <c r="AO283" s="62"/>
      <c r="AP283" s="62"/>
      <c r="AQ283" s="63"/>
      <c r="AR283" s="62"/>
      <c r="AS283" s="62"/>
      <c r="AT283" s="63"/>
      <c r="AU283" s="59"/>
      <c r="AV283" s="59"/>
      <c r="AW283" s="59"/>
      <c r="AX283" s="59"/>
      <c r="AY283" s="59"/>
      <c r="AZ283" s="59"/>
      <c r="BA283" s="60"/>
      <c r="BB283" s="64"/>
      <c r="BC283" s="64"/>
      <c r="BD283" s="59"/>
      <c r="BE283" s="59"/>
      <c r="BF283" s="59"/>
      <c r="BG283" s="59"/>
      <c r="BH283" s="59"/>
      <c r="BI283" s="59"/>
      <c r="BJ283" s="59"/>
      <c r="BK283" s="59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P283"/>
      <c r="CQ283"/>
      <c r="CR283"/>
      <c r="CS283"/>
      <c r="CT283"/>
      <c r="CU283"/>
      <c r="CV283"/>
      <c r="CW283"/>
      <c r="CX283"/>
      <c r="CY283"/>
      <c r="CZ283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FG283" s="65"/>
      <c r="FH283" s="65"/>
      <c r="FL283" s="57"/>
      <c r="FX283" s="57"/>
      <c r="FY283" s="57"/>
      <c r="FZ283" s="57"/>
      <c r="GA283" s="66"/>
      <c r="GB283" s="66"/>
      <c r="GE283" s="66"/>
      <c r="GG283" s="57"/>
    </row>
    <row r="284" spans="1:189" s="56" customFormat="1" ht="18" customHeight="1" x14ac:dyDescent="0.3">
      <c r="A284" s="56" t="s">
        <v>1061</v>
      </c>
      <c r="B284" s="56" t="s">
        <v>1022</v>
      </c>
      <c r="C284" s="57">
        <v>1070</v>
      </c>
      <c r="D284" s="57">
        <v>12</v>
      </c>
      <c r="E284" s="56">
        <f t="shared" si="4"/>
        <v>1343.15</v>
      </c>
      <c r="F284" s="58">
        <v>56.5</v>
      </c>
      <c r="G284" s="58">
        <v>0.6</v>
      </c>
      <c r="H284" s="58">
        <v>19</v>
      </c>
      <c r="I284" s="58">
        <v>4.3099999999999996</v>
      </c>
      <c r="J284" s="58">
        <v>0.06</v>
      </c>
      <c r="K284" s="58">
        <v>2.5</v>
      </c>
      <c r="L284" s="58">
        <v>5.2</v>
      </c>
      <c r="M284" s="58">
        <v>4.95</v>
      </c>
      <c r="N284" s="58">
        <v>0.8</v>
      </c>
      <c r="O284" s="58">
        <v>0.01</v>
      </c>
      <c r="P284" s="58">
        <v>0.18</v>
      </c>
      <c r="Q284" s="58">
        <v>6.4</v>
      </c>
      <c r="S284" s="58">
        <v>42.4</v>
      </c>
      <c r="T284" s="58">
        <v>1.7</v>
      </c>
      <c r="U284" s="58">
        <v>15.7</v>
      </c>
      <c r="V284" s="58">
        <v>8.8000000000000007</v>
      </c>
      <c r="W284" s="58">
        <v>0.04</v>
      </c>
      <c r="X284" s="58">
        <v>15</v>
      </c>
      <c r="Y284" s="58">
        <v>10.199999999999999</v>
      </c>
      <c r="Z284" s="58">
        <v>2.98</v>
      </c>
      <c r="AA284" s="58">
        <v>0.28999999999999998</v>
      </c>
      <c r="AB284" s="58">
        <v>0.2</v>
      </c>
      <c r="AD284" s="59"/>
      <c r="AE284" s="60"/>
      <c r="AF284" s="61"/>
      <c r="AG284" s="59"/>
      <c r="AH284" s="59"/>
      <c r="AI284" s="59"/>
      <c r="AJ284" s="60"/>
      <c r="AK284" s="62"/>
      <c r="AL284" s="62"/>
      <c r="AM284" s="62"/>
      <c r="AN284" s="62"/>
      <c r="AO284" s="62"/>
      <c r="AP284" s="62"/>
      <c r="AQ284" s="63"/>
      <c r="AR284" s="62"/>
      <c r="AS284" s="62"/>
      <c r="AT284" s="63"/>
      <c r="AU284" s="59"/>
      <c r="AV284" s="59"/>
      <c r="AW284" s="59"/>
      <c r="AX284" s="59"/>
      <c r="AY284" s="59"/>
      <c r="AZ284" s="59"/>
      <c r="BA284" s="60"/>
      <c r="BB284" s="64"/>
      <c r="BC284" s="64"/>
      <c r="BD284" s="59"/>
      <c r="BE284" s="59"/>
      <c r="BF284" s="59"/>
      <c r="BG284" s="59"/>
      <c r="BH284" s="59"/>
      <c r="BI284" s="59"/>
      <c r="BJ284" s="59"/>
      <c r="BK284" s="59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P284"/>
      <c r="CQ284"/>
      <c r="CR284"/>
      <c r="CS284"/>
      <c r="CT284"/>
      <c r="CU284"/>
      <c r="CV284"/>
      <c r="CW284"/>
      <c r="CX284"/>
      <c r="CY284"/>
      <c r="CZ284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FG284" s="65"/>
      <c r="FH284" s="65"/>
      <c r="FL284" s="57"/>
      <c r="FX284" s="57"/>
      <c r="FY284" s="57"/>
      <c r="FZ284" s="57"/>
      <c r="GA284" s="66"/>
      <c r="GB284" s="66"/>
      <c r="GE284" s="66"/>
      <c r="GG284" s="57"/>
    </row>
    <row r="285" spans="1:189" s="56" customFormat="1" ht="18" customHeight="1" x14ac:dyDescent="0.3">
      <c r="A285" s="56" t="s">
        <v>1062</v>
      </c>
      <c r="B285" s="56" t="s">
        <v>1022</v>
      </c>
      <c r="C285" s="57">
        <v>1000</v>
      </c>
      <c r="D285" s="57">
        <v>12</v>
      </c>
      <c r="E285" s="56">
        <f t="shared" si="4"/>
        <v>1273.1500000000001</v>
      </c>
      <c r="F285" s="58">
        <v>62.4</v>
      </c>
      <c r="G285" s="58">
        <v>1.87</v>
      </c>
      <c r="H285" s="58">
        <v>18.97</v>
      </c>
      <c r="I285" s="58">
        <v>4.4400000000000004</v>
      </c>
      <c r="J285" s="58">
        <v>0.04</v>
      </c>
      <c r="K285" s="58">
        <v>1.02</v>
      </c>
      <c r="L285" s="58">
        <v>2.34</v>
      </c>
      <c r="M285" s="58">
        <v>7.78</v>
      </c>
      <c r="N285" s="58">
        <v>1.93</v>
      </c>
      <c r="O285" s="58"/>
      <c r="P285" s="58"/>
      <c r="Q285" s="58">
        <f>IF(100-SUM(F285:P285)&lt;0,0,100-SUM(F285:P285))</f>
        <v>0</v>
      </c>
      <c r="S285" s="58">
        <v>41.39</v>
      </c>
      <c r="T285" s="58">
        <v>3.68</v>
      </c>
      <c r="U285" s="58">
        <v>13.76</v>
      </c>
      <c r="V285" s="58">
        <v>12.98</v>
      </c>
      <c r="W285" s="58">
        <v>0.16</v>
      </c>
      <c r="X285" s="58">
        <v>11.23</v>
      </c>
      <c r="Y285" s="58">
        <v>8.9600000000000009</v>
      </c>
      <c r="Z285" s="58">
        <v>3.63</v>
      </c>
      <c r="AA285" s="58">
        <v>0.45</v>
      </c>
      <c r="AB285" s="58"/>
      <c r="AD285" s="59"/>
      <c r="AE285" s="60"/>
      <c r="AF285" s="61"/>
      <c r="AG285" s="59"/>
      <c r="AH285" s="59"/>
      <c r="AI285" s="59"/>
      <c r="AJ285" s="60"/>
      <c r="AK285" s="62"/>
      <c r="AL285" s="62"/>
      <c r="AM285" s="62"/>
      <c r="AN285" s="62"/>
      <c r="AO285" s="62"/>
      <c r="AP285" s="62"/>
      <c r="AQ285" s="63"/>
      <c r="AR285" s="62"/>
      <c r="AS285" s="62"/>
      <c r="AT285" s="63"/>
      <c r="AU285" s="59"/>
      <c r="AV285" s="59"/>
      <c r="AW285" s="59"/>
      <c r="AX285" s="59"/>
      <c r="AY285" s="59"/>
      <c r="AZ285" s="59"/>
      <c r="BA285" s="60"/>
      <c r="BB285" s="64"/>
      <c r="BC285" s="64"/>
      <c r="BD285" s="59"/>
      <c r="BE285" s="59"/>
      <c r="BF285" s="59"/>
      <c r="BG285" s="59"/>
      <c r="BH285" s="59"/>
      <c r="BI285" s="59"/>
      <c r="BJ285" s="59"/>
      <c r="BK285" s="59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P285"/>
      <c r="CQ285"/>
      <c r="CR285"/>
      <c r="CS285"/>
      <c r="CT285"/>
      <c r="CU285"/>
      <c r="CV285"/>
      <c r="CW285"/>
      <c r="CX285"/>
      <c r="CY285"/>
      <c r="CZ285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FG285" s="65"/>
      <c r="FH285" s="65"/>
      <c r="FL285" s="57"/>
      <c r="FX285" s="57"/>
      <c r="FY285" s="57"/>
      <c r="FZ285" s="57"/>
      <c r="GA285" s="66"/>
      <c r="GB285" s="66"/>
      <c r="GE285" s="66"/>
      <c r="GG285" s="57"/>
    </row>
    <row r="286" spans="1:189" s="56" customFormat="1" ht="18" customHeight="1" x14ac:dyDescent="0.3">
      <c r="A286" s="56" t="s">
        <v>1042</v>
      </c>
      <c r="B286" s="56" t="s">
        <v>1022</v>
      </c>
      <c r="C286" s="57">
        <v>930</v>
      </c>
      <c r="D286" s="57">
        <v>12.5</v>
      </c>
      <c r="E286" s="56">
        <f t="shared" si="4"/>
        <v>1203.1500000000001</v>
      </c>
      <c r="F286" s="58">
        <v>74.3</v>
      </c>
      <c r="G286" s="58">
        <v>0.4</v>
      </c>
      <c r="H286" s="58">
        <v>14.8</v>
      </c>
      <c r="I286" s="58">
        <v>1.8</v>
      </c>
      <c r="J286" s="58">
        <v>0.06</v>
      </c>
      <c r="K286" s="58">
        <v>0.45</v>
      </c>
      <c r="L286" s="58">
        <v>2.2400000000000002</v>
      </c>
      <c r="M286" s="58">
        <v>2.81</v>
      </c>
      <c r="N286" s="58">
        <v>3.09</v>
      </c>
      <c r="O286" s="58"/>
      <c r="P286" s="58"/>
      <c r="Q286" s="58">
        <v>4.9000000000000004</v>
      </c>
      <c r="S286" s="58">
        <v>45.5</v>
      </c>
      <c r="T286" s="58">
        <v>2.12</v>
      </c>
      <c r="U286" s="58">
        <v>8.68</v>
      </c>
      <c r="V286" s="58">
        <v>14.9</v>
      </c>
      <c r="W286" s="58">
        <v>0.37</v>
      </c>
      <c r="X286" s="58">
        <v>12.6</v>
      </c>
      <c r="Y286" s="58">
        <v>11.3</v>
      </c>
      <c r="Z286" s="58">
        <v>1.62</v>
      </c>
      <c r="AA286" s="58">
        <v>0.69</v>
      </c>
      <c r="AB286" s="58"/>
      <c r="AD286" s="59"/>
      <c r="AE286" s="60"/>
      <c r="AF286" s="61"/>
      <c r="AG286" s="59"/>
      <c r="AH286" s="59"/>
      <c r="AI286" s="59"/>
      <c r="AJ286" s="60"/>
      <c r="AK286" s="62"/>
      <c r="AL286" s="62"/>
      <c r="AM286" s="62"/>
      <c r="AN286" s="62"/>
      <c r="AO286" s="62"/>
      <c r="AP286" s="62"/>
      <c r="AQ286" s="63"/>
      <c r="AR286" s="62"/>
      <c r="AS286" s="62"/>
      <c r="AT286" s="63"/>
      <c r="AU286" s="59"/>
      <c r="AV286" s="59"/>
      <c r="AW286" s="59"/>
      <c r="AX286" s="59"/>
      <c r="AY286" s="59"/>
      <c r="AZ286" s="59"/>
      <c r="BA286" s="60"/>
      <c r="BB286" s="64"/>
      <c r="BC286" s="64"/>
      <c r="BD286" s="59"/>
      <c r="BE286" s="59"/>
      <c r="BF286" s="59"/>
      <c r="BG286" s="59"/>
      <c r="BH286" s="59"/>
      <c r="BI286" s="59"/>
      <c r="BJ286" s="59"/>
      <c r="BK286" s="59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P286"/>
      <c r="CQ286"/>
      <c r="CR286"/>
      <c r="CS286"/>
      <c r="CT286"/>
      <c r="CU286"/>
      <c r="CV286"/>
      <c r="CW286"/>
      <c r="CX286"/>
      <c r="CY286"/>
      <c r="CZ286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FG286" s="65"/>
      <c r="FH286" s="65"/>
      <c r="FL286" s="57"/>
      <c r="FX286" s="57"/>
      <c r="FY286" s="57"/>
      <c r="FZ286" s="57"/>
      <c r="GA286" s="66"/>
      <c r="GB286" s="66"/>
      <c r="GE286" s="66"/>
      <c r="GG286" s="57"/>
    </row>
    <row r="287" spans="1:189" s="56" customFormat="1" ht="18" customHeight="1" x14ac:dyDescent="0.3">
      <c r="A287" s="56" t="s">
        <v>1063</v>
      </c>
      <c r="B287" s="56" t="s">
        <v>1022</v>
      </c>
      <c r="C287" s="57">
        <v>920</v>
      </c>
      <c r="D287" s="57">
        <v>13</v>
      </c>
      <c r="E287" s="56">
        <f t="shared" si="4"/>
        <v>1193.1500000000001</v>
      </c>
      <c r="F287" s="58">
        <v>68.3</v>
      </c>
      <c r="G287" s="58">
        <v>0.2</v>
      </c>
      <c r="H287" s="58">
        <v>21.4</v>
      </c>
      <c r="I287" s="58">
        <v>1.7200000000000002</v>
      </c>
      <c r="J287" s="58">
        <v>0.1</v>
      </c>
      <c r="K287" s="58">
        <v>0.5</v>
      </c>
      <c r="L287" s="58">
        <v>6.6</v>
      </c>
      <c r="M287" s="58">
        <v>0.7</v>
      </c>
      <c r="N287" s="58">
        <v>0.2</v>
      </c>
      <c r="O287" s="58"/>
      <c r="P287" s="58"/>
      <c r="Q287" s="58">
        <f>IF(100-SUM(F287:P287)&lt;0,0,100-SUM(F287:P287))</f>
        <v>0.28000000000000114</v>
      </c>
      <c r="S287" s="58">
        <v>44.74</v>
      </c>
      <c r="T287" s="58">
        <v>0.73</v>
      </c>
      <c r="U287" s="58">
        <v>13.64</v>
      </c>
      <c r="V287" s="58">
        <v>4.62</v>
      </c>
      <c r="W287" s="58">
        <v>0.1</v>
      </c>
      <c r="X287" s="58">
        <v>16.61</v>
      </c>
      <c r="Y287" s="58">
        <v>11.3</v>
      </c>
      <c r="Z287" s="58">
        <v>2.31</v>
      </c>
      <c r="AA287" s="58">
        <v>0.31</v>
      </c>
      <c r="AB287" s="58"/>
      <c r="AD287" s="59"/>
      <c r="AE287" s="60"/>
      <c r="AF287" s="61"/>
      <c r="AG287" s="59"/>
      <c r="AH287" s="59"/>
      <c r="AI287" s="59"/>
      <c r="AJ287" s="60"/>
      <c r="AK287" s="62"/>
      <c r="AL287" s="62"/>
      <c r="AM287" s="62"/>
      <c r="AN287" s="62"/>
      <c r="AO287" s="62"/>
      <c r="AP287" s="62"/>
      <c r="AQ287" s="63"/>
      <c r="AR287" s="62"/>
      <c r="AS287" s="62"/>
      <c r="AT287" s="63"/>
      <c r="AU287" s="59"/>
      <c r="AV287" s="59"/>
      <c r="AW287" s="59"/>
      <c r="AX287" s="59"/>
      <c r="AY287" s="59"/>
      <c r="AZ287" s="59"/>
      <c r="BA287" s="60"/>
      <c r="BB287" s="64"/>
      <c r="BC287" s="64"/>
      <c r="BD287" s="59"/>
      <c r="BE287" s="59"/>
      <c r="BF287" s="59"/>
      <c r="BG287" s="59"/>
      <c r="BH287" s="59"/>
      <c r="BI287" s="59"/>
      <c r="BJ287" s="59"/>
      <c r="BK287" s="59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FG287" s="72"/>
      <c r="FH287" s="72"/>
      <c r="FL287" s="57"/>
      <c r="FX287" s="57"/>
      <c r="FY287" s="57"/>
      <c r="FZ287" s="57"/>
      <c r="GA287" s="66"/>
      <c r="GB287" s="66"/>
      <c r="GE287" s="66"/>
      <c r="GG287" s="57"/>
    </row>
    <row r="288" spans="1:189" s="56" customFormat="1" ht="18" customHeight="1" x14ac:dyDescent="0.3">
      <c r="A288" s="56" t="s">
        <v>1063</v>
      </c>
      <c r="B288" s="56" t="s">
        <v>1022</v>
      </c>
      <c r="C288" s="57">
        <v>920</v>
      </c>
      <c r="D288" s="57">
        <v>13</v>
      </c>
      <c r="E288" s="56">
        <f t="shared" si="4"/>
        <v>1193.1500000000001</v>
      </c>
      <c r="F288" s="58">
        <v>63.1</v>
      </c>
      <c r="G288" s="58">
        <v>0.4</v>
      </c>
      <c r="H288" s="58">
        <v>20.2</v>
      </c>
      <c r="I288" s="58">
        <v>4.3</v>
      </c>
      <c r="J288" s="58">
        <v>0.3</v>
      </c>
      <c r="K288" s="58">
        <v>4.5999999999999996</v>
      </c>
      <c r="L288" s="58">
        <v>5.5</v>
      </c>
      <c r="M288" s="58">
        <v>0.8</v>
      </c>
      <c r="N288" s="58">
        <v>0.7</v>
      </c>
      <c r="O288" s="58"/>
      <c r="P288" s="58"/>
      <c r="Q288" s="58">
        <f>IF(100-SUM(F288:P288)&lt;0,0,100-SUM(F288:P288))</f>
        <v>0.10000000000000853</v>
      </c>
      <c r="S288" s="58">
        <v>45.6</v>
      </c>
      <c r="T288" s="58">
        <v>0.51</v>
      </c>
      <c r="U288" s="58">
        <v>12.88</v>
      </c>
      <c r="V288" s="58">
        <v>4.57</v>
      </c>
      <c r="W288" s="58">
        <v>0.19</v>
      </c>
      <c r="X288" s="58">
        <v>16.690000000000001</v>
      </c>
      <c r="Y288" s="58">
        <v>11.17</v>
      </c>
      <c r="Z288" s="58">
        <v>1.87</v>
      </c>
      <c r="AA288" s="58">
        <v>0.33</v>
      </c>
      <c r="AB288" s="58"/>
      <c r="AD288" s="59"/>
      <c r="AE288" s="60"/>
      <c r="AF288" s="61"/>
      <c r="AG288" s="59"/>
      <c r="AH288" s="59"/>
      <c r="AI288" s="59"/>
      <c r="AJ288" s="60"/>
      <c r="AK288" s="62"/>
      <c r="AL288" s="62"/>
      <c r="AM288" s="62"/>
      <c r="AN288" s="62"/>
      <c r="AO288" s="62"/>
      <c r="AP288" s="62"/>
      <c r="AQ288" s="63"/>
      <c r="AR288" s="62"/>
      <c r="AS288" s="62"/>
      <c r="AT288" s="63"/>
      <c r="AU288" s="59"/>
      <c r="AV288" s="59"/>
      <c r="AW288" s="59"/>
      <c r="AX288" s="59"/>
      <c r="AY288" s="59"/>
      <c r="AZ288" s="59"/>
      <c r="BA288" s="60"/>
      <c r="BB288" s="64"/>
      <c r="BC288" s="64"/>
      <c r="BD288" s="59"/>
      <c r="BE288" s="59"/>
      <c r="BF288" s="59"/>
      <c r="BG288" s="59"/>
      <c r="BH288" s="59"/>
      <c r="BI288" s="59"/>
      <c r="BJ288" s="59"/>
      <c r="BK288" s="59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FG288" s="72"/>
      <c r="FH288" s="72"/>
      <c r="FL288" s="57"/>
      <c r="FX288" s="57"/>
      <c r="FY288" s="57"/>
      <c r="FZ288" s="57"/>
      <c r="GA288" s="66"/>
      <c r="GB288" s="66"/>
      <c r="GE288" s="66"/>
      <c r="GG288" s="57"/>
    </row>
    <row r="289" spans="1:189" s="56" customFormat="1" ht="18" customHeight="1" x14ac:dyDescent="0.3">
      <c r="A289" s="56" t="s">
        <v>1063</v>
      </c>
      <c r="B289" s="56" t="s">
        <v>1022</v>
      </c>
      <c r="C289" s="57">
        <v>920</v>
      </c>
      <c r="D289" s="57">
        <v>13</v>
      </c>
      <c r="E289" s="56">
        <f t="shared" si="4"/>
        <v>1193.1500000000001</v>
      </c>
      <c r="F289" s="58">
        <v>71.3</v>
      </c>
      <c r="G289" s="58">
        <v>0</v>
      </c>
      <c r="H289" s="58">
        <v>19.7</v>
      </c>
      <c r="I289" s="58">
        <v>0.8600000000000001</v>
      </c>
      <c r="J289" s="58"/>
      <c r="K289" s="58"/>
      <c r="L289" s="58">
        <v>6</v>
      </c>
      <c r="M289" s="58">
        <v>1.5</v>
      </c>
      <c r="N289" s="58">
        <v>0.6</v>
      </c>
      <c r="O289" s="58"/>
      <c r="P289" s="58"/>
      <c r="Q289" s="58">
        <f>IF(100-SUM(F289:P289)&lt;0,0,100-SUM(F289:P289))</f>
        <v>4.0000000000006253E-2</v>
      </c>
      <c r="S289" s="58">
        <v>45.05</v>
      </c>
      <c r="T289" s="58">
        <v>0.55000000000000004</v>
      </c>
      <c r="U289" s="58">
        <v>13.34</v>
      </c>
      <c r="V289" s="58">
        <v>4.63</v>
      </c>
      <c r="W289" s="58">
        <v>0.19</v>
      </c>
      <c r="X289" s="58">
        <v>16.23</v>
      </c>
      <c r="Y289" s="58">
        <v>11.14</v>
      </c>
      <c r="Z289" s="58">
        <v>1.8</v>
      </c>
      <c r="AA289" s="58">
        <v>0.34</v>
      </c>
      <c r="AB289" s="58"/>
      <c r="AD289" s="59"/>
      <c r="AE289" s="60"/>
      <c r="AF289" s="61"/>
      <c r="AG289" s="59"/>
      <c r="AH289" s="59"/>
      <c r="AI289" s="59"/>
      <c r="AJ289" s="60"/>
      <c r="AK289" s="62"/>
      <c r="AL289" s="62"/>
      <c r="AM289" s="62"/>
      <c r="AN289" s="62"/>
      <c r="AO289" s="62"/>
      <c r="AP289" s="62"/>
      <c r="AQ289" s="63"/>
      <c r="AR289" s="62"/>
      <c r="AS289" s="62"/>
      <c r="AT289" s="63"/>
      <c r="AU289" s="59"/>
      <c r="AV289" s="59"/>
      <c r="AW289" s="59"/>
      <c r="AX289" s="59"/>
      <c r="AY289" s="59"/>
      <c r="AZ289" s="59"/>
      <c r="BA289" s="60"/>
      <c r="BB289" s="64"/>
      <c r="BC289" s="64"/>
      <c r="BD289" s="59"/>
      <c r="BE289" s="59"/>
      <c r="BF289" s="59"/>
      <c r="BG289" s="59"/>
      <c r="BH289" s="59"/>
      <c r="BI289" s="59"/>
      <c r="BJ289" s="59"/>
      <c r="BK289" s="59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FG289" s="72"/>
      <c r="FH289" s="72"/>
      <c r="FL289" s="57"/>
      <c r="FX289" s="57"/>
      <c r="FY289" s="57"/>
      <c r="FZ289" s="57"/>
      <c r="GA289" s="66"/>
      <c r="GB289" s="66"/>
      <c r="GE289" s="66"/>
      <c r="GG289" s="57"/>
    </row>
    <row r="290" spans="1:189" s="56" customFormat="1" ht="18" customHeight="1" x14ac:dyDescent="0.3">
      <c r="A290" s="56" t="s">
        <v>1063</v>
      </c>
      <c r="B290" s="56" t="s">
        <v>1022</v>
      </c>
      <c r="C290" s="57">
        <v>900</v>
      </c>
      <c r="D290" s="57">
        <v>13</v>
      </c>
      <c r="E290" s="56">
        <f t="shared" si="4"/>
        <v>1173.1500000000001</v>
      </c>
      <c r="F290" s="58">
        <v>66.3</v>
      </c>
      <c r="G290" s="58">
        <v>0.2</v>
      </c>
      <c r="H290" s="58">
        <v>23.5</v>
      </c>
      <c r="I290" s="58">
        <v>1.7200000000000002</v>
      </c>
      <c r="J290" s="58">
        <v>0.1</v>
      </c>
      <c r="K290" s="58">
        <v>0.9</v>
      </c>
      <c r="L290" s="58">
        <v>5.3</v>
      </c>
      <c r="M290" s="58">
        <v>1.1000000000000001</v>
      </c>
      <c r="N290" s="58">
        <v>0.7</v>
      </c>
      <c r="O290" s="58"/>
      <c r="P290" s="58"/>
      <c r="Q290" s="58">
        <f>IF(100-SUM(F290:P290)&lt;0,0,100-SUM(F290:P290))</f>
        <v>0.18000000000000682</v>
      </c>
      <c r="S290" s="58">
        <v>41.72</v>
      </c>
      <c r="T290" s="58">
        <v>0.49</v>
      </c>
      <c r="U290" s="58">
        <v>17.100000000000001</v>
      </c>
      <c r="V290" s="58">
        <v>6.27</v>
      </c>
      <c r="W290" s="58">
        <v>0.23</v>
      </c>
      <c r="X290" s="58">
        <v>14.47</v>
      </c>
      <c r="Y290" s="58">
        <v>10.029999999999999</v>
      </c>
      <c r="Z290" s="58">
        <v>2.2599999999999998</v>
      </c>
      <c r="AA290" s="58">
        <v>0.56999999999999995</v>
      </c>
      <c r="AB290" s="58"/>
      <c r="AD290" s="59"/>
      <c r="AE290" s="60"/>
      <c r="AF290" s="61"/>
      <c r="AG290" s="59"/>
      <c r="AH290" s="59"/>
      <c r="AI290" s="59"/>
      <c r="AJ290" s="60"/>
      <c r="AK290" s="62"/>
      <c r="AL290" s="62"/>
      <c r="AM290" s="62"/>
      <c r="AN290" s="62"/>
      <c r="AO290" s="62"/>
      <c r="AP290" s="62"/>
      <c r="AQ290" s="63"/>
      <c r="AR290" s="62"/>
      <c r="AS290" s="62"/>
      <c r="AT290" s="63"/>
      <c r="AU290" s="59"/>
      <c r="AV290" s="59"/>
      <c r="AW290" s="59"/>
      <c r="AX290" s="59"/>
      <c r="AY290" s="59"/>
      <c r="AZ290" s="59"/>
      <c r="BA290" s="60"/>
      <c r="BB290" s="64"/>
      <c r="BC290" s="64"/>
      <c r="BD290" s="59"/>
      <c r="BE290" s="59"/>
      <c r="BF290" s="59"/>
      <c r="BG290" s="59"/>
      <c r="BH290" s="59"/>
      <c r="BI290" s="59"/>
      <c r="BJ290" s="59"/>
      <c r="BK290" s="59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FG290" s="72"/>
      <c r="FH290" s="72"/>
      <c r="FL290" s="57"/>
      <c r="FX290" s="57"/>
      <c r="FY290" s="57"/>
      <c r="FZ290" s="57"/>
      <c r="GA290" s="66"/>
      <c r="GB290" s="66"/>
      <c r="GE290" s="66"/>
      <c r="GG290" s="57"/>
    </row>
    <row r="291" spans="1:189" s="56" customFormat="1" ht="18" customHeight="1" x14ac:dyDescent="0.3">
      <c r="A291" s="56" t="s">
        <v>1063</v>
      </c>
      <c r="B291" s="56" t="s">
        <v>1022</v>
      </c>
      <c r="C291" s="57">
        <v>900</v>
      </c>
      <c r="D291" s="57">
        <v>13</v>
      </c>
      <c r="E291" s="56">
        <f t="shared" si="4"/>
        <v>1173.1500000000001</v>
      </c>
      <c r="F291" s="58">
        <v>67</v>
      </c>
      <c r="G291" s="58">
        <v>0.2</v>
      </c>
      <c r="H291" s="58">
        <v>22.2</v>
      </c>
      <c r="I291" s="58">
        <v>1.62</v>
      </c>
      <c r="J291" s="58"/>
      <c r="K291" s="58">
        <v>1.4</v>
      </c>
      <c r="L291" s="58">
        <v>5.8</v>
      </c>
      <c r="M291" s="58">
        <v>1</v>
      </c>
      <c r="N291" s="58">
        <v>0.7</v>
      </c>
      <c r="O291" s="58"/>
      <c r="P291" s="58"/>
      <c r="Q291" s="58">
        <f>IF(100-SUM(F291:P291)&lt;0,0,100-SUM(F291:P291))</f>
        <v>7.9999999999984084E-2</v>
      </c>
      <c r="S291" s="58">
        <v>44.06</v>
      </c>
      <c r="T291" s="58">
        <v>0.7</v>
      </c>
      <c r="U291" s="58">
        <v>12.78</v>
      </c>
      <c r="V291" s="58">
        <v>7.94</v>
      </c>
      <c r="W291" s="58">
        <v>0.27</v>
      </c>
      <c r="X291" s="58">
        <v>16.53</v>
      </c>
      <c r="Y291" s="58">
        <v>7.17</v>
      </c>
      <c r="Z291" s="58">
        <v>1.62</v>
      </c>
      <c r="AA291" s="58">
        <v>0.39</v>
      </c>
      <c r="AB291" s="58"/>
      <c r="AD291" s="59"/>
      <c r="AE291" s="60"/>
      <c r="AF291" s="61"/>
      <c r="AG291" s="59"/>
      <c r="AH291" s="59"/>
      <c r="AI291" s="59"/>
      <c r="AJ291" s="60"/>
      <c r="AK291" s="62"/>
      <c r="AL291" s="62"/>
      <c r="AM291" s="62"/>
      <c r="AN291" s="62"/>
      <c r="AO291" s="62"/>
      <c r="AP291" s="62"/>
      <c r="AQ291" s="63"/>
      <c r="AR291" s="62"/>
      <c r="AS291" s="62"/>
      <c r="AT291" s="63"/>
      <c r="AU291" s="59"/>
      <c r="AV291" s="59"/>
      <c r="AW291" s="59"/>
      <c r="AX291" s="59"/>
      <c r="AY291" s="59"/>
      <c r="AZ291" s="59"/>
      <c r="BA291" s="60"/>
      <c r="BB291" s="64"/>
      <c r="BC291" s="64"/>
      <c r="BD291" s="59"/>
      <c r="BE291" s="59"/>
      <c r="BF291" s="59"/>
      <c r="BG291" s="59"/>
      <c r="BH291" s="59"/>
      <c r="BI291" s="59"/>
      <c r="BJ291" s="59"/>
      <c r="BK291" s="59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FG291" s="72"/>
      <c r="FH291" s="72"/>
      <c r="FL291" s="57"/>
      <c r="FX291" s="57"/>
      <c r="FY291" s="57"/>
      <c r="FZ291" s="57"/>
      <c r="GA291" s="66"/>
      <c r="GB291" s="66"/>
      <c r="GE291" s="66"/>
      <c r="GG291" s="57"/>
    </row>
    <row r="292" spans="1:189" s="56" customFormat="1" ht="18" customHeight="1" x14ac:dyDescent="0.3">
      <c r="A292" s="56" t="s">
        <v>1063</v>
      </c>
      <c r="B292" s="56" t="s">
        <v>1022</v>
      </c>
      <c r="C292" s="57">
        <v>900</v>
      </c>
      <c r="D292" s="57">
        <v>13</v>
      </c>
      <c r="E292" s="56">
        <f t="shared" si="4"/>
        <v>1173.1500000000001</v>
      </c>
      <c r="F292" s="58">
        <v>71.2</v>
      </c>
      <c r="G292" s="58">
        <v>0.3</v>
      </c>
      <c r="H292" s="58">
        <v>19.600000000000001</v>
      </c>
      <c r="I292" s="58">
        <v>2.1</v>
      </c>
      <c r="J292" s="58">
        <v>0</v>
      </c>
      <c r="K292" s="58">
        <v>1</v>
      </c>
      <c r="L292" s="58">
        <v>5.2</v>
      </c>
      <c r="M292" s="58">
        <v>0.2</v>
      </c>
      <c r="N292" s="58">
        <v>0.3</v>
      </c>
      <c r="O292" s="58"/>
      <c r="P292" s="58"/>
      <c r="Q292" s="58">
        <f>IF(100-SUM(F292:P292)&lt;0,0,100-SUM(F292:P292))</f>
        <v>0.10000000000000853</v>
      </c>
      <c r="S292" s="58">
        <v>40.630000000000003</v>
      </c>
      <c r="T292" s="58">
        <v>0.62</v>
      </c>
      <c r="U292" s="58">
        <v>17.54</v>
      </c>
      <c r="V292" s="58">
        <v>6.2</v>
      </c>
      <c r="W292" s="58">
        <v>0.18</v>
      </c>
      <c r="X292" s="58">
        <v>14.02</v>
      </c>
      <c r="Y292" s="58">
        <v>10.199999999999999</v>
      </c>
      <c r="Z292" s="58">
        <v>2.4300000000000002</v>
      </c>
      <c r="AA292" s="58">
        <v>0.48</v>
      </c>
      <c r="AB292" s="58"/>
      <c r="AD292" s="59"/>
      <c r="AE292" s="60"/>
      <c r="AF292" s="61"/>
      <c r="AG292" s="59"/>
      <c r="AH292" s="59"/>
      <c r="AI292" s="59"/>
      <c r="AJ292" s="60"/>
      <c r="AK292" s="62"/>
      <c r="AL292" s="62"/>
      <c r="AM292" s="62"/>
      <c r="AN292" s="62"/>
      <c r="AO292" s="62"/>
      <c r="AP292" s="62"/>
      <c r="AQ292" s="63"/>
      <c r="AR292" s="62"/>
      <c r="AS292" s="62"/>
      <c r="AT292" s="63"/>
      <c r="AU292" s="59"/>
      <c r="AV292" s="59"/>
      <c r="AW292" s="59"/>
      <c r="AX292" s="59"/>
      <c r="AY292" s="59"/>
      <c r="AZ292" s="59"/>
      <c r="BA292" s="60"/>
      <c r="BB292" s="64"/>
      <c r="BC292" s="64"/>
      <c r="BD292" s="59"/>
      <c r="BE292" s="59"/>
      <c r="BF292" s="59"/>
      <c r="BG292" s="59"/>
      <c r="BH292" s="59"/>
      <c r="BI292" s="59"/>
      <c r="BJ292" s="59"/>
      <c r="BK292" s="59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FG292" s="72"/>
      <c r="FH292" s="72"/>
      <c r="FL292" s="57"/>
      <c r="FX292" s="57"/>
      <c r="FY292" s="57"/>
      <c r="FZ292" s="57"/>
      <c r="GA292" s="66"/>
      <c r="GB292" s="66"/>
      <c r="GE292" s="66"/>
      <c r="GG292" s="57"/>
    </row>
    <row r="293" spans="1:189" s="56" customFormat="1" ht="18" customHeight="1" x14ac:dyDescent="0.3">
      <c r="A293" s="56" t="s">
        <v>1063</v>
      </c>
      <c r="B293" s="56" t="s">
        <v>1022</v>
      </c>
      <c r="C293" s="57">
        <v>900</v>
      </c>
      <c r="D293" s="57">
        <v>13</v>
      </c>
      <c r="E293" s="56">
        <f t="shared" si="4"/>
        <v>1173.1500000000001</v>
      </c>
      <c r="F293" s="58">
        <v>70.3</v>
      </c>
      <c r="G293" s="58">
        <v>0.4</v>
      </c>
      <c r="H293" s="58">
        <v>18.3</v>
      </c>
      <c r="I293" s="58">
        <v>2.7700000000000005</v>
      </c>
      <c r="J293" s="58">
        <v>0.2</v>
      </c>
      <c r="K293" s="58">
        <v>1.1000000000000001</v>
      </c>
      <c r="L293" s="58">
        <v>5.3</v>
      </c>
      <c r="M293" s="58">
        <v>1</v>
      </c>
      <c r="N293" s="58">
        <v>0.7</v>
      </c>
      <c r="O293" s="58"/>
      <c r="P293" s="58"/>
      <c r="Q293" s="58">
        <f>IF(100-SUM(F293:P293)&lt;0,0,100-SUM(F293:P293))</f>
        <v>0</v>
      </c>
      <c r="S293" s="58">
        <v>41.13</v>
      </c>
      <c r="T293" s="58">
        <v>0.93</v>
      </c>
      <c r="U293" s="58">
        <v>16.309999999999999</v>
      </c>
      <c r="V293" s="58">
        <v>7.23</v>
      </c>
      <c r="W293" s="58">
        <v>0.21</v>
      </c>
      <c r="X293" s="58">
        <v>14.14</v>
      </c>
      <c r="Y293" s="58">
        <v>9.6</v>
      </c>
      <c r="Z293" s="58">
        <v>2.62</v>
      </c>
      <c r="AA293" s="58">
        <v>0.46</v>
      </c>
      <c r="AB293" s="58"/>
      <c r="AD293" s="59"/>
      <c r="AE293" s="60"/>
      <c r="AF293" s="61"/>
      <c r="AG293" s="59"/>
      <c r="AH293" s="59"/>
      <c r="AI293" s="59"/>
      <c r="AJ293" s="60"/>
      <c r="AK293" s="62"/>
      <c r="AL293" s="62"/>
      <c r="AM293" s="62"/>
      <c r="AN293" s="62"/>
      <c r="AO293" s="62"/>
      <c r="AP293" s="62"/>
      <c r="AQ293" s="63"/>
      <c r="AR293" s="62"/>
      <c r="AS293" s="62"/>
      <c r="AT293" s="63"/>
      <c r="AU293" s="59"/>
      <c r="AV293" s="59"/>
      <c r="AW293" s="59"/>
      <c r="AX293" s="59"/>
      <c r="AY293" s="59"/>
      <c r="AZ293" s="59"/>
      <c r="BA293" s="60"/>
      <c r="BB293" s="64"/>
      <c r="BC293" s="64"/>
      <c r="BD293" s="59"/>
      <c r="BE293" s="59"/>
      <c r="BF293" s="59"/>
      <c r="BG293" s="59"/>
      <c r="BH293" s="59"/>
      <c r="BI293" s="59"/>
      <c r="BJ293" s="59"/>
      <c r="BK293" s="59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FG293" s="72"/>
      <c r="FH293" s="72"/>
      <c r="FL293" s="57"/>
      <c r="FX293" s="57"/>
      <c r="FY293" s="57"/>
      <c r="FZ293" s="57"/>
      <c r="GA293" s="66"/>
      <c r="GB293" s="66"/>
      <c r="GE293" s="66"/>
      <c r="GG293" s="57"/>
    </row>
    <row r="294" spans="1:189" s="56" customFormat="1" ht="18" customHeight="1" x14ac:dyDescent="0.3">
      <c r="A294" s="56" t="s">
        <v>1063</v>
      </c>
      <c r="B294" s="56" t="s">
        <v>1022</v>
      </c>
      <c r="C294" s="57">
        <v>900</v>
      </c>
      <c r="D294" s="57">
        <v>13</v>
      </c>
      <c r="E294" s="56">
        <f t="shared" si="4"/>
        <v>1173.1500000000001</v>
      </c>
      <c r="F294" s="58">
        <v>71.7</v>
      </c>
      <c r="G294" s="58">
        <v>0.4</v>
      </c>
      <c r="H294" s="58">
        <v>16.100000000000001</v>
      </c>
      <c r="I294" s="58">
        <v>3.06</v>
      </c>
      <c r="J294" s="58"/>
      <c r="K294" s="58">
        <v>1.8</v>
      </c>
      <c r="L294" s="58">
        <v>5.9</v>
      </c>
      <c r="M294" s="58">
        <v>0.4</v>
      </c>
      <c r="N294" s="58">
        <v>0.6</v>
      </c>
      <c r="O294" s="58"/>
      <c r="P294" s="58"/>
      <c r="Q294" s="58">
        <f>IF(100-SUM(F294:P294)&lt;0,0,100-SUM(F294:P294))</f>
        <v>3.9999999999977831E-2</v>
      </c>
      <c r="S294" s="58">
        <v>41.27</v>
      </c>
      <c r="T294" s="58">
        <v>0.7</v>
      </c>
      <c r="U294" s="58">
        <v>15.72</v>
      </c>
      <c r="V294" s="58">
        <v>5.42</v>
      </c>
      <c r="W294" s="58">
        <v>0.23</v>
      </c>
      <c r="X294" s="58">
        <v>16.98</v>
      </c>
      <c r="Y294" s="58">
        <v>11.02</v>
      </c>
      <c r="Z294" s="58">
        <v>2.11</v>
      </c>
      <c r="AA294" s="58">
        <v>0.56000000000000005</v>
      </c>
      <c r="AB294" s="58"/>
      <c r="AD294" s="59"/>
      <c r="AE294" s="60"/>
      <c r="AF294" s="61"/>
      <c r="AG294" s="59"/>
      <c r="AH294" s="59"/>
      <c r="AI294" s="59"/>
      <c r="AJ294" s="60"/>
      <c r="AK294" s="62"/>
      <c r="AL294" s="62"/>
      <c r="AM294" s="62"/>
      <c r="AN294" s="62"/>
      <c r="AO294" s="62"/>
      <c r="AP294" s="62"/>
      <c r="AQ294" s="63"/>
      <c r="AR294" s="62"/>
      <c r="AS294" s="62"/>
      <c r="AT294" s="63"/>
      <c r="AU294" s="59"/>
      <c r="AV294" s="59"/>
      <c r="AW294" s="59"/>
      <c r="AX294" s="59"/>
      <c r="AY294" s="59"/>
      <c r="AZ294" s="59"/>
      <c r="BA294" s="60"/>
      <c r="BB294" s="64"/>
      <c r="BC294" s="64"/>
      <c r="BD294" s="59"/>
      <c r="BE294" s="59"/>
      <c r="BF294" s="59"/>
      <c r="BG294" s="59"/>
      <c r="BH294" s="59"/>
      <c r="BI294" s="59"/>
      <c r="BJ294" s="59"/>
      <c r="BK294" s="59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FG294" s="72"/>
      <c r="FH294" s="72"/>
      <c r="FL294" s="57"/>
      <c r="FX294" s="57"/>
      <c r="FY294" s="57"/>
      <c r="FZ294" s="57"/>
      <c r="GA294" s="66"/>
      <c r="GB294" s="66"/>
      <c r="GE294" s="66"/>
      <c r="GG294" s="57"/>
    </row>
    <row r="295" spans="1:189" s="56" customFormat="1" ht="18" customHeight="1" x14ac:dyDescent="0.3">
      <c r="A295" s="56" t="s">
        <v>1063</v>
      </c>
      <c r="B295" s="56" t="s">
        <v>1022</v>
      </c>
      <c r="C295" s="57">
        <v>925</v>
      </c>
      <c r="D295" s="57">
        <v>13</v>
      </c>
      <c r="E295" s="56">
        <f t="shared" si="4"/>
        <v>1198.1500000000001</v>
      </c>
      <c r="F295" s="58">
        <v>57.1</v>
      </c>
      <c r="G295" s="58"/>
      <c r="H295" s="58">
        <v>23.9</v>
      </c>
      <c r="I295" s="58">
        <v>0.67</v>
      </c>
      <c r="J295" s="58"/>
      <c r="K295" s="58">
        <v>0.1</v>
      </c>
      <c r="L295" s="58">
        <v>15.3</v>
      </c>
      <c r="M295" s="58">
        <v>2.9</v>
      </c>
      <c r="N295" s="58">
        <v>0.1</v>
      </c>
      <c r="O295" s="58"/>
      <c r="P295" s="58"/>
      <c r="Q295" s="58">
        <f>IF(100-SUM(F295:P295)&lt;0,0,100-SUM(F295:P295))</f>
        <v>0</v>
      </c>
      <c r="S295" s="58">
        <v>41.28</v>
      </c>
      <c r="T295" s="58">
        <v>1.4</v>
      </c>
      <c r="U295" s="58">
        <v>16.03</v>
      </c>
      <c r="V295" s="58">
        <v>5.28</v>
      </c>
      <c r="W295" s="58">
        <v>0.24</v>
      </c>
      <c r="X295" s="58">
        <v>16.329999999999998</v>
      </c>
      <c r="Y295" s="58">
        <v>10.5</v>
      </c>
      <c r="Z295" s="58">
        <v>2.42</v>
      </c>
      <c r="AA295" s="58">
        <v>0.38</v>
      </c>
      <c r="AB295" s="58"/>
      <c r="AD295" s="59"/>
      <c r="AE295" s="60"/>
      <c r="AF295" s="61"/>
      <c r="AG295" s="59"/>
      <c r="AH295" s="59"/>
      <c r="AI295" s="59"/>
      <c r="AJ295" s="60"/>
      <c r="AK295" s="62"/>
      <c r="AL295" s="62"/>
      <c r="AM295" s="62"/>
      <c r="AN295" s="62"/>
      <c r="AO295" s="62"/>
      <c r="AP295" s="62"/>
      <c r="AQ295" s="63"/>
      <c r="AR295" s="62"/>
      <c r="AS295" s="62"/>
      <c r="AT295" s="63"/>
      <c r="AU295" s="59"/>
      <c r="AV295" s="59"/>
      <c r="AW295" s="59"/>
      <c r="AX295" s="59"/>
      <c r="AY295" s="59"/>
      <c r="AZ295" s="59"/>
      <c r="BA295" s="60"/>
      <c r="BB295" s="64"/>
      <c r="BC295" s="64"/>
      <c r="BD295" s="59"/>
      <c r="BE295" s="59"/>
      <c r="BF295" s="59"/>
      <c r="BG295" s="59"/>
      <c r="BH295" s="59"/>
      <c r="BI295" s="59"/>
      <c r="BJ295" s="59"/>
      <c r="BK295" s="59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FG295" s="72"/>
      <c r="FH295" s="72"/>
      <c r="FL295" s="57"/>
      <c r="FX295" s="57"/>
      <c r="FY295" s="57"/>
      <c r="FZ295" s="57"/>
      <c r="GA295" s="66"/>
      <c r="GB295" s="66"/>
      <c r="GE295" s="66"/>
      <c r="GG295" s="57"/>
    </row>
    <row r="296" spans="1:189" s="56" customFormat="1" ht="18" customHeight="1" x14ac:dyDescent="0.3">
      <c r="A296" s="56" t="s">
        <v>1063</v>
      </c>
      <c r="B296" s="56" t="s">
        <v>1022</v>
      </c>
      <c r="C296" s="57">
        <v>925</v>
      </c>
      <c r="D296" s="57">
        <v>13</v>
      </c>
      <c r="E296" s="56">
        <f t="shared" si="4"/>
        <v>1198.1500000000001</v>
      </c>
      <c r="F296" s="58">
        <v>61.3</v>
      </c>
      <c r="G296" s="58">
        <v>0.1</v>
      </c>
      <c r="H296" s="58">
        <v>23.1</v>
      </c>
      <c r="I296" s="58">
        <v>0.8600000000000001</v>
      </c>
      <c r="J296" s="58"/>
      <c r="K296" s="58">
        <v>0.1</v>
      </c>
      <c r="L296" s="58">
        <v>9.4</v>
      </c>
      <c r="M296" s="58">
        <v>4.5999999999999996</v>
      </c>
      <c r="N296" s="58">
        <v>0.5</v>
      </c>
      <c r="O296" s="58"/>
      <c r="P296" s="58"/>
      <c r="Q296" s="58">
        <f>IF(100-SUM(F296:P296)&lt;0,0,100-SUM(F296:P296))</f>
        <v>4.0000000000006253E-2</v>
      </c>
      <c r="S296" s="58">
        <v>43.43</v>
      </c>
      <c r="T296" s="58">
        <v>1.56</v>
      </c>
      <c r="U296" s="58">
        <v>17.149999999999999</v>
      </c>
      <c r="V296" s="58">
        <v>5.01</v>
      </c>
      <c r="W296" s="58">
        <v>0.24</v>
      </c>
      <c r="X296" s="58">
        <v>15.31</v>
      </c>
      <c r="Y296" s="58">
        <v>10.029999999999999</v>
      </c>
      <c r="Z296" s="58">
        <v>2.42</v>
      </c>
      <c r="AA296" s="58">
        <v>0.43</v>
      </c>
      <c r="AB296" s="58"/>
      <c r="AD296" s="59"/>
      <c r="AE296" s="60"/>
      <c r="AF296" s="61"/>
      <c r="AG296" s="59"/>
      <c r="AH296" s="59"/>
      <c r="AI296" s="59"/>
      <c r="AJ296" s="60"/>
      <c r="AK296" s="62"/>
      <c r="AL296" s="62"/>
      <c r="AM296" s="62"/>
      <c r="AN296" s="62"/>
      <c r="AO296" s="62"/>
      <c r="AP296" s="62"/>
      <c r="AQ296" s="63"/>
      <c r="AR296" s="62"/>
      <c r="AS296" s="62"/>
      <c r="AT296" s="63"/>
      <c r="AU296" s="59"/>
      <c r="AV296" s="59"/>
      <c r="AW296" s="59"/>
      <c r="AX296" s="59"/>
      <c r="AY296" s="59"/>
      <c r="AZ296" s="59"/>
      <c r="BA296" s="60"/>
      <c r="BB296" s="64"/>
      <c r="BC296" s="64"/>
      <c r="BD296" s="59"/>
      <c r="BE296" s="59"/>
      <c r="BF296" s="59"/>
      <c r="BG296" s="59"/>
      <c r="BH296" s="59"/>
      <c r="BI296" s="59"/>
      <c r="BJ296" s="59"/>
      <c r="BK296" s="59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FG296" s="72"/>
      <c r="FH296" s="72"/>
      <c r="FL296" s="57"/>
      <c r="FX296" s="57"/>
      <c r="FY296" s="57"/>
      <c r="FZ296" s="57"/>
      <c r="GA296" s="66"/>
      <c r="GB296" s="66"/>
      <c r="GE296" s="66"/>
      <c r="GG296" s="57"/>
    </row>
    <row r="297" spans="1:189" s="56" customFormat="1" ht="18" customHeight="1" x14ac:dyDescent="0.3">
      <c r="A297" s="56" t="s">
        <v>1063</v>
      </c>
      <c r="B297" s="56" t="s">
        <v>1022</v>
      </c>
      <c r="C297" s="57">
        <v>925</v>
      </c>
      <c r="D297" s="57">
        <v>13</v>
      </c>
      <c r="E297" s="56">
        <f t="shared" si="4"/>
        <v>1198.1500000000001</v>
      </c>
      <c r="F297" s="58">
        <v>64</v>
      </c>
      <c r="G297" s="58">
        <v>0.1</v>
      </c>
      <c r="H297" s="58">
        <v>21.1</v>
      </c>
      <c r="I297" s="58">
        <v>0.96</v>
      </c>
      <c r="J297" s="58"/>
      <c r="K297" s="58">
        <v>0.3</v>
      </c>
      <c r="L297" s="58">
        <v>9.1</v>
      </c>
      <c r="M297" s="58">
        <v>4</v>
      </c>
      <c r="N297" s="58">
        <v>0.5</v>
      </c>
      <c r="O297" s="58"/>
      <c r="P297" s="58"/>
      <c r="Q297" s="58">
        <f>IF(100-SUM(F297:P297)&lt;0,0,100-SUM(F297:P297))</f>
        <v>0</v>
      </c>
      <c r="S297" s="58">
        <v>43.04</v>
      </c>
      <c r="T297" s="58">
        <v>1.03</v>
      </c>
      <c r="U297" s="58">
        <v>17.09</v>
      </c>
      <c r="V297" s="58">
        <v>5.05</v>
      </c>
      <c r="W297" s="58">
        <v>0.15</v>
      </c>
      <c r="X297" s="58">
        <v>16.059999999999999</v>
      </c>
      <c r="Y297" s="58">
        <v>9.2899999999999991</v>
      </c>
      <c r="Z297" s="58">
        <v>2.2400000000000002</v>
      </c>
      <c r="AA297" s="58">
        <v>0.43</v>
      </c>
      <c r="AB297" s="58"/>
      <c r="AD297" s="59"/>
      <c r="AE297" s="60"/>
      <c r="AF297" s="61"/>
      <c r="AG297" s="59"/>
      <c r="AH297" s="59"/>
      <c r="AI297" s="59"/>
      <c r="AJ297" s="60"/>
      <c r="AK297" s="62"/>
      <c r="AL297" s="62"/>
      <c r="AM297" s="62"/>
      <c r="AN297" s="62"/>
      <c r="AO297" s="62"/>
      <c r="AP297" s="62"/>
      <c r="AQ297" s="63"/>
      <c r="AR297" s="62"/>
      <c r="AS297" s="62"/>
      <c r="AT297" s="63"/>
      <c r="AU297" s="59"/>
      <c r="AV297" s="59"/>
      <c r="AW297" s="59"/>
      <c r="AX297" s="59"/>
      <c r="AY297" s="59"/>
      <c r="AZ297" s="59"/>
      <c r="BA297" s="60"/>
      <c r="BB297" s="64"/>
      <c r="BC297" s="64"/>
      <c r="BD297" s="59"/>
      <c r="BE297" s="59"/>
      <c r="BF297" s="59"/>
      <c r="BG297" s="59"/>
      <c r="BH297" s="59"/>
      <c r="BI297" s="59"/>
      <c r="BJ297" s="59"/>
      <c r="BK297" s="59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FG297" s="72"/>
      <c r="FH297" s="72"/>
      <c r="FL297" s="57"/>
      <c r="FX297" s="57"/>
      <c r="FY297" s="57"/>
      <c r="FZ297" s="57"/>
      <c r="GA297" s="66"/>
      <c r="GB297" s="66"/>
      <c r="GE297" s="66"/>
      <c r="GG297" s="57"/>
    </row>
    <row r="298" spans="1:189" s="56" customFormat="1" ht="18" customHeight="1" x14ac:dyDescent="0.3">
      <c r="A298" s="56" t="s">
        <v>1063</v>
      </c>
      <c r="B298" s="56" t="s">
        <v>1022</v>
      </c>
      <c r="C298" s="57">
        <v>925</v>
      </c>
      <c r="D298" s="57">
        <v>13</v>
      </c>
      <c r="E298" s="56">
        <f t="shared" si="4"/>
        <v>1198.1500000000001</v>
      </c>
      <c r="F298" s="58">
        <v>62.8</v>
      </c>
      <c r="G298" s="58">
        <v>0.8</v>
      </c>
      <c r="H298" s="58">
        <v>23.1</v>
      </c>
      <c r="I298" s="58">
        <v>2.1</v>
      </c>
      <c r="J298" s="58"/>
      <c r="K298" s="58">
        <v>0.9</v>
      </c>
      <c r="L298" s="58">
        <v>9.3000000000000007</v>
      </c>
      <c r="M298" s="58">
        <v>0.3</v>
      </c>
      <c r="N298" s="58">
        <v>0.5</v>
      </c>
      <c r="O298" s="58"/>
      <c r="P298" s="58"/>
      <c r="Q298" s="58">
        <f>IF(100-SUM(F298:P298)&lt;0,0,100-SUM(F298:P298))</f>
        <v>0.20000000000001705</v>
      </c>
      <c r="S298" s="58">
        <v>41.73</v>
      </c>
      <c r="T298" s="58">
        <v>1.33</v>
      </c>
      <c r="U298" s="58">
        <v>17.37</v>
      </c>
      <c r="V298" s="58">
        <v>5.67</v>
      </c>
      <c r="W298" s="58">
        <v>0.21</v>
      </c>
      <c r="X298" s="58">
        <v>15.08</v>
      </c>
      <c r="Y298" s="58">
        <v>10.72</v>
      </c>
      <c r="Z298" s="58">
        <v>2.4900000000000002</v>
      </c>
      <c r="AA298" s="58">
        <v>0.44</v>
      </c>
      <c r="AB298" s="58"/>
      <c r="AD298" s="59"/>
      <c r="AE298" s="60"/>
      <c r="AF298" s="61"/>
      <c r="AG298" s="59"/>
      <c r="AH298" s="59"/>
      <c r="AI298" s="59"/>
      <c r="AJ298" s="60"/>
      <c r="AK298" s="62"/>
      <c r="AL298" s="62"/>
      <c r="AM298" s="62"/>
      <c r="AN298" s="62"/>
      <c r="AO298" s="62"/>
      <c r="AP298" s="62"/>
      <c r="AQ298" s="63"/>
      <c r="AR298" s="62"/>
      <c r="AS298" s="62"/>
      <c r="AT298" s="63"/>
      <c r="AU298" s="59"/>
      <c r="AV298" s="59"/>
      <c r="AW298" s="59"/>
      <c r="AX298" s="59"/>
      <c r="AY298" s="59"/>
      <c r="AZ298" s="59"/>
      <c r="BA298" s="60"/>
      <c r="BB298" s="64"/>
      <c r="BC298" s="64"/>
      <c r="BD298" s="59"/>
      <c r="BE298" s="59"/>
      <c r="BF298" s="59"/>
      <c r="BG298" s="59"/>
      <c r="BH298" s="59"/>
      <c r="BI298" s="59"/>
      <c r="BJ298" s="59"/>
      <c r="BK298" s="59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FG298" s="72"/>
      <c r="FH298" s="72"/>
      <c r="FL298" s="57"/>
      <c r="FX298" s="57"/>
      <c r="FY298" s="57"/>
      <c r="FZ298" s="57"/>
      <c r="GA298" s="66"/>
      <c r="GB298" s="66"/>
      <c r="GE298" s="66"/>
      <c r="GG298" s="57"/>
    </row>
    <row r="299" spans="1:189" s="56" customFormat="1" ht="18" customHeight="1" x14ac:dyDescent="0.3">
      <c r="A299" s="56" t="s">
        <v>1063</v>
      </c>
      <c r="B299" s="56" t="s">
        <v>1022</v>
      </c>
      <c r="C299" s="57">
        <v>925</v>
      </c>
      <c r="D299" s="57">
        <v>13</v>
      </c>
      <c r="E299" s="56">
        <f t="shared" si="4"/>
        <v>1198.1500000000001</v>
      </c>
      <c r="F299" s="58">
        <v>61.8</v>
      </c>
      <c r="G299" s="58">
        <v>0.7</v>
      </c>
      <c r="H299" s="58">
        <v>19</v>
      </c>
      <c r="I299" s="58">
        <v>3.4400000000000004</v>
      </c>
      <c r="J299" s="58">
        <v>0</v>
      </c>
      <c r="K299" s="58">
        <v>3.3</v>
      </c>
      <c r="L299" s="58">
        <v>7.6</v>
      </c>
      <c r="M299" s="58">
        <v>3</v>
      </c>
      <c r="N299" s="58">
        <v>1.1000000000000001</v>
      </c>
      <c r="O299" s="58"/>
      <c r="P299" s="58"/>
      <c r="Q299" s="58">
        <f>IF(100-SUM(F299:P299)&lt;0,0,100-SUM(F299:P299))</f>
        <v>6.0000000000016485E-2</v>
      </c>
      <c r="S299" s="58">
        <v>41.24</v>
      </c>
      <c r="T299" s="58">
        <v>1.03</v>
      </c>
      <c r="U299" s="58">
        <v>16.100000000000001</v>
      </c>
      <c r="V299" s="58">
        <v>5.58</v>
      </c>
      <c r="W299" s="58">
        <v>0.27</v>
      </c>
      <c r="X299" s="58">
        <v>17.63</v>
      </c>
      <c r="Y299" s="58">
        <v>11.04</v>
      </c>
      <c r="Z299" s="58">
        <v>2.4</v>
      </c>
      <c r="AA299" s="58">
        <v>0.37</v>
      </c>
      <c r="AB299" s="58"/>
      <c r="AD299" s="59"/>
      <c r="AE299" s="60"/>
      <c r="AF299" s="61"/>
      <c r="AG299" s="59"/>
      <c r="AH299" s="59"/>
      <c r="AI299" s="59"/>
      <c r="AJ299" s="60"/>
      <c r="AK299" s="62"/>
      <c r="AL299" s="62"/>
      <c r="AM299" s="62"/>
      <c r="AN299" s="62"/>
      <c r="AO299" s="62"/>
      <c r="AP299" s="62"/>
      <c r="AQ299" s="63"/>
      <c r="AR299" s="62"/>
      <c r="AS299" s="62"/>
      <c r="AT299" s="63"/>
      <c r="AU299" s="59"/>
      <c r="AV299" s="59"/>
      <c r="AW299" s="59"/>
      <c r="AX299" s="59"/>
      <c r="AY299" s="59"/>
      <c r="AZ299" s="59"/>
      <c r="BA299" s="60"/>
      <c r="BB299" s="64"/>
      <c r="BC299" s="64"/>
      <c r="BD299" s="59"/>
      <c r="BE299" s="59"/>
      <c r="BF299" s="59"/>
      <c r="BG299" s="59"/>
      <c r="BH299" s="59"/>
      <c r="BI299" s="59"/>
      <c r="BJ299" s="59"/>
      <c r="BK299" s="59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FG299" s="72"/>
      <c r="FH299" s="72"/>
      <c r="FL299" s="57"/>
      <c r="FX299" s="57"/>
      <c r="FY299" s="57"/>
      <c r="FZ299" s="57"/>
      <c r="GA299" s="66"/>
      <c r="GB299" s="66"/>
      <c r="GE299" s="66"/>
      <c r="GG299" s="57"/>
    </row>
    <row r="300" spans="1:189" s="56" customFormat="1" ht="18" customHeight="1" x14ac:dyDescent="0.3">
      <c r="A300" s="56" t="s">
        <v>1063</v>
      </c>
      <c r="B300" s="56" t="s">
        <v>1022</v>
      </c>
      <c r="C300" s="57">
        <v>940</v>
      </c>
      <c r="D300" s="57">
        <v>13</v>
      </c>
      <c r="E300" s="56">
        <f t="shared" si="4"/>
        <v>1213.1500000000001</v>
      </c>
      <c r="F300" s="58">
        <v>66.599999999999994</v>
      </c>
      <c r="G300" s="58">
        <v>0.6</v>
      </c>
      <c r="H300" s="58">
        <v>20.8</v>
      </c>
      <c r="I300" s="58">
        <v>2.2000000000000002</v>
      </c>
      <c r="J300" s="58"/>
      <c r="K300" s="58">
        <v>1.6</v>
      </c>
      <c r="L300" s="58">
        <v>7.1</v>
      </c>
      <c r="M300" s="58">
        <v>0.5</v>
      </c>
      <c r="N300" s="58">
        <v>0.5</v>
      </c>
      <c r="O300" s="58"/>
      <c r="P300" s="58"/>
      <c r="Q300" s="58">
        <f>IF(100-SUM(F300:P300)&lt;0,0,100-SUM(F300:P300))</f>
        <v>0.10000000000002274</v>
      </c>
      <c r="S300" s="58">
        <v>40.47</v>
      </c>
      <c r="T300" s="58">
        <v>0.83</v>
      </c>
      <c r="U300" s="58">
        <v>15.25</v>
      </c>
      <c r="V300" s="58">
        <v>6.88</v>
      </c>
      <c r="W300" s="58">
        <v>0.14000000000000001</v>
      </c>
      <c r="X300" s="58">
        <v>14.69</v>
      </c>
      <c r="Y300" s="58">
        <v>11.12</v>
      </c>
      <c r="Z300" s="58">
        <v>2</v>
      </c>
      <c r="AA300" s="58">
        <v>0.4</v>
      </c>
      <c r="AB300" s="58"/>
      <c r="AD300" s="59"/>
      <c r="AE300" s="60"/>
      <c r="AF300" s="61"/>
      <c r="AG300" s="59"/>
      <c r="AH300" s="59"/>
      <c r="AI300" s="59"/>
      <c r="AJ300" s="60"/>
      <c r="AK300" s="62"/>
      <c r="AL300" s="62"/>
      <c r="AM300" s="62"/>
      <c r="AN300" s="62"/>
      <c r="AO300" s="62"/>
      <c r="AP300" s="62"/>
      <c r="AQ300" s="63"/>
      <c r="AR300" s="62"/>
      <c r="AS300" s="62"/>
      <c r="AT300" s="63"/>
      <c r="AU300" s="59"/>
      <c r="AV300" s="59"/>
      <c r="AW300" s="59"/>
      <c r="AX300" s="59"/>
      <c r="AY300" s="59"/>
      <c r="AZ300" s="59"/>
      <c r="BA300" s="60"/>
      <c r="BB300" s="64"/>
      <c r="BC300" s="64"/>
      <c r="BD300" s="59"/>
      <c r="BE300" s="59"/>
      <c r="BF300" s="59"/>
      <c r="BG300" s="59"/>
      <c r="BH300" s="59"/>
      <c r="BI300" s="59"/>
      <c r="BJ300" s="59"/>
      <c r="BK300" s="59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FG300" s="72"/>
      <c r="FH300" s="72"/>
      <c r="FL300" s="57"/>
      <c r="FX300" s="57"/>
      <c r="FY300" s="57"/>
      <c r="FZ300" s="57"/>
      <c r="GA300" s="66"/>
      <c r="GB300" s="66"/>
      <c r="GE300" s="66"/>
      <c r="GG300" s="57"/>
    </row>
    <row r="301" spans="1:189" s="56" customFormat="1" ht="18" customHeight="1" x14ac:dyDescent="0.3">
      <c r="A301" s="56" t="s">
        <v>1063</v>
      </c>
      <c r="B301" s="56" t="s">
        <v>1022</v>
      </c>
      <c r="C301" s="57">
        <v>940</v>
      </c>
      <c r="D301" s="57">
        <v>13</v>
      </c>
      <c r="E301" s="56">
        <f t="shared" si="4"/>
        <v>1213.1500000000001</v>
      </c>
      <c r="F301" s="58">
        <v>59.5</v>
      </c>
      <c r="G301" s="58">
        <v>1.2</v>
      </c>
      <c r="H301" s="58">
        <v>20.2</v>
      </c>
      <c r="I301" s="58">
        <v>4.49</v>
      </c>
      <c r="J301" s="58">
        <v>0.1</v>
      </c>
      <c r="K301" s="58">
        <v>5</v>
      </c>
      <c r="L301" s="58">
        <v>7.5</v>
      </c>
      <c r="M301" s="58">
        <v>0.9</v>
      </c>
      <c r="N301" s="58">
        <v>0.9</v>
      </c>
      <c r="O301" s="58"/>
      <c r="P301" s="58"/>
      <c r="Q301" s="58">
        <f>IF(100-SUM(F301:P301)&lt;0,0,100-SUM(F301:P301))</f>
        <v>0.20999999999999375</v>
      </c>
      <c r="S301" s="58">
        <v>41.41</v>
      </c>
      <c r="T301" s="58">
        <v>1.1100000000000001</v>
      </c>
      <c r="U301" s="58">
        <v>14.61</v>
      </c>
      <c r="V301" s="58">
        <v>6.87</v>
      </c>
      <c r="W301" s="58">
        <v>0.21</v>
      </c>
      <c r="X301" s="58">
        <v>14.65</v>
      </c>
      <c r="Y301" s="58">
        <v>10.18</v>
      </c>
      <c r="Z301" s="58">
        <v>2.04</v>
      </c>
      <c r="AA301" s="58">
        <v>0.47</v>
      </c>
      <c r="AB301" s="58"/>
      <c r="AD301" s="59"/>
      <c r="AE301" s="60"/>
      <c r="AF301" s="61"/>
      <c r="AG301" s="59"/>
      <c r="AH301" s="59"/>
      <c r="AI301" s="59"/>
      <c r="AJ301" s="60"/>
      <c r="AK301" s="62"/>
      <c r="AL301" s="62"/>
      <c r="AM301" s="62"/>
      <c r="AN301" s="62"/>
      <c r="AO301" s="62"/>
      <c r="AP301" s="62"/>
      <c r="AQ301" s="63"/>
      <c r="AR301" s="62"/>
      <c r="AS301" s="62"/>
      <c r="AT301" s="63"/>
      <c r="AU301" s="59"/>
      <c r="AV301" s="59"/>
      <c r="AW301" s="59"/>
      <c r="AX301" s="59"/>
      <c r="AY301" s="59"/>
      <c r="AZ301" s="59"/>
      <c r="BA301" s="60"/>
      <c r="BB301" s="64"/>
      <c r="BC301" s="64"/>
      <c r="BD301" s="59"/>
      <c r="BE301" s="59"/>
      <c r="BF301" s="59"/>
      <c r="BG301" s="59"/>
      <c r="BH301" s="59"/>
      <c r="BI301" s="59"/>
      <c r="BJ301" s="59"/>
      <c r="BK301" s="59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FG301" s="72"/>
      <c r="FH301" s="72"/>
      <c r="FL301" s="57"/>
      <c r="FX301" s="57"/>
      <c r="FY301" s="57"/>
      <c r="FZ301" s="57"/>
      <c r="GA301" s="66"/>
      <c r="GB301" s="66"/>
      <c r="GE301" s="66"/>
      <c r="GG301" s="57"/>
    </row>
    <row r="302" spans="1:189" s="56" customFormat="1" ht="18" customHeight="1" x14ac:dyDescent="0.3">
      <c r="A302" s="56" t="s">
        <v>1063</v>
      </c>
      <c r="B302" s="56" t="s">
        <v>1022</v>
      </c>
      <c r="C302" s="57">
        <v>960</v>
      </c>
      <c r="D302" s="57">
        <v>13</v>
      </c>
      <c r="E302" s="56">
        <f t="shared" si="4"/>
        <v>1233.1500000000001</v>
      </c>
      <c r="F302" s="58">
        <v>60.4</v>
      </c>
      <c r="G302" s="58">
        <v>1.3</v>
      </c>
      <c r="H302" s="58">
        <v>20.7</v>
      </c>
      <c r="I302" s="58">
        <v>4.49</v>
      </c>
      <c r="J302" s="58">
        <v>0.1</v>
      </c>
      <c r="K302" s="58">
        <v>3.6</v>
      </c>
      <c r="L302" s="58">
        <v>7.5</v>
      </c>
      <c r="M302" s="58">
        <v>0.9</v>
      </c>
      <c r="N302" s="58">
        <v>0.9</v>
      </c>
      <c r="O302" s="58"/>
      <c r="P302" s="58"/>
      <c r="Q302" s="58">
        <f>IF(100-SUM(F302:P302)&lt;0,0,100-SUM(F302:P302))</f>
        <v>0.11000000000001364</v>
      </c>
      <c r="S302" s="58">
        <v>45</v>
      </c>
      <c r="T302" s="58">
        <v>1.37</v>
      </c>
      <c r="U302" s="58">
        <v>12.27</v>
      </c>
      <c r="V302" s="58">
        <v>3.81</v>
      </c>
      <c r="W302" s="58">
        <v>0.19</v>
      </c>
      <c r="X302" s="58">
        <v>17.690000000000001</v>
      </c>
      <c r="Y302" s="58">
        <v>11.41</v>
      </c>
      <c r="Z302" s="58">
        <v>2</v>
      </c>
      <c r="AA302" s="58">
        <v>0.38</v>
      </c>
      <c r="AB302" s="58"/>
      <c r="AD302" s="59"/>
      <c r="AE302" s="60"/>
      <c r="AF302" s="61"/>
      <c r="AG302" s="59"/>
      <c r="AH302" s="59"/>
      <c r="AI302" s="59"/>
      <c r="AJ302" s="60"/>
      <c r="AK302" s="62"/>
      <c r="AL302" s="62"/>
      <c r="AM302" s="62"/>
      <c r="AN302" s="62"/>
      <c r="AO302" s="62"/>
      <c r="AP302" s="62"/>
      <c r="AQ302" s="63"/>
      <c r="AR302" s="62"/>
      <c r="AS302" s="62"/>
      <c r="AT302" s="63"/>
      <c r="AU302" s="59"/>
      <c r="AV302" s="59"/>
      <c r="AW302" s="59"/>
      <c r="AX302" s="59"/>
      <c r="AY302" s="59"/>
      <c r="AZ302" s="59"/>
      <c r="BA302" s="60"/>
      <c r="BB302" s="64"/>
      <c r="BC302" s="64"/>
      <c r="BD302" s="59"/>
      <c r="BE302" s="59"/>
      <c r="BF302" s="59"/>
      <c r="BG302" s="59"/>
      <c r="BH302" s="59"/>
      <c r="BI302" s="59"/>
      <c r="BJ302" s="59"/>
      <c r="BK302" s="59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FG302" s="72"/>
      <c r="FH302" s="72"/>
      <c r="FL302" s="57"/>
      <c r="FX302" s="57"/>
      <c r="FY302" s="57"/>
      <c r="FZ302" s="57"/>
      <c r="GA302" s="66"/>
      <c r="GB302" s="66"/>
      <c r="GE302" s="66"/>
      <c r="GG302" s="57"/>
    </row>
    <row r="303" spans="1:189" s="56" customFormat="1" ht="18" customHeight="1" x14ac:dyDescent="0.3">
      <c r="A303" s="56" t="s">
        <v>1063</v>
      </c>
      <c r="B303" s="56" t="s">
        <v>1022</v>
      </c>
      <c r="C303" s="57">
        <v>985</v>
      </c>
      <c r="D303" s="57">
        <v>13</v>
      </c>
      <c r="E303" s="56">
        <f t="shared" si="4"/>
        <v>1258.1500000000001</v>
      </c>
      <c r="F303" s="58">
        <v>66.2</v>
      </c>
      <c r="G303" s="58">
        <v>1.2</v>
      </c>
      <c r="H303" s="58">
        <v>20.399999999999999</v>
      </c>
      <c r="I303" s="58">
        <v>3.0700000000000003</v>
      </c>
      <c r="J303" s="58"/>
      <c r="K303" s="58">
        <v>1.6</v>
      </c>
      <c r="L303" s="58">
        <v>4.4000000000000004</v>
      </c>
      <c r="M303" s="58">
        <v>1.1000000000000001</v>
      </c>
      <c r="N303" s="58">
        <v>1</v>
      </c>
      <c r="O303" s="58"/>
      <c r="P303" s="58"/>
      <c r="Q303" s="58">
        <f>IF(100-SUM(F303:P303)&lt;0,0,100-SUM(F303:P303))</f>
        <v>1.0300000000000011</v>
      </c>
      <c r="S303" s="58">
        <v>43.67</v>
      </c>
      <c r="T303" s="58">
        <v>2.08</v>
      </c>
      <c r="U303" s="58">
        <v>11.93</v>
      </c>
      <c r="V303" s="58">
        <v>4.93</v>
      </c>
      <c r="W303" s="58">
        <v>0.31</v>
      </c>
      <c r="X303" s="58">
        <v>18.02</v>
      </c>
      <c r="Y303" s="58">
        <v>10.55</v>
      </c>
      <c r="Z303" s="58">
        <v>2.11</v>
      </c>
      <c r="AA303" s="58">
        <v>0.36</v>
      </c>
      <c r="AB303" s="58"/>
      <c r="AD303" s="59"/>
      <c r="AE303" s="60"/>
      <c r="AF303" s="61"/>
      <c r="AG303" s="59"/>
      <c r="AH303" s="59"/>
      <c r="AI303" s="59"/>
      <c r="AJ303" s="60"/>
      <c r="AK303" s="62"/>
      <c r="AL303" s="62"/>
      <c r="AM303" s="62"/>
      <c r="AN303" s="62"/>
      <c r="AO303" s="62"/>
      <c r="AP303" s="62"/>
      <c r="AQ303" s="63"/>
      <c r="AR303" s="62"/>
      <c r="AS303" s="62"/>
      <c r="AT303" s="63"/>
      <c r="AU303" s="59"/>
      <c r="AV303" s="59"/>
      <c r="AW303" s="59"/>
      <c r="AX303" s="59"/>
      <c r="AY303" s="59"/>
      <c r="AZ303" s="59"/>
      <c r="BA303" s="60"/>
      <c r="BB303" s="64"/>
      <c r="BC303" s="64"/>
      <c r="BD303" s="59"/>
      <c r="BE303" s="59"/>
      <c r="BF303" s="59"/>
      <c r="BG303" s="59"/>
      <c r="BH303" s="59"/>
      <c r="BI303" s="59"/>
      <c r="BJ303" s="59"/>
      <c r="BK303" s="59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FG303" s="72"/>
      <c r="FH303" s="72"/>
      <c r="FL303" s="57"/>
      <c r="FX303" s="57"/>
      <c r="FY303" s="57"/>
      <c r="FZ303" s="57"/>
      <c r="GA303" s="66"/>
      <c r="GB303" s="66"/>
      <c r="GE303" s="66"/>
      <c r="GG303" s="57"/>
    </row>
    <row r="304" spans="1:189" s="56" customFormat="1" ht="18" customHeight="1" x14ac:dyDescent="0.3">
      <c r="A304" s="56" t="s">
        <v>1060</v>
      </c>
      <c r="B304" s="56" t="s">
        <v>1022</v>
      </c>
      <c r="C304" s="57">
        <v>900</v>
      </c>
      <c r="D304" s="57">
        <v>14</v>
      </c>
      <c r="E304" s="56">
        <f t="shared" si="4"/>
        <v>1173.1500000000001</v>
      </c>
      <c r="F304" s="58">
        <v>65.14</v>
      </c>
      <c r="G304" s="58">
        <v>0.62</v>
      </c>
      <c r="H304" s="58">
        <v>17.12</v>
      </c>
      <c r="I304" s="58">
        <v>2.9</v>
      </c>
      <c r="J304" s="58">
        <v>0.03</v>
      </c>
      <c r="K304" s="58">
        <v>0.69</v>
      </c>
      <c r="L304" s="58">
        <v>2.78</v>
      </c>
      <c r="M304" s="58">
        <v>0.72</v>
      </c>
      <c r="N304" s="58">
        <v>0.4</v>
      </c>
      <c r="O304" s="58"/>
      <c r="P304" s="58"/>
      <c r="Q304" s="58">
        <f>IF(100-SUM(F304:P304)&lt;0,0,100-SUM(F304:P304))</f>
        <v>9.5999999999999801</v>
      </c>
      <c r="S304" s="58">
        <v>41.43</v>
      </c>
      <c r="T304" s="58">
        <v>2.17</v>
      </c>
      <c r="U304" s="58">
        <v>15.16</v>
      </c>
      <c r="V304" s="58">
        <v>15.8</v>
      </c>
      <c r="W304" s="58">
        <v>0.12</v>
      </c>
      <c r="X304" s="58">
        <v>10.34</v>
      </c>
      <c r="Y304" s="58">
        <v>9.99</v>
      </c>
      <c r="Z304" s="58">
        <v>2.92</v>
      </c>
      <c r="AA304" s="58">
        <v>0.15</v>
      </c>
      <c r="AB304" s="58"/>
      <c r="AD304" s="59"/>
      <c r="AE304" s="60"/>
      <c r="AF304" s="61"/>
      <c r="AG304" s="59"/>
      <c r="AH304" s="59"/>
      <c r="AI304" s="59"/>
      <c r="AJ304" s="60"/>
      <c r="AK304" s="62"/>
      <c r="AL304" s="62"/>
      <c r="AM304" s="62"/>
      <c r="AN304" s="62"/>
      <c r="AO304" s="62"/>
      <c r="AP304" s="62"/>
      <c r="AQ304" s="63"/>
      <c r="AR304" s="62"/>
      <c r="AS304" s="62"/>
      <c r="AT304" s="63"/>
      <c r="AU304" s="59"/>
      <c r="AV304" s="59"/>
      <c r="AW304" s="59"/>
      <c r="AX304" s="59"/>
      <c r="AY304" s="59"/>
      <c r="AZ304" s="59"/>
      <c r="BA304" s="60"/>
      <c r="BB304" s="64"/>
      <c r="BC304" s="64"/>
      <c r="BD304" s="59"/>
      <c r="BE304" s="59"/>
      <c r="BF304" s="59"/>
      <c r="BG304" s="59"/>
      <c r="BH304" s="59"/>
      <c r="BI304" s="59"/>
      <c r="BJ304" s="59"/>
      <c r="BK304" s="59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P304"/>
      <c r="CQ304"/>
      <c r="CR304"/>
      <c r="CS304"/>
      <c r="CT304"/>
      <c r="CU304"/>
      <c r="CV304"/>
      <c r="CW304"/>
      <c r="CX304"/>
      <c r="CY304"/>
      <c r="CZ304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FG304" s="65"/>
      <c r="FH304" s="65"/>
      <c r="FL304" s="57"/>
      <c r="FX304" s="57"/>
      <c r="FY304" s="57"/>
      <c r="FZ304" s="57"/>
      <c r="GA304" s="66"/>
      <c r="GB304" s="66"/>
      <c r="GE304" s="66"/>
      <c r="GG304" s="57"/>
    </row>
    <row r="305" spans="1:190" s="56" customFormat="1" ht="18" customHeight="1" x14ac:dyDescent="0.3">
      <c r="A305" s="56" t="s">
        <v>1050</v>
      </c>
      <c r="B305" s="56" t="s">
        <v>1022</v>
      </c>
      <c r="C305" s="57">
        <v>1110</v>
      </c>
      <c r="D305" s="57">
        <v>14</v>
      </c>
      <c r="E305" s="56">
        <f t="shared" si="4"/>
        <v>1383.15</v>
      </c>
      <c r="F305" s="58">
        <v>52.5</v>
      </c>
      <c r="G305" s="58">
        <v>2.2999999999999998</v>
      </c>
      <c r="H305" s="58">
        <v>16.8</v>
      </c>
      <c r="I305" s="58">
        <v>6.9</v>
      </c>
      <c r="J305" s="58"/>
      <c r="K305" s="58">
        <v>6.2</v>
      </c>
      <c r="L305" s="58">
        <v>6</v>
      </c>
      <c r="M305" s="58">
        <v>6.1</v>
      </c>
      <c r="N305" s="58">
        <v>3.2</v>
      </c>
      <c r="O305" s="58"/>
      <c r="P305" s="58"/>
      <c r="Q305" s="58">
        <f>IF(100-SUM(F305:P305)&lt;0,0,100-SUM(F305:P305))</f>
        <v>0</v>
      </c>
      <c r="S305" s="58">
        <v>43.4</v>
      </c>
      <c r="T305" s="58">
        <v>3.2</v>
      </c>
      <c r="U305" s="58">
        <v>12.7</v>
      </c>
      <c r="V305" s="58">
        <v>9.1999999999999993</v>
      </c>
      <c r="W305" s="58"/>
      <c r="X305" s="58">
        <v>15.4</v>
      </c>
      <c r="Y305" s="58">
        <v>10.1</v>
      </c>
      <c r="Z305" s="58">
        <v>2.9</v>
      </c>
      <c r="AA305" s="58">
        <v>1.6</v>
      </c>
      <c r="AB305" s="58">
        <v>0.17</v>
      </c>
      <c r="AD305" s="59"/>
      <c r="AE305" s="60"/>
      <c r="AF305" s="61"/>
      <c r="AG305" s="59"/>
      <c r="AH305" s="59"/>
      <c r="AI305" s="59"/>
      <c r="AJ305" s="60"/>
      <c r="AK305" s="62"/>
      <c r="AL305" s="62"/>
      <c r="AM305" s="62"/>
      <c r="AN305" s="62"/>
      <c r="AO305" s="62"/>
      <c r="AP305" s="62"/>
      <c r="AQ305" s="63"/>
      <c r="AR305" s="62"/>
      <c r="AS305" s="62"/>
      <c r="AT305" s="63"/>
      <c r="AU305" s="59"/>
      <c r="AV305" s="59"/>
      <c r="AW305" s="59"/>
      <c r="AX305" s="59"/>
      <c r="AY305" s="59"/>
      <c r="AZ305" s="59"/>
      <c r="BA305" s="60"/>
      <c r="BB305" s="64"/>
      <c r="BC305" s="64"/>
      <c r="BD305" s="59"/>
      <c r="BE305" s="59"/>
      <c r="BF305" s="59"/>
      <c r="BG305" s="59"/>
      <c r="BH305" s="59"/>
      <c r="BI305" s="59"/>
      <c r="BJ305" s="59"/>
      <c r="BK305" s="59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P305"/>
      <c r="CQ305"/>
      <c r="CR305"/>
      <c r="CS305"/>
      <c r="CT305"/>
      <c r="CU305"/>
      <c r="CV305"/>
      <c r="CW305"/>
      <c r="CX305"/>
      <c r="CY305"/>
      <c r="CZ305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FG305" s="65"/>
      <c r="FH305" s="65"/>
      <c r="FL305" s="57"/>
      <c r="FX305" s="57"/>
      <c r="FY305" s="57"/>
      <c r="FZ305" s="57"/>
      <c r="GA305" s="66"/>
      <c r="GB305" s="66"/>
      <c r="GE305" s="66"/>
      <c r="GG305" s="57"/>
    </row>
    <row r="306" spans="1:190" s="56" customFormat="1" ht="18" customHeight="1" x14ac:dyDescent="0.3">
      <c r="A306" s="56" t="s">
        <v>1045</v>
      </c>
      <c r="B306" s="56" t="s">
        <v>1022</v>
      </c>
      <c r="C306" s="57">
        <v>1050</v>
      </c>
      <c r="D306" s="57">
        <v>15</v>
      </c>
      <c r="E306" s="56">
        <f t="shared" si="4"/>
        <v>1323.15</v>
      </c>
      <c r="F306" s="58">
        <v>44.33</v>
      </c>
      <c r="G306" s="58">
        <v>2.08</v>
      </c>
      <c r="H306" s="58">
        <v>14.56</v>
      </c>
      <c r="I306" s="58">
        <v>9.57</v>
      </c>
      <c r="J306" s="58">
        <v>0.2</v>
      </c>
      <c r="K306" s="58">
        <v>5.47</v>
      </c>
      <c r="L306" s="58">
        <v>7.96</v>
      </c>
      <c r="M306" s="58">
        <v>3.76</v>
      </c>
      <c r="N306" s="58">
        <v>1.92</v>
      </c>
      <c r="O306" s="58"/>
      <c r="P306" s="58"/>
      <c r="Q306" s="58">
        <v>8</v>
      </c>
      <c r="S306" s="58">
        <v>42.43</v>
      </c>
      <c r="T306" s="58">
        <v>2.58</v>
      </c>
      <c r="U306" s="58">
        <v>12.97</v>
      </c>
      <c r="V306" s="58">
        <v>7.8</v>
      </c>
      <c r="W306" s="58">
        <v>0.09</v>
      </c>
      <c r="X306" s="58">
        <v>15.56</v>
      </c>
      <c r="Y306" s="58">
        <v>11.21</v>
      </c>
      <c r="Z306" s="58">
        <v>2.41</v>
      </c>
      <c r="AA306" s="58">
        <v>1.61</v>
      </c>
      <c r="AB306" s="58">
        <v>0.31</v>
      </c>
      <c r="AD306" s="59"/>
      <c r="AE306" s="60"/>
      <c r="AF306" s="61"/>
      <c r="AG306" s="59"/>
      <c r="AH306" s="59"/>
      <c r="AI306" s="59"/>
      <c r="AJ306" s="60"/>
      <c r="AK306" s="62"/>
      <c r="AL306" s="62"/>
      <c r="AM306" s="62"/>
      <c r="AN306" s="62"/>
      <c r="AO306" s="62"/>
      <c r="AP306" s="62"/>
      <c r="AQ306" s="63"/>
      <c r="AR306" s="62"/>
      <c r="AS306" s="62"/>
      <c r="AT306" s="63"/>
      <c r="AU306" s="59"/>
      <c r="AV306" s="59"/>
      <c r="AW306" s="59"/>
      <c r="AX306" s="59"/>
      <c r="AY306" s="59"/>
      <c r="AZ306" s="59"/>
      <c r="BA306" s="60"/>
      <c r="BB306" s="64"/>
      <c r="BC306" s="64"/>
      <c r="BD306" s="59"/>
      <c r="BE306" s="59"/>
      <c r="BF306" s="59"/>
      <c r="BG306" s="59"/>
      <c r="BH306" s="59"/>
      <c r="BI306" s="59"/>
      <c r="BJ306" s="59"/>
      <c r="BK306" s="59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P306"/>
      <c r="CQ306"/>
      <c r="CR306"/>
      <c r="CS306"/>
      <c r="CT306"/>
      <c r="CU306"/>
      <c r="CV306"/>
      <c r="CW306"/>
      <c r="CX306"/>
      <c r="CY306"/>
      <c r="CZ306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FG306" s="65"/>
      <c r="FH306" s="65"/>
      <c r="FL306" s="57"/>
      <c r="FX306" s="57"/>
      <c r="FY306" s="57"/>
      <c r="FZ306" s="57"/>
      <c r="GA306" s="66"/>
      <c r="GB306" s="66"/>
      <c r="GE306" s="66"/>
      <c r="GG306" s="57"/>
    </row>
    <row r="307" spans="1:190" s="56" customFormat="1" ht="18" customHeight="1" x14ac:dyDescent="0.3">
      <c r="A307" s="56" t="s">
        <v>41</v>
      </c>
      <c r="B307" s="56" t="s">
        <v>1022</v>
      </c>
      <c r="C307" s="57">
        <v>1050</v>
      </c>
      <c r="D307" s="57">
        <v>15</v>
      </c>
      <c r="E307" s="56">
        <f t="shared" si="4"/>
        <v>1323.15</v>
      </c>
      <c r="F307" s="58">
        <v>44.44</v>
      </c>
      <c r="G307" s="58">
        <v>1.93</v>
      </c>
      <c r="H307" s="58">
        <v>14.66</v>
      </c>
      <c r="I307" s="58">
        <v>9.86</v>
      </c>
      <c r="J307" s="58">
        <v>0.14000000000000001</v>
      </c>
      <c r="K307" s="58">
        <v>5.05</v>
      </c>
      <c r="L307" s="58">
        <v>7.18</v>
      </c>
      <c r="M307" s="58">
        <v>3.04</v>
      </c>
      <c r="N307" s="58">
        <v>1.21</v>
      </c>
      <c r="O307" s="58">
        <v>0.03</v>
      </c>
      <c r="P307" s="58">
        <v>0.68</v>
      </c>
      <c r="Q307" s="58">
        <v>9.8000000000000007</v>
      </c>
      <c r="S307" s="58">
        <v>41.3</v>
      </c>
      <c r="T307" s="58">
        <v>2.75</v>
      </c>
      <c r="U307" s="58">
        <v>13.95</v>
      </c>
      <c r="V307" s="58">
        <v>9.32</v>
      </c>
      <c r="W307" s="58">
        <v>0.11</v>
      </c>
      <c r="X307" s="58">
        <v>14.72</v>
      </c>
      <c r="Y307" s="58">
        <v>10.199999999999999</v>
      </c>
      <c r="Z307" s="58">
        <v>2.7</v>
      </c>
      <c r="AA307" s="58">
        <v>1.01</v>
      </c>
      <c r="AB307" s="58">
        <v>7.0000000000000007E-2</v>
      </c>
      <c r="AD307" s="59"/>
      <c r="AE307" s="60"/>
      <c r="AF307" s="61"/>
      <c r="AG307" s="59"/>
      <c r="AH307" s="59"/>
      <c r="AI307" s="59"/>
      <c r="AJ307" s="60"/>
      <c r="AK307" s="62"/>
      <c r="AL307" s="62"/>
      <c r="AM307" s="62"/>
      <c r="AN307" s="62"/>
      <c r="AO307" s="62"/>
      <c r="AP307" s="62"/>
      <c r="AQ307" s="63"/>
      <c r="AR307" s="62"/>
      <c r="AS307" s="62"/>
      <c r="AT307" s="63"/>
      <c r="AU307" s="59"/>
      <c r="AV307" s="59"/>
      <c r="AW307" s="59"/>
      <c r="AX307" s="59"/>
      <c r="AY307" s="59"/>
      <c r="AZ307" s="59"/>
      <c r="BA307" s="60"/>
      <c r="BB307" s="64"/>
      <c r="BC307" s="64"/>
      <c r="BD307" s="59"/>
      <c r="BE307" s="59"/>
      <c r="BF307" s="59"/>
      <c r="BG307" s="59"/>
      <c r="BH307" s="59"/>
      <c r="BI307" s="59"/>
      <c r="BJ307" s="59"/>
      <c r="BK307" s="59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P307"/>
      <c r="CQ307"/>
      <c r="CR307"/>
      <c r="CS307"/>
      <c r="CT307"/>
      <c r="CU307"/>
      <c r="CV307"/>
      <c r="CW307"/>
      <c r="CX307"/>
      <c r="CY307"/>
      <c r="CZ30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FG307" s="65"/>
      <c r="FH307" s="65"/>
      <c r="FL307" s="57"/>
      <c r="FX307" s="57"/>
      <c r="FY307" s="57"/>
      <c r="FZ307" s="57"/>
      <c r="GA307" s="66"/>
      <c r="GB307" s="66"/>
      <c r="GE307" s="66"/>
      <c r="GG307" s="57"/>
    </row>
    <row r="308" spans="1:190" s="56" customFormat="1" ht="18" customHeight="1" x14ac:dyDescent="0.3">
      <c r="A308" s="56" t="s">
        <v>1064</v>
      </c>
      <c r="B308" s="56" t="s">
        <v>1022</v>
      </c>
      <c r="C308" s="57">
        <v>850</v>
      </c>
      <c r="D308" s="57">
        <v>15</v>
      </c>
      <c r="E308" s="56">
        <f t="shared" si="4"/>
        <v>1123.1500000000001</v>
      </c>
      <c r="F308" s="58">
        <v>66.3</v>
      </c>
      <c r="G308" s="58">
        <v>0.3</v>
      </c>
      <c r="H308" s="58">
        <v>19</v>
      </c>
      <c r="I308" s="58">
        <v>1.8</v>
      </c>
      <c r="J308" s="58">
        <v>0.1</v>
      </c>
      <c r="K308" s="58">
        <v>0.2</v>
      </c>
      <c r="L308" s="58">
        <v>2.9</v>
      </c>
      <c r="M308" s="58">
        <v>6.8</v>
      </c>
      <c r="N308" s="58">
        <v>2.7</v>
      </c>
      <c r="O308" s="58"/>
      <c r="P308" s="58"/>
      <c r="Q308" s="58">
        <v>11.9</v>
      </c>
      <c r="S308" s="58">
        <v>44.47</v>
      </c>
      <c r="T308" s="58">
        <v>1.03</v>
      </c>
      <c r="U308" s="58">
        <v>12.4</v>
      </c>
      <c r="V308" s="58">
        <v>15.01</v>
      </c>
      <c r="W308" s="58">
        <v>0.32</v>
      </c>
      <c r="X308" s="58">
        <v>10.5</v>
      </c>
      <c r="Y308" s="58">
        <v>10.89</v>
      </c>
      <c r="Z308" s="58">
        <v>1.96</v>
      </c>
      <c r="AA308" s="58">
        <v>0.81</v>
      </c>
      <c r="AB308" s="58">
        <v>0</v>
      </c>
      <c r="AD308" s="59"/>
      <c r="AE308" s="60"/>
      <c r="AF308" s="61"/>
      <c r="AG308" s="59"/>
      <c r="AH308" s="59"/>
      <c r="AI308" s="59"/>
      <c r="AJ308" s="60"/>
      <c r="AK308" s="62"/>
      <c r="AL308" s="62"/>
      <c r="AM308" s="62"/>
      <c r="AN308" s="62"/>
      <c r="AO308" s="62"/>
      <c r="AP308" s="62"/>
      <c r="AQ308" s="63"/>
      <c r="AR308" s="62"/>
      <c r="AS308" s="62"/>
      <c r="AT308" s="63"/>
      <c r="AU308" s="59"/>
      <c r="AV308" s="59"/>
      <c r="AW308" s="59"/>
      <c r="AX308" s="59"/>
      <c r="AY308" s="59"/>
      <c r="AZ308" s="59"/>
      <c r="BA308" s="60"/>
      <c r="BB308" s="64"/>
      <c r="BC308" s="64"/>
      <c r="BD308" s="59"/>
      <c r="BE308" s="59"/>
      <c r="BF308" s="59"/>
      <c r="BG308" s="59"/>
      <c r="BH308" s="59"/>
      <c r="BI308" s="59"/>
      <c r="BJ308" s="59"/>
      <c r="BK308" s="59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P308"/>
      <c r="CQ308"/>
      <c r="CR308"/>
      <c r="CS308"/>
      <c r="CT308"/>
      <c r="CU308"/>
      <c r="CV308"/>
      <c r="CW308"/>
      <c r="CX308"/>
      <c r="CY308"/>
      <c r="CZ308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FG308" s="65"/>
      <c r="FH308" s="65"/>
      <c r="FL308" s="57"/>
      <c r="FX308" s="57"/>
      <c r="FY308" s="57"/>
      <c r="FZ308" s="57"/>
      <c r="GA308" s="66"/>
      <c r="GB308" s="66"/>
      <c r="GE308" s="66"/>
      <c r="GG308" s="57"/>
    </row>
    <row r="309" spans="1:190" s="57" customFormat="1" ht="18" customHeight="1" x14ac:dyDescent="0.3">
      <c r="A309" s="56" t="s">
        <v>1064</v>
      </c>
      <c r="B309" s="56" t="s">
        <v>1022</v>
      </c>
      <c r="C309" s="57">
        <v>950</v>
      </c>
      <c r="D309" s="57">
        <v>15</v>
      </c>
      <c r="E309" s="56">
        <f t="shared" si="4"/>
        <v>1223.1500000000001</v>
      </c>
      <c r="F309" s="58">
        <v>61.2</v>
      </c>
      <c r="G309" s="58">
        <v>0.7</v>
      </c>
      <c r="H309" s="58">
        <v>18.8</v>
      </c>
      <c r="I309" s="58">
        <v>5.5</v>
      </c>
      <c r="J309" s="58">
        <v>0.1</v>
      </c>
      <c r="K309" s="58">
        <v>1.8</v>
      </c>
      <c r="L309" s="58">
        <v>5.6</v>
      </c>
      <c r="M309" s="58">
        <v>3.9</v>
      </c>
      <c r="N309" s="58">
        <v>2.2000000000000002</v>
      </c>
      <c r="O309" s="58"/>
      <c r="P309" s="58"/>
      <c r="Q309" s="58">
        <v>12.5</v>
      </c>
      <c r="R309" s="56"/>
      <c r="S309" s="58">
        <v>41.04</v>
      </c>
      <c r="T309" s="58">
        <v>1.44</v>
      </c>
      <c r="U309" s="58">
        <v>15.13</v>
      </c>
      <c r="V309" s="58">
        <v>12.07</v>
      </c>
      <c r="W309" s="58">
        <v>0.17</v>
      </c>
      <c r="X309" s="58">
        <v>13.06</v>
      </c>
      <c r="Y309" s="58">
        <v>10.64</v>
      </c>
      <c r="Z309" s="58">
        <v>2.4</v>
      </c>
      <c r="AA309" s="58">
        <v>1.18</v>
      </c>
      <c r="AB309" s="58">
        <v>0.02</v>
      </c>
      <c r="AC309" s="56"/>
      <c r="AD309" s="59"/>
      <c r="AE309" s="60"/>
      <c r="AF309" s="61"/>
      <c r="AG309" s="59"/>
      <c r="AH309" s="59"/>
      <c r="AI309" s="59"/>
      <c r="AJ309" s="60"/>
      <c r="AK309" s="62"/>
      <c r="AL309" s="62"/>
      <c r="AM309" s="62"/>
      <c r="AN309" s="62"/>
      <c r="AO309" s="62"/>
      <c r="AP309" s="62"/>
      <c r="AQ309" s="63"/>
      <c r="AR309" s="62"/>
      <c r="AS309" s="62"/>
      <c r="AT309" s="63"/>
      <c r="AU309" s="59"/>
      <c r="AV309" s="59"/>
      <c r="AW309" s="59"/>
      <c r="AX309" s="59"/>
      <c r="AY309" s="59"/>
      <c r="AZ309" s="59"/>
      <c r="BA309" s="60"/>
      <c r="BB309" s="64"/>
      <c r="BC309" s="64"/>
      <c r="BD309" s="59"/>
      <c r="BE309" s="59"/>
      <c r="BF309" s="59"/>
      <c r="BG309" s="59"/>
      <c r="BH309" s="59"/>
      <c r="BI309" s="59"/>
      <c r="BJ309" s="59"/>
      <c r="BK309" s="59"/>
      <c r="BY309" s="56"/>
      <c r="BZ309" s="56"/>
      <c r="CM309" s="56"/>
      <c r="CN309" s="56"/>
      <c r="CO309" s="56"/>
      <c r="CP309"/>
      <c r="CQ309"/>
      <c r="CR309"/>
      <c r="CS309"/>
      <c r="CT309"/>
      <c r="CU309"/>
      <c r="CV309"/>
      <c r="CW309"/>
      <c r="CX309"/>
      <c r="CY309"/>
      <c r="CZ309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65"/>
      <c r="FH309" s="65"/>
      <c r="FI309" s="56"/>
      <c r="FJ309" s="56"/>
      <c r="FK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GA309" s="66"/>
      <c r="GB309" s="66"/>
      <c r="GC309" s="56"/>
      <c r="GD309" s="56"/>
      <c r="GE309" s="66"/>
      <c r="GF309" s="56"/>
      <c r="GH309" s="56"/>
    </row>
    <row r="310" spans="1:190" s="57" customFormat="1" ht="18" customHeight="1" x14ac:dyDescent="0.3">
      <c r="A310" s="56" t="s">
        <v>1064</v>
      </c>
      <c r="B310" s="56" t="s">
        <v>1022</v>
      </c>
      <c r="C310" s="57">
        <v>900</v>
      </c>
      <c r="D310" s="57">
        <v>15</v>
      </c>
      <c r="E310" s="56">
        <f t="shared" si="4"/>
        <v>1173.1500000000001</v>
      </c>
      <c r="F310" s="58">
        <v>63.7</v>
      </c>
      <c r="G310" s="58">
        <v>0.6</v>
      </c>
      <c r="H310" s="58">
        <v>19.2</v>
      </c>
      <c r="I310" s="58">
        <v>3.7</v>
      </c>
      <c r="J310" s="58">
        <v>0.1</v>
      </c>
      <c r="K310" s="58">
        <v>1</v>
      </c>
      <c r="L310" s="58">
        <v>5.2</v>
      </c>
      <c r="M310" s="58">
        <v>4.0999999999999996</v>
      </c>
      <c r="N310" s="58">
        <v>2.2999999999999998</v>
      </c>
      <c r="O310" s="58"/>
      <c r="P310" s="58"/>
      <c r="Q310" s="58">
        <v>12.2</v>
      </c>
      <c r="R310" s="56"/>
      <c r="S310" s="58">
        <v>40.33</v>
      </c>
      <c r="T310" s="58">
        <v>1.79</v>
      </c>
      <c r="U310" s="58">
        <v>16.87</v>
      </c>
      <c r="V310" s="58">
        <v>13.59</v>
      </c>
      <c r="W310" s="58">
        <v>0.17</v>
      </c>
      <c r="X310" s="58">
        <v>10.4</v>
      </c>
      <c r="Y310" s="58">
        <v>10.32</v>
      </c>
      <c r="Z310" s="58">
        <v>2.4300000000000002</v>
      </c>
      <c r="AA310" s="58">
        <v>1.1100000000000001</v>
      </c>
      <c r="AB310" s="58">
        <v>0.01</v>
      </c>
      <c r="AC310" s="56"/>
      <c r="AD310" s="59"/>
      <c r="AE310" s="60"/>
      <c r="AF310" s="61"/>
      <c r="AG310" s="59"/>
      <c r="AH310" s="59"/>
      <c r="AI310" s="59"/>
      <c r="AJ310" s="60"/>
      <c r="AK310" s="62"/>
      <c r="AL310" s="62"/>
      <c r="AM310" s="62"/>
      <c r="AN310" s="62"/>
      <c r="AO310" s="62"/>
      <c r="AP310" s="62"/>
      <c r="AQ310" s="63"/>
      <c r="AR310" s="62"/>
      <c r="AS310" s="62"/>
      <c r="AT310" s="63"/>
      <c r="AU310" s="59"/>
      <c r="AV310" s="59"/>
      <c r="AW310" s="59"/>
      <c r="AX310" s="59"/>
      <c r="AY310" s="59"/>
      <c r="AZ310" s="59"/>
      <c r="BA310" s="60"/>
      <c r="BB310" s="64"/>
      <c r="BC310" s="64"/>
      <c r="BD310" s="59"/>
      <c r="BE310" s="59"/>
      <c r="BF310" s="59"/>
      <c r="BG310" s="59"/>
      <c r="BH310" s="59"/>
      <c r="BI310" s="59"/>
      <c r="BJ310" s="59"/>
      <c r="BK310" s="59"/>
      <c r="BY310" s="56"/>
      <c r="BZ310" s="56"/>
      <c r="CM310" s="56"/>
      <c r="CN310" s="56"/>
      <c r="CO310" s="56"/>
      <c r="CP310"/>
      <c r="CQ310"/>
      <c r="CR310"/>
      <c r="CS310"/>
      <c r="CT310"/>
      <c r="CU310"/>
      <c r="CV310"/>
      <c r="CW310"/>
      <c r="CX310"/>
      <c r="CY310"/>
      <c r="CZ310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65"/>
      <c r="FH310" s="65"/>
      <c r="FI310" s="56"/>
      <c r="FJ310" s="56"/>
      <c r="FK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GA310" s="66"/>
      <c r="GB310" s="66"/>
      <c r="GC310" s="56"/>
      <c r="GD310" s="56"/>
      <c r="GE310" s="66"/>
      <c r="GF310" s="56"/>
      <c r="GH310" s="56"/>
    </row>
    <row r="311" spans="1:190" s="57" customFormat="1" ht="18" customHeight="1" x14ac:dyDescent="0.3">
      <c r="A311" s="56" t="s">
        <v>1064</v>
      </c>
      <c r="B311" s="56" t="s">
        <v>1022</v>
      </c>
      <c r="C311" s="57">
        <v>950</v>
      </c>
      <c r="D311" s="57">
        <v>15</v>
      </c>
      <c r="E311" s="56">
        <f t="shared" si="4"/>
        <v>1223.1500000000001</v>
      </c>
      <c r="F311" s="58">
        <v>61.6</v>
      </c>
      <c r="G311" s="58">
        <v>0.7</v>
      </c>
      <c r="H311" s="58">
        <v>18.600000000000001</v>
      </c>
      <c r="I311" s="58">
        <v>4.7</v>
      </c>
      <c r="J311" s="58">
        <v>0.1</v>
      </c>
      <c r="K311" s="58">
        <v>2.9</v>
      </c>
      <c r="L311" s="58">
        <v>5.7</v>
      </c>
      <c r="M311" s="58">
        <v>3.4</v>
      </c>
      <c r="N311" s="58">
        <v>2.2000000000000002</v>
      </c>
      <c r="O311" s="58">
        <v>0.1</v>
      </c>
      <c r="P311" s="58"/>
      <c r="Q311" s="58">
        <v>12.9</v>
      </c>
      <c r="R311" s="56"/>
      <c r="S311" s="58">
        <v>45.14</v>
      </c>
      <c r="T311" s="58">
        <v>1.37</v>
      </c>
      <c r="U311" s="58">
        <v>13.02</v>
      </c>
      <c r="V311" s="58">
        <v>9.42</v>
      </c>
      <c r="W311" s="58">
        <v>0.14000000000000001</v>
      </c>
      <c r="X311" s="58">
        <v>16.23</v>
      </c>
      <c r="Y311" s="58">
        <v>10.11</v>
      </c>
      <c r="Z311" s="58">
        <v>2.77</v>
      </c>
      <c r="AA311" s="58">
        <v>0.93</v>
      </c>
      <c r="AB311" s="58">
        <v>0.38</v>
      </c>
      <c r="AC311" s="56"/>
      <c r="AD311" s="59"/>
      <c r="AE311" s="60"/>
      <c r="AF311" s="61"/>
      <c r="AG311" s="59"/>
      <c r="AH311" s="59"/>
      <c r="AI311" s="59"/>
      <c r="AJ311" s="60"/>
      <c r="AK311" s="62"/>
      <c r="AL311" s="62"/>
      <c r="AM311" s="62"/>
      <c r="AN311" s="62"/>
      <c r="AO311" s="62"/>
      <c r="AP311" s="62"/>
      <c r="AQ311" s="63"/>
      <c r="AR311" s="62"/>
      <c r="AS311" s="62"/>
      <c r="AT311" s="63"/>
      <c r="AU311" s="59"/>
      <c r="AV311" s="59"/>
      <c r="AW311" s="59"/>
      <c r="AX311" s="59"/>
      <c r="AY311" s="59"/>
      <c r="AZ311" s="59"/>
      <c r="BA311" s="60"/>
      <c r="BB311" s="64"/>
      <c r="BC311" s="64"/>
      <c r="BD311" s="59"/>
      <c r="BE311" s="59"/>
      <c r="BF311" s="59"/>
      <c r="BG311" s="59"/>
      <c r="BH311" s="59"/>
      <c r="BI311" s="59"/>
      <c r="BJ311" s="59"/>
      <c r="BK311" s="59"/>
      <c r="BY311" s="56"/>
      <c r="BZ311" s="56"/>
      <c r="CM311" s="56"/>
      <c r="CN311" s="56"/>
      <c r="CO311" s="56"/>
      <c r="CP311"/>
      <c r="CQ311"/>
      <c r="CR311"/>
      <c r="CS311"/>
      <c r="CT311"/>
      <c r="CU311"/>
      <c r="CV311"/>
      <c r="CW311"/>
      <c r="CX311"/>
      <c r="CY311"/>
      <c r="CZ311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65"/>
      <c r="FH311" s="65"/>
      <c r="FI311" s="56"/>
      <c r="FJ311" s="56"/>
      <c r="FK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GA311" s="66"/>
      <c r="GB311" s="66"/>
      <c r="GC311" s="56"/>
      <c r="GD311" s="56"/>
      <c r="GE311" s="66"/>
      <c r="GF311" s="56"/>
      <c r="GH311" s="56"/>
    </row>
    <row r="312" spans="1:190" s="57" customFormat="1" ht="18" customHeight="1" x14ac:dyDescent="0.3">
      <c r="A312" s="56" t="s">
        <v>1064</v>
      </c>
      <c r="B312" s="56" t="s">
        <v>1022</v>
      </c>
      <c r="C312" s="57">
        <v>850</v>
      </c>
      <c r="D312" s="57">
        <v>15</v>
      </c>
      <c r="E312" s="56">
        <f t="shared" si="4"/>
        <v>1123.1500000000001</v>
      </c>
      <c r="F312" s="58">
        <v>69.900000000000006</v>
      </c>
      <c r="G312" s="58">
        <v>0.3</v>
      </c>
      <c r="H312" s="58">
        <v>17.3</v>
      </c>
      <c r="I312" s="58">
        <v>1.6</v>
      </c>
      <c r="J312" s="58">
        <v>0.1</v>
      </c>
      <c r="K312" s="58">
        <v>0.4</v>
      </c>
      <c r="L312" s="58">
        <v>3.2</v>
      </c>
      <c r="M312" s="58">
        <v>4.2</v>
      </c>
      <c r="N312" s="58">
        <v>3.1</v>
      </c>
      <c r="O312" s="58"/>
      <c r="P312" s="58"/>
      <c r="Q312" s="58">
        <v>11.8</v>
      </c>
      <c r="R312" s="56"/>
      <c r="S312" s="58">
        <v>43.43</v>
      </c>
      <c r="T312" s="58">
        <v>1.41</v>
      </c>
      <c r="U312" s="58">
        <v>14.84</v>
      </c>
      <c r="V312" s="58">
        <v>15.24</v>
      </c>
      <c r="W312" s="58">
        <v>0.31</v>
      </c>
      <c r="X312" s="58">
        <v>9.4499999999999993</v>
      </c>
      <c r="Y312" s="58">
        <v>10.11</v>
      </c>
      <c r="Z312" s="58">
        <v>1.92</v>
      </c>
      <c r="AA312" s="58">
        <v>1.41</v>
      </c>
      <c r="AB312" s="58">
        <v>0.01</v>
      </c>
      <c r="AC312" s="56"/>
      <c r="AD312" s="59"/>
      <c r="AE312" s="60"/>
      <c r="AF312" s="61"/>
      <c r="AG312" s="59"/>
      <c r="AH312" s="59"/>
      <c r="AI312" s="59"/>
      <c r="AJ312" s="60"/>
      <c r="AK312" s="62"/>
      <c r="AL312" s="62"/>
      <c r="AM312" s="62"/>
      <c r="AN312" s="62"/>
      <c r="AO312" s="62"/>
      <c r="AP312" s="62"/>
      <c r="AQ312" s="63"/>
      <c r="AR312" s="62"/>
      <c r="AS312" s="62"/>
      <c r="AT312" s="63"/>
      <c r="AU312" s="59"/>
      <c r="AV312" s="59"/>
      <c r="AW312" s="59"/>
      <c r="AX312" s="59"/>
      <c r="AY312" s="59"/>
      <c r="AZ312" s="59"/>
      <c r="BA312" s="60"/>
      <c r="BB312" s="64"/>
      <c r="BC312" s="64"/>
      <c r="BD312" s="59"/>
      <c r="BE312" s="59"/>
      <c r="BF312" s="59"/>
      <c r="BG312" s="59"/>
      <c r="BH312" s="59"/>
      <c r="BI312" s="59"/>
      <c r="BJ312" s="59"/>
      <c r="BK312" s="59"/>
      <c r="BY312" s="56"/>
      <c r="BZ312" s="56"/>
      <c r="CM312" s="56"/>
      <c r="CN312" s="56"/>
      <c r="CO312" s="56"/>
      <c r="CP312"/>
      <c r="CQ312"/>
      <c r="CR312"/>
      <c r="CS312"/>
      <c r="CT312"/>
      <c r="CU312"/>
      <c r="CV312"/>
      <c r="CW312"/>
      <c r="CX312"/>
      <c r="CY312"/>
      <c r="CZ312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65"/>
      <c r="FH312" s="65"/>
      <c r="FI312" s="56"/>
      <c r="FJ312" s="56"/>
      <c r="FK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GA312" s="66"/>
      <c r="GB312" s="66"/>
      <c r="GC312" s="56"/>
      <c r="GD312" s="56"/>
      <c r="GE312" s="66"/>
      <c r="GF312" s="56"/>
      <c r="GH312" s="56"/>
    </row>
    <row r="313" spans="1:190" s="57" customFormat="1" ht="18" customHeight="1" x14ac:dyDescent="0.3">
      <c r="A313" s="56" t="s">
        <v>1064</v>
      </c>
      <c r="B313" s="56" t="s">
        <v>1022</v>
      </c>
      <c r="C313" s="57">
        <v>950</v>
      </c>
      <c r="D313" s="57">
        <v>15</v>
      </c>
      <c r="E313" s="56">
        <f t="shared" si="4"/>
        <v>1223.1500000000001</v>
      </c>
      <c r="F313" s="58">
        <v>61.6</v>
      </c>
      <c r="G313" s="58">
        <v>0.7</v>
      </c>
      <c r="H313" s="58">
        <v>18.5</v>
      </c>
      <c r="I313" s="58">
        <v>5</v>
      </c>
      <c r="J313" s="58">
        <v>0.1</v>
      </c>
      <c r="K313" s="58">
        <v>2.6</v>
      </c>
      <c r="L313" s="58">
        <v>5.7</v>
      </c>
      <c r="M313" s="58">
        <v>3.5</v>
      </c>
      <c r="N313" s="58">
        <v>2.2000000000000002</v>
      </c>
      <c r="O313" s="58">
        <v>0.1</v>
      </c>
      <c r="P313" s="58"/>
      <c r="Q313" s="58">
        <v>12.5</v>
      </c>
      <c r="R313" s="56"/>
      <c r="S313" s="58">
        <v>44.28</v>
      </c>
      <c r="T313" s="58">
        <v>1.42</v>
      </c>
      <c r="U313" s="58">
        <v>12.97</v>
      </c>
      <c r="V313" s="58">
        <v>11.61</v>
      </c>
      <c r="W313" s="58">
        <v>0.19</v>
      </c>
      <c r="X313" s="58">
        <v>13.77</v>
      </c>
      <c r="Y313" s="58">
        <v>9.86</v>
      </c>
      <c r="Z313" s="58">
        <v>2.33</v>
      </c>
      <c r="AA313" s="58">
        <v>1.01</v>
      </c>
      <c r="AB313" s="58">
        <v>0.13</v>
      </c>
      <c r="AC313" s="56"/>
      <c r="AD313" s="59"/>
      <c r="AE313" s="60"/>
      <c r="AF313" s="61"/>
      <c r="AG313" s="59"/>
      <c r="AH313" s="59"/>
      <c r="AI313" s="59"/>
      <c r="AJ313" s="60"/>
      <c r="AK313" s="62"/>
      <c r="AL313" s="62"/>
      <c r="AM313" s="62"/>
      <c r="AN313" s="62"/>
      <c r="AO313" s="62"/>
      <c r="AP313" s="62"/>
      <c r="AQ313" s="63"/>
      <c r="AR313" s="62"/>
      <c r="AS313" s="62"/>
      <c r="AT313" s="63"/>
      <c r="AU313" s="59"/>
      <c r="AV313" s="59"/>
      <c r="AW313" s="59"/>
      <c r="AX313" s="59"/>
      <c r="AY313" s="59"/>
      <c r="AZ313" s="59"/>
      <c r="BA313" s="60"/>
      <c r="BB313" s="64"/>
      <c r="BC313" s="64"/>
      <c r="BD313" s="59"/>
      <c r="BE313" s="59"/>
      <c r="BF313" s="59"/>
      <c r="BG313" s="59"/>
      <c r="BH313" s="59"/>
      <c r="BI313" s="59"/>
      <c r="BJ313" s="59"/>
      <c r="BK313" s="59"/>
      <c r="BY313" s="56"/>
      <c r="BZ313" s="56"/>
      <c r="CM313" s="56"/>
      <c r="CN313" s="56"/>
      <c r="CO313" s="56"/>
      <c r="CP313"/>
      <c r="CQ313"/>
      <c r="CR313"/>
      <c r="CS313"/>
      <c r="CT313"/>
      <c r="CU313"/>
      <c r="CV313"/>
      <c r="CW313"/>
      <c r="CX313"/>
      <c r="CY313"/>
      <c r="CZ313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65"/>
      <c r="FH313" s="65"/>
      <c r="FI313" s="56"/>
      <c r="FJ313" s="56"/>
      <c r="FK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GA313" s="66"/>
      <c r="GB313" s="66"/>
      <c r="GC313" s="56"/>
      <c r="GD313" s="56"/>
      <c r="GE313" s="66"/>
      <c r="GF313" s="56"/>
      <c r="GH313" s="56"/>
    </row>
    <row r="314" spans="1:190" s="57" customFormat="1" ht="18" customHeight="1" x14ac:dyDescent="0.3">
      <c r="A314" s="56" t="s">
        <v>1064</v>
      </c>
      <c r="B314" s="56" t="s">
        <v>1022</v>
      </c>
      <c r="C314" s="57">
        <v>950</v>
      </c>
      <c r="D314" s="57">
        <v>15</v>
      </c>
      <c r="E314" s="56">
        <f t="shared" si="4"/>
        <v>1223.1500000000001</v>
      </c>
      <c r="F314" s="58">
        <v>66.2</v>
      </c>
      <c r="G314" s="58">
        <v>0.6</v>
      </c>
      <c r="H314" s="58">
        <v>17.8</v>
      </c>
      <c r="I314" s="58">
        <v>2.2000000000000002</v>
      </c>
      <c r="J314" s="58">
        <v>0</v>
      </c>
      <c r="K314" s="58">
        <v>1.3</v>
      </c>
      <c r="L314" s="58">
        <v>3.2</v>
      </c>
      <c r="M314" s="58">
        <v>5.9</v>
      </c>
      <c r="N314" s="58">
        <v>2.7</v>
      </c>
      <c r="O314" s="58">
        <v>0.1</v>
      </c>
      <c r="P314" s="58"/>
      <c r="Q314" s="58">
        <v>9.5</v>
      </c>
      <c r="R314" s="56"/>
      <c r="S314" s="58">
        <v>44.37</v>
      </c>
      <c r="T314" s="58">
        <v>1.62</v>
      </c>
      <c r="U314" s="58">
        <v>14.6</v>
      </c>
      <c r="V314" s="58">
        <v>11.19</v>
      </c>
      <c r="W314" s="58">
        <v>0.26</v>
      </c>
      <c r="X314" s="58">
        <v>13.32</v>
      </c>
      <c r="Y314" s="58">
        <v>10.050000000000001</v>
      </c>
      <c r="Z314" s="58">
        <v>2.7</v>
      </c>
      <c r="AA314" s="58">
        <v>0.79</v>
      </c>
      <c r="AB314" s="58">
        <v>0</v>
      </c>
      <c r="AC314" s="56"/>
      <c r="AD314" s="59"/>
      <c r="AE314" s="60"/>
      <c r="AF314" s="61"/>
      <c r="AG314" s="59"/>
      <c r="AH314" s="59"/>
      <c r="AI314" s="59"/>
      <c r="AJ314" s="60"/>
      <c r="AK314" s="62"/>
      <c r="AL314" s="62"/>
      <c r="AM314" s="62"/>
      <c r="AN314" s="62"/>
      <c r="AO314" s="62"/>
      <c r="AP314" s="62"/>
      <c r="AQ314" s="63"/>
      <c r="AR314" s="62"/>
      <c r="AS314" s="62"/>
      <c r="AT314" s="63"/>
      <c r="AU314" s="59"/>
      <c r="AV314" s="59"/>
      <c r="AW314" s="59"/>
      <c r="AX314" s="59"/>
      <c r="AY314" s="59"/>
      <c r="AZ314" s="59"/>
      <c r="BA314" s="60"/>
      <c r="BB314" s="64"/>
      <c r="BC314" s="64"/>
      <c r="BD314" s="59"/>
      <c r="BE314" s="59"/>
      <c r="BF314" s="59"/>
      <c r="BG314" s="59"/>
      <c r="BH314" s="59"/>
      <c r="BI314" s="59"/>
      <c r="BJ314" s="59"/>
      <c r="BK314" s="59"/>
      <c r="BY314" s="56"/>
      <c r="BZ314" s="56"/>
      <c r="CM314" s="56"/>
      <c r="CN314" s="56"/>
      <c r="CO314" s="56"/>
      <c r="CP314"/>
      <c r="CQ314"/>
      <c r="CR314"/>
      <c r="CS314"/>
      <c r="CT314"/>
      <c r="CU314"/>
      <c r="CV314"/>
      <c r="CW314"/>
      <c r="CX314"/>
      <c r="CY314"/>
      <c r="CZ314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65"/>
      <c r="FH314" s="65"/>
      <c r="FI314" s="56"/>
      <c r="FJ314" s="56"/>
      <c r="FK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GA314" s="66"/>
      <c r="GB314" s="66"/>
      <c r="GC314" s="56"/>
      <c r="GD314" s="56"/>
      <c r="GE314" s="66"/>
      <c r="GF314" s="56"/>
      <c r="GH314" s="56"/>
    </row>
    <row r="315" spans="1:190" s="57" customFormat="1" ht="18" customHeight="1" x14ac:dyDescent="0.3">
      <c r="A315" s="56" t="s">
        <v>1064</v>
      </c>
      <c r="B315" s="56" t="s">
        <v>1022</v>
      </c>
      <c r="C315" s="57">
        <v>950</v>
      </c>
      <c r="D315" s="57">
        <v>15</v>
      </c>
      <c r="E315" s="56">
        <f t="shared" si="4"/>
        <v>1223.1500000000001</v>
      </c>
      <c r="F315" s="58">
        <v>65.7</v>
      </c>
      <c r="G315" s="58">
        <v>0.7</v>
      </c>
      <c r="H315" s="58">
        <v>17.899999999999999</v>
      </c>
      <c r="I315" s="58">
        <v>2.4</v>
      </c>
      <c r="J315" s="58">
        <v>0</v>
      </c>
      <c r="K315" s="58">
        <v>1.2</v>
      </c>
      <c r="L315" s="58">
        <v>3.7</v>
      </c>
      <c r="M315" s="58">
        <v>5.5</v>
      </c>
      <c r="N315" s="58">
        <v>2.8</v>
      </c>
      <c r="O315" s="58">
        <v>0.1</v>
      </c>
      <c r="P315" s="58"/>
      <c r="Q315" s="58">
        <v>11</v>
      </c>
      <c r="R315" s="56"/>
      <c r="S315" s="58">
        <v>44.26</v>
      </c>
      <c r="T315" s="58">
        <v>1.82</v>
      </c>
      <c r="U315" s="58">
        <v>13.68</v>
      </c>
      <c r="V315" s="58">
        <v>12.93</v>
      </c>
      <c r="W315" s="58">
        <v>0.26</v>
      </c>
      <c r="X315" s="58">
        <v>11.91</v>
      </c>
      <c r="Y315" s="58">
        <v>9.91</v>
      </c>
      <c r="Z315" s="58">
        <v>2.16</v>
      </c>
      <c r="AA315" s="58">
        <v>0.76</v>
      </c>
      <c r="AB315" s="58">
        <v>0.02</v>
      </c>
      <c r="AC315" s="56"/>
      <c r="AD315" s="59"/>
      <c r="AE315" s="60"/>
      <c r="AF315" s="61"/>
      <c r="AG315" s="59"/>
      <c r="AH315" s="59"/>
      <c r="AI315" s="59"/>
      <c r="AJ315" s="60"/>
      <c r="AK315" s="62"/>
      <c r="AL315" s="62"/>
      <c r="AM315" s="62"/>
      <c r="AN315" s="62"/>
      <c r="AO315" s="62"/>
      <c r="AP315" s="62"/>
      <c r="AQ315" s="63"/>
      <c r="AR315" s="62"/>
      <c r="AS315" s="62"/>
      <c r="AT315" s="63"/>
      <c r="AU315" s="59"/>
      <c r="AV315" s="59"/>
      <c r="AW315" s="59"/>
      <c r="AX315" s="59"/>
      <c r="AY315" s="59"/>
      <c r="AZ315" s="59"/>
      <c r="BA315" s="60"/>
      <c r="BB315" s="64"/>
      <c r="BC315" s="64"/>
      <c r="BD315" s="59"/>
      <c r="BE315" s="59"/>
      <c r="BF315" s="59"/>
      <c r="BG315" s="59"/>
      <c r="BH315" s="59"/>
      <c r="BI315" s="59"/>
      <c r="BJ315" s="59"/>
      <c r="BK315" s="59"/>
      <c r="BY315" s="56"/>
      <c r="BZ315" s="56"/>
      <c r="CM315" s="56"/>
      <c r="CN315" s="56"/>
      <c r="CO315" s="56"/>
      <c r="CP315"/>
      <c r="CQ315"/>
      <c r="CR315"/>
      <c r="CS315"/>
      <c r="CT315"/>
      <c r="CU315"/>
      <c r="CV315"/>
      <c r="CW315"/>
      <c r="CX315"/>
      <c r="CY315"/>
      <c r="CZ315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65"/>
      <c r="FH315" s="65"/>
      <c r="FI315" s="56"/>
      <c r="FJ315" s="56"/>
      <c r="FK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GA315" s="66"/>
      <c r="GB315" s="66"/>
      <c r="GC315" s="56"/>
      <c r="GD315" s="56"/>
      <c r="GE315" s="66"/>
      <c r="GF315" s="56"/>
      <c r="GH315" s="56"/>
    </row>
    <row r="316" spans="1:190" s="57" customFormat="1" ht="18" customHeight="1" x14ac:dyDescent="0.3">
      <c r="A316" s="56" t="s">
        <v>1047</v>
      </c>
      <c r="B316" s="56" t="s">
        <v>1022</v>
      </c>
      <c r="C316" s="57">
        <v>950</v>
      </c>
      <c r="D316" s="57">
        <v>15</v>
      </c>
      <c r="E316" s="56">
        <f t="shared" si="4"/>
        <v>1223.1500000000001</v>
      </c>
      <c r="F316" s="58">
        <v>59.91</v>
      </c>
      <c r="G316" s="58">
        <v>0.86</v>
      </c>
      <c r="H316" s="58">
        <v>18.38</v>
      </c>
      <c r="I316" s="58">
        <v>4.83</v>
      </c>
      <c r="J316" s="58">
        <v>0.06</v>
      </c>
      <c r="K316" s="58">
        <v>2.97</v>
      </c>
      <c r="L316" s="58">
        <v>4.32</v>
      </c>
      <c r="M316" s="58">
        <v>5.77</v>
      </c>
      <c r="N316" s="58">
        <v>2.48</v>
      </c>
      <c r="O316" s="58"/>
      <c r="P316" s="58">
        <v>0.4</v>
      </c>
      <c r="Q316" s="58">
        <v>8.9599999999999937</v>
      </c>
      <c r="R316" s="56"/>
      <c r="S316" s="58">
        <v>45.59</v>
      </c>
      <c r="T316" s="58">
        <v>1.84</v>
      </c>
      <c r="U316" s="58">
        <v>11.91</v>
      </c>
      <c r="V316" s="58">
        <v>6.26</v>
      </c>
      <c r="W316" s="58">
        <v>0.1</v>
      </c>
      <c r="X316" s="58">
        <v>17.649999999999999</v>
      </c>
      <c r="Y316" s="58">
        <v>10.63</v>
      </c>
      <c r="Z316" s="58">
        <v>3.01</v>
      </c>
      <c r="AA316" s="58">
        <v>1.02</v>
      </c>
      <c r="AB316" s="58">
        <v>0.28000000000000003</v>
      </c>
      <c r="AC316" s="56"/>
      <c r="AD316" s="59"/>
      <c r="AE316" s="60"/>
      <c r="AF316" s="61"/>
      <c r="AG316" s="59"/>
      <c r="AH316" s="59"/>
      <c r="AI316" s="59"/>
      <c r="AJ316" s="60"/>
      <c r="AK316" s="62"/>
      <c r="AL316" s="62"/>
      <c r="AM316" s="62"/>
      <c r="AN316" s="62"/>
      <c r="AO316" s="62"/>
      <c r="AP316" s="62"/>
      <c r="AQ316" s="63"/>
      <c r="AR316" s="62"/>
      <c r="AS316" s="62"/>
      <c r="AT316" s="63"/>
      <c r="AU316" s="59"/>
      <c r="AV316" s="59"/>
      <c r="AW316" s="59"/>
      <c r="AX316" s="59"/>
      <c r="AY316" s="59"/>
      <c r="AZ316" s="59"/>
      <c r="BA316" s="60"/>
      <c r="BB316" s="64"/>
      <c r="BC316" s="64"/>
      <c r="BD316" s="59"/>
      <c r="BE316" s="59"/>
      <c r="BF316" s="59"/>
      <c r="BG316" s="59"/>
      <c r="BH316" s="59"/>
      <c r="BI316" s="59"/>
      <c r="BJ316" s="59"/>
      <c r="BK316" s="59"/>
      <c r="BY316" s="56"/>
      <c r="BZ316" s="56"/>
      <c r="CM316" s="56"/>
      <c r="CN316" s="56"/>
      <c r="CO316" s="56"/>
      <c r="CP316"/>
      <c r="CQ316"/>
      <c r="CR316"/>
      <c r="CS316"/>
      <c r="CT316"/>
      <c r="CU316"/>
      <c r="CV316"/>
      <c r="CW316"/>
      <c r="CX316"/>
      <c r="CY316"/>
      <c r="CZ31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65"/>
      <c r="FH316" s="65"/>
      <c r="FI316" s="56"/>
      <c r="FJ316" s="56"/>
      <c r="FK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GA316" s="66"/>
      <c r="GB316" s="66"/>
      <c r="GC316" s="56"/>
      <c r="GD316" s="56"/>
      <c r="GE316" s="66"/>
      <c r="GF316" s="56"/>
      <c r="GH316" s="56"/>
    </row>
    <row r="317" spans="1:190" s="57" customFormat="1" ht="18" customHeight="1" x14ac:dyDescent="0.3">
      <c r="A317" s="56" t="s">
        <v>1047</v>
      </c>
      <c r="B317" s="56" t="s">
        <v>1022</v>
      </c>
      <c r="C317" s="57">
        <v>1050</v>
      </c>
      <c r="D317" s="57">
        <v>15</v>
      </c>
      <c r="E317" s="56">
        <f t="shared" si="4"/>
        <v>1323.15</v>
      </c>
      <c r="F317" s="58">
        <v>61.08</v>
      </c>
      <c r="G317" s="58">
        <v>0.83</v>
      </c>
      <c r="H317" s="58">
        <v>18.93</v>
      </c>
      <c r="I317" s="58">
        <v>4.28</v>
      </c>
      <c r="J317" s="58">
        <v>0.06</v>
      </c>
      <c r="K317" s="58">
        <v>2.16</v>
      </c>
      <c r="L317" s="58">
        <v>3.67</v>
      </c>
      <c r="M317" s="58">
        <v>5.71</v>
      </c>
      <c r="N317" s="58">
        <v>2.38</v>
      </c>
      <c r="O317" s="58"/>
      <c r="P317" s="58">
        <v>0.4</v>
      </c>
      <c r="Q317" s="58">
        <v>1.9000000000000057</v>
      </c>
      <c r="R317" s="56"/>
      <c r="S317" s="58">
        <v>44.31</v>
      </c>
      <c r="T317" s="58">
        <v>2.36</v>
      </c>
      <c r="U317" s="58">
        <v>13.64</v>
      </c>
      <c r="V317" s="58">
        <v>8.4700000000000006</v>
      </c>
      <c r="W317" s="58">
        <v>0.13</v>
      </c>
      <c r="X317" s="58">
        <v>15.45</v>
      </c>
      <c r="Y317" s="58">
        <v>10</v>
      </c>
      <c r="Z317" s="58">
        <v>3.13</v>
      </c>
      <c r="AA317" s="58">
        <v>0.92</v>
      </c>
      <c r="AB317" s="58">
        <v>0.13</v>
      </c>
      <c r="AC317" s="56"/>
      <c r="AD317" s="59"/>
      <c r="AE317" s="60"/>
      <c r="AF317" s="61"/>
      <c r="AG317" s="59"/>
      <c r="AH317" s="59"/>
      <c r="AI317" s="59"/>
      <c r="AJ317" s="60"/>
      <c r="AK317" s="62"/>
      <c r="AL317" s="62"/>
      <c r="AM317" s="62"/>
      <c r="AN317" s="62"/>
      <c r="AO317" s="62"/>
      <c r="AP317" s="62"/>
      <c r="AQ317" s="63"/>
      <c r="AR317" s="62"/>
      <c r="AS317" s="62"/>
      <c r="AT317" s="63"/>
      <c r="AU317" s="59"/>
      <c r="AV317" s="59"/>
      <c r="AW317" s="59"/>
      <c r="AX317" s="59"/>
      <c r="AY317" s="59"/>
      <c r="AZ317" s="59"/>
      <c r="BA317" s="60"/>
      <c r="BB317" s="64"/>
      <c r="BC317" s="64"/>
      <c r="BD317" s="59"/>
      <c r="BE317" s="59"/>
      <c r="BF317" s="59"/>
      <c r="BG317" s="59"/>
      <c r="BH317" s="59"/>
      <c r="BI317" s="59"/>
      <c r="BJ317" s="59"/>
      <c r="BK317" s="59"/>
      <c r="BY317" s="56"/>
      <c r="BZ317" s="56"/>
      <c r="CM317" s="56"/>
      <c r="CN317" s="56"/>
      <c r="CO317" s="56"/>
      <c r="CP317"/>
      <c r="CQ317"/>
      <c r="CR317"/>
      <c r="CS317"/>
      <c r="CT317"/>
      <c r="CU317"/>
      <c r="CV317"/>
      <c r="CW317"/>
      <c r="CX317"/>
      <c r="CY317"/>
      <c r="CZ317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65"/>
      <c r="FH317" s="65"/>
      <c r="FI317" s="56"/>
      <c r="FJ317" s="56"/>
      <c r="FK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GA317" s="66"/>
      <c r="GB317" s="66"/>
      <c r="GC317" s="56"/>
      <c r="GD317" s="56"/>
      <c r="GE317" s="66"/>
      <c r="GF317" s="56"/>
      <c r="GH317" s="56"/>
    </row>
    <row r="318" spans="1:190" s="57" customFormat="1" ht="18" customHeight="1" x14ac:dyDescent="0.3">
      <c r="A318" s="56" t="s">
        <v>1047</v>
      </c>
      <c r="B318" s="56" t="s">
        <v>1022</v>
      </c>
      <c r="C318" s="57">
        <v>1050</v>
      </c>
      <c r="D318" s="57">
        <v>15</v>
      </c>
      <c r="E318" s="56">
        <f t="shared" si="4"/>
        <v>1323.15</v>
      </c>
      <c r="F318" s="58">
        <v>59.22</v>
      </c>
      <c r="G318" s="58">
        <v>0.83</v>
      </c>
      <c r="H318" s="58">
        <v>18.68</v>
      </c>
      <c r="I318" s="58">
        <v>5.56</v>
      </c>
      <c r="J318" s="58">
        <v>7.0000000000000007E-2</v>
      </c>
      <c r="K318" s="58">
        <v>2.88</v>
      </c>
      <c r="L318" s="58">
        <v>4.63</v>
      </c>
      <c r="M318" s="58">
        <v>5.15</v>
      </c>
      <c r="N318" s="58">
        <v>2.58</v>
      </c>
      <c r="O318" s="58"/>
      <c r="P318" s="58">
        <v>0.39</v>
      </c>
      <c r="Q318" s="58">
        <v>2.9399999999999977</v>
      </c>
      <c r="R318" s="56"/>
      <c r="S318" s="58">
        <v>44.3</v>
      </c>
      <c r="T318" s="58">
        <v>1.92</v>
      </c>
      <c r="U318" s="58">
        <v>14.2</v>
      </c>
      <c r="V318" s="58">
        <v>9.16</v>
      </c>
      <c r="W318" s="58">
        <v>0.12</v>
      </c>
      <c r="X318" s="58">
        <v>15.11</v>
      </c>
      <c r="Y318" s="58">
        <v>10.43</v>
      </c>
      <c r="Z318" s="58">
        <v>3</v>
      </c>
      <c r="AA318" s="58">
        <v>1.01</v>
      </c>
      <c r="AB318" s="58">
        <v>0.13</v>
      </c>
      <c r="AC318" s="56"/>
      <c r="AD318" s="59"/>
      <c r="AE318" s="60"/>
      <c r="AF318" s="61"/>
      <c r="AG318" s="59"/>
      <c r="AH318" s="59"/>
      <c r="AI318" s="59"/>
      <c r="AJ318" s="60"/>
      <c r="AK318" s="62"/>
      <c r="AL318" s="62"/>
      <c r="AM318" s="62"/>
      <c r="AN318" s="62"/>
      <c r="AO318" s="62"/>
      <c r="AP318" s="62"/>
      <c r="AQ318" s="63"/>
      <c r="AR318" s="62"/>
      <c r="AS318" s="62"/>
      <c r="AT318" s="63"/>
      <c r="AU318" s="59"/>
      <c r="AV318" s="59"/>
      <c r="AW318" s="59"/>
      <c r="AX318" s="59"/>
      <c r="AY318" s="59"/>
      <c r="AZ318" s="59"/>
      <c r="BA318" s="60"/>
      <c r="BB318" s="64"/>
      <c r="BC318" s="64"/>
      <c r="BD318" s="59"/>
      <c r="BE318" s="59"/>
      <c r="BF318" s="59"/>
      <c r="BG318" s="59"/>
      <c r="BH318" s="59"/>
      <c r="BI318" s="59"/>
      <c r="BJ318" s="59"/>
      <c r="BK318" s="59"/>
      <c r="BY318" s="56"/>
      <c r="BZ318" s="56"/>
      <c r="CM318" s="56"/>
      <c r="CN318" s="56"/>
      <c r="CO318" s="56"/>
      <c r="CP318"/>
      <c r="CQ318"/>
      <c r="CR318"/>
      <c r="CS318"/>
      <c r="CT318"/>
      <c r="CU318"/>
      <c r="CV318"/>
      <c r="CW318"/>
      <c r="CX318"/>
      <c r="CY318"/>
      <c r="CZ318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65"/>
      <c r="FH318" s="65"/>
      <c r="FI318" s="56"/>
      <c r="FJ318" s="56"/>
      <c r="FK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GA318" s="66"/>
      <c r="GB318" s="66"/>
      <c r="GC318" s="56"/>
      <c r="GD318" s="56"/>
      <c r="GE318" s="66"/>
      <c r="GF318" s="56"/>
      <c r="GH318" s="56"/>
    </row>
    <row r="319" spans="1:190" s="57" customFormat="1" ht="18" customHeight="1" x14ac:dyDescent="0.3">
      <c r="A319" s="56" t="s">
        <v>1047</v>
      </c>
      <c r="B319" s="56" t="s">
        <v>1022</v>
      </c>
      <c r="C319" s="57">
        <v>950</v>
      </c>
      <c r="D319" s="57">
        <v>15</v>
      </c>
      <c r="E319" s="56">
        <f t="shared" si="4"/>
        <v>1223.1500000000001</v>
      </c>
      <c r="F319" s="58">
        <v>63.17</v>
      </c>
      <c r="G319" s="58">
        <v>0.41</v>
      </c>
      <c r="H319" s="58">
        <v>18.3</v>
      </c>
      <c r="I319" s="58">
        <v>4.37</v>
      </c>
      <c r="J319" s="58">
        <v>0.08</v>
      </c>
      <c r="K319" s="58">
        <v>1.39</v>
      </c>
      <c r="L319" s="58">
        <v>3.74</v>
      </c>
      <c r="M319" s="58">
        <v>5.41</v>
      </c>
      <c r="N319" s="58">
        <v>2.71</v>
      </c>
      <c r="O319" s="58"/>
      <c r="P319" s="58">
        <v>0.4</v>
      </c>
      <c r="Q319" s="58">
        <v>3.8900000000000006</v>
      </c>
      <c r="R319" s="56"/>
      <c r="S319" s="58">
        <v>44.17</v>
      </c>
      <c r="T319" s="58">
        <v>1.79</v>
      </c>
      <c r="U319" s="58">
        <v>12.49</v>
      </c>
      <c r="V319" s="58">
        <v>10.050000000000001</v>
      </c>
      <c r="W319" s="58">
        <v>0.13</v>
      </c>
      <c r="X319" s="58">
        <v>15.03</v>
      </c>
      <c r="Y319" s="58">
        <v>10.92</v>
      </c>
      <c r="Z319" s="58">
        <v>2.74</v>
      </c>
      <c r="AA319" s="58">
        <v>0.89</v>
      </c>
      <c r="AB319" s="58">
        <v>0.1</v>
      </c>
      <c r="AC319" s="56"/>
      <c r="AD319" s="59"/>
      <c r="AE319" s="60"/>
      <c r="AF319" s="61"/>
      <c r="AG319" s="59"/>
      <c r="AH319" s="59"/>
      <c r="AI319" s="59"/>
      <c r="AJ319" s="60"/>
      <c r="AK319" s="62"/>
      <c r="AL319" s="62"/>
      <c r="AM319" s="62"/>
      <c r="AN319" s="62"/>
      <c r="AO319" s="62"/>
      <c r="AP319" s="62"/>
      <c r="AQ319" s="63"/>
      <c r="AR319" s="62"/>
      <c r="AS319" s="62"/>
      <c r="AT319" s="63"/>
      <c r="AU319" s="59"/>
      <c r="AV319" s="59"/>
      <c r="AW319" s="59"/>
      <c r="AX319" s="59"/>
      <c r="AY319" s="59"/>
      <c r="AZ319" s="59"/>
      <c r="BA319" s="60"/>
      <c r="BB319" s="64"/>
      <c r="BC319" s="64"/>
      <c r="BD319" s="59"/>
      <c r="BE319" s="59"/>
      <c r="BF319" s="59"/>
      <c r="BG319" s="59"/>
      <c r="BH319" s="59"/>
      <c r="BI319" s="59"/>
      <c r="BJ319" s="59"/>
      <c r="BK319" s="59"/>
      <c r="BY319" s="56"/>
      <c r="BZ319" s="56"/>
      <c r="CM319" s="56"/>
      <c r="CN319" s="56"/>
      <c r="CO319" s="56"/>
      <c r="CP319"/>
      <c r="CQ319"/>
      <c r="CR319"/>
      <c r="CS319"/>
      <c r="CT319"/>
      <c r="CU319"/>
      <c r="CV319"/>
      <c r="CW319"/>
      <c r="CX319"/>
      <c r="CY319"/>
      <c r="CZ319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65"/>
      <c r="FH319" s="65"/>
      <c r="FI319" s="56"/>
      <c r="FJ319" s="56"/>
      <c r="FK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GA319" s="66"/>
      <c r="GB319" s="66"/>
      <c r="GC319" s="56"/>
      <c r="GD319" s="56"/>
      <c r="GE319" s="66"/>
      <c r="GF319" s="56"/>
      <c r="GH319" s="56"/>
    </row>
    <row r="320" spans="1:190" s="57" customFormat="1" ht="18" customHeight="1" x14ac:dyDescent="0.3">
      <c r="A320" s="56" t="s">
        <v>1057</v>
      </c>
      <c r="B320" s="56" t="s">
        <v>1022</v>
      </c>
      <c r="C320" s="57">
        <v>850</v>
      </c>
      <c r="D320" s="57">
        <v>15</v>
      </c>
      <c r="E320" s="56">
        <f t="shared" si="4"/>
        <v>1123.1500000000001</v>
      </c>
      <c r="F320" s="58">
        <v>68.180000000000007</v>
      </c>
      <c r="G320" s="58">
        <v>0.15</v>
      </c>
      <c r="H320" s="58">
        <v>14.79</v>
      </c>
      <c r="I320" s="58">
        <v>0.83</v>
      </c>
      <c r="J320" s="58">
        <v>0</v>
      </c>
      <c r="K320" s="58">
        <v>0.15</v>
      </c>
      <c r="L320" s="58">
        <v>1.82</v>
      </c>
      <c r="M320" s="58">
        <v>0.25</v>
      </c>
      <c r="N320" s="58">
        <v>3.26</v>
      </c>
      <c r="O320" s="58">
        <v>0.15</v>
      </c>
      <c r="P320" s="58"/>
      <c r="Q320" s="58">
        <v>10.419999999999987</v>
      </c>
      <c r="R320" s="56"/>
      <c r="S320" s="58">
        <v>41.83</v>
      </c>
      <c r="T320" s="58">
        <v>1.17</v>
      </c>
      <c r="U320" s="58">
        <v>15.39</v>
      </c>
      <c r="V320" s="58">
        <v>17.920000000000002</v>
      </c>
      <c r="W320" s="58">
        <v>0.33</v>
      </c>
      <c r="X320" s="58">
        <v>7.54</v>
      </c>
      <c r="Y320" s="58">
        <v>9.89</v>
      </c>
      <c r="Z320" s="58">
        <v>2.2999999999999998</v>
      </c>
      <c r="AA320" s="58">
        <v>1.62</v>
      </c>
      <c r="AB320" s="58"/>
      <c r="AC320" s="56"/>
      <c r="AD320" s="59"/>
      <c r="AE320" s="60"/>
      <c r="AF320" s="61"/>
      <c r="AG320" s="59"/>
      <c r="AH320" s="59"/>
      <c r="AI320" s="59"/>
      <c r="AJ320" s="60"/>
      <c r="AK320" s="62"/>
      <c r="AL320" s="62"/>
      <c r="AM320" s="62"/>
      <c r="AN320" s="62"/>
      <c r="AO320" s="62"/>
      <c r="AP320" s="62"/>
      <c r="AQ320" s="63"/>
      <c r="AR320" s="62"/>
      <c r="AS320" s="62"/>
      <c r="AT320" s="63"/>
      <c r="AU320" s="59"/>
      <c r="AV320" s="59"/>
      <c r="AW320" s="59"/>
      <c r="AX320" s="59"/>
      <c r="AY320" s="59"/>
      <c r="AZ320" s="59"/>
      <c r="BA320" s="60"/>
      <c r="BB320" s="64"/>
      <c r="BC320" s="64"/>
      <c r="BD320" s="59"/>
      <c r="BE320" s="59"/>
      <c r="BF320" s="59"/>
      <c r="BG320" s="59"/>
      <c r="BH320" s="59"/>
      <c r="BI320" s="59"/>
      <c r="BJ320" s="59"/>
      <c r="BK320" s="59"/>
      <c r="BY320" s="56"/>
      <c r="BZ320" s="56"/>
      <c r="CM320" s="56"/>
      <c r="CN320" s="56"/>
      <c r="CO320" s="56"/>
      <c r="CP320"/>
      <c r="CQ320"/>
      <c r="CR320"/>
      <c r="CS320"/>
      <c r="CT320"/>
      <c r="CU320"/>
      <c r="CV320"/>
      <c r="CW320"/>
      <c r="CX320"/>
      <c r="CY320"/>
      <c r="CZ320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65"/>
      <c r="FH320" s="65"/>
      <c r="FI320" s="56"/>
      <c r="FJ320" s="56"/>
      <c r="FK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GA320" s="66"/>
      <c r="GB320" s="66"/>
      <c r="GC320" s="56"/>
      <c r="GD320" s="56"/>
      <c r="GE320" s="66"/>
      <c r="GF320" s="56"/>
      <c r="GH320" s="56"/>
    </row>
    <row r="321" spans="1:190" s="57" customFormat="1" ht="18" customHeight="1" x14ac:dyDescent="0.3">
      <c r="A321" s="56" t="s">
        <v>1057</v>
      </c>
      <c r="B321" s="56" t="s">
        <v>1022</v>
      </c>
      <c r="C321" s="57">
        <v>900</v>
      </c>
      <c r="D321" s="57">
        <v>15</v>
      </c>
      <c r="E321" s="56">
        <f t="shared" si="4"/>
        <v>1173.1500000000001</v>
      </c>
      <c r="F321" s="58">
        <v>68.27</v>
      </c>
      <c r="G321" s="58">
        <v>0.18</v>
      </c>
      <c r="H321" s="58">
        <v>14.74</v>
      </c>
      <c r="I321" s="58">
        <v>0.86</v>
      </c>
      <c r="J321" s="58">
        <v>0</v>
      </c>
      <c r="K321" s="58">
        <v>0.14000000000000001</v>
      </c>
      <c r="L321" s="58">
        <v>1.59</v>
      </c>
      <c r="M321" s="58">
        <v>0.56000000000000005</v>
      </c>
      <c r="N321" s="58">
        <v>2.19</v>
      </c>
      <c r="O321" s="58">
        <v>0.18</v>
      </c>
      <c r="P321" s="58"/>
      <c r="Q321" s="58">
        <v>11.289999999999992</v>
      </c>
      <c r="R321" s="56"/>
      <c r="S321" s="58">
        <v>41.04</v>
      </c>
      <c r="T321" s="58">
        <v>1.72</v>
      </c>
      <c r="U321" s="58">
        <v>15.71</v>
      </c>
      <c r="V321" s="58">
        <v>17.690000000000001</v>
      </c>
      <c r="W321" s="58">
        <v>0.12</v>
      </c>
      <c r="X321" s="58">
        <v>7.87</v>
      </c>
      <c r="Y321" s="58">
        <v>9.93</v>
      </c>
      <c r="Z321" s="58">
        <v>2.1800000000000002</v>
      </c>
      <c r="AA321" s="58">
        <v>1.89</v>
      </c>
      <c r="AB321" s="58"/>
      <c r="AC321" s="56"/>
      <c r="AD321" s="59"/>
      <c r="AE321" s="60"/>
      <c r="AF321" s="61"/>
      <c r="AG321" s="59"/>
      <c r="AH321" s="59"/>
      <c r="AI321" s="59"/>
      <c r="AJ321" s="60"/>
      <c r="AK321" s="62"/>
      <c r="AL321" s="62"/>
      <c r="AM321" s="62"/>
      <c r="AN321" s="62"/>
      <c r="AO321" s="62"/>
      <c r="AP321" s="62"/>
      <c r="AQ321" s="63"/>
      <c r="AR321" s="62"/>
      <c r="AS321" s="62"/>
      <c r="AT321" s="63"/>
      <c r="AU321" s="59"/>
      <c r="AV321" s="59"/>
      <c r="AW321" s="59"/>
      <c r="AX321" s="59"/>
      <c r="AY321" s="59"/>
      <c r="AZ321" s="59"/>
      <c r="BA321" s="60"/>
      <c r="BB321" s="64"/>
      <c r="BC321" s="64"/>
      <c r="BD321" s="59"/>
      <c r="BE321" s="59"/>
      <c r="BF321" s="59"/>
      <c r="BG321" s="59"/>
      <c r="BH321" s="59"/>
      <c r="BI321" s="59"/>
      <c r="BJ321" s="59"/>
      <c r="BK321" s="59"/>
      <c r="BY321" s="56"/>
      <c r="BZ321" s="56"/>
      <c r="CM321" s="56"/>
      <c r="CN321" s="56"/>
      <c r="CO321" s="56"/>
      <c r="CP321"/>
      <c r="CQ321"/>
      <c r="CR321"/>
      <c r="CS321"/>
      <c r="CT321"/>
      <c r="CU321"/>
      <c r="CV321"/>
      <c r="CW321"/>
      <c r="CX321"/>
      <c r="CY321"/>
      <c r="CZ321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65"/>
      <c r="FH321" s="65"/>
      <c r="FI321" s="56"/>
      <c r="FJ321" s="56"/>
      <c r="FK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GA321" s="66"/>
      <c r="GB321" s="66"/>
      <c r="GC321" s="56"/>
      <c r="GD321" s="56"/>
      <c r="GE321" s="66"/>
      <c r="GF321" s="56"/>
      <c r="GH321" s="56"/>
    </row>
    <row r="322" spans="1:190" s="57" customFormat="1" ht="18" customHeight="1" x14ac:dyDescent="0.3">
      <c r="A322" s="56" t="s">
        <v>1050</v>
      </c>
      <c r="B322" s="56" t="s">
        <v>1022</v>
      </c>
      <c r="C322" s="57">
        <v>1000</v>
      </c>
      <c r="D322" s="57">
        <v>15</v>
      </c>
      <c r="E322" s="56">
        <f t="shared" si="4"/>
        <v>1273.1500000000001</v>
      </c>
      <c r="F322" s="58">
        <v>50.94</v>
      </c>
      <c r="G322" s="58">
        <v>0.96</v>
      </c>
      <c r="H322" s="58">
        <v>16.850000000000001</v>
      </c>
      <c r="I322" s="58">
        <v>3.32</v>
      </c>
      <c r="J322" s="58"/>
      <c r="K322" s="58">
        <v>1.7</v>
      </c>
      <c r="L322" s="58">
        <v>2.2999999999999998</v>
      </c>
      <c r="M322" s="58">
        <v>4.3</v>
      </c>
      <c r="N322" s="58">
        <v>1.71</v>
      </c>
      <c r="O322" s="58"/>
      <c r="P322" s="58">
        <v>1.25</v>
      </c>
      <c r="Q322" s="58">
        <v>16.670000000000016</v>
      </c>
      <c r="R322" s="56"/>
      <c r="S322" s="58">
        <v>44.34</v>
      </c>
      <c r="T322" s="58">
        <v>2.48</v>
      </c>
      <c r="U322" s="58">
        <v>10.15</v>
      </c>
      <c r="V322" s="58">
        <v>11.18</v>
      </c>
      <c r="W322" s="58">
        <v>0.39</v>
      </c>
      <c r="X322" s="58">
        <v>15.02</v>
      </c>
      <c r="Y322" s="58">
        <v>9.2899999999999991</v>
      </c>
      <c r="Z322" s="58">
        <v>4.0199999999999996</v>
      </c>
      <c r="AA322" s="58">
        <v>1.1399999999999999</v>
      </c>
      <c r="AB322" s="58"/>
      <c r="AC322" s="56"/>
      <c r="AD322" s="59"/>
      <c r="AE322" s="60"/>
      <c r="AF322" s="61"/>
      <c r="AG322" s="59"/>
      <c r="AH322" s="59"/>
      <c r="AI322" s="59"/>
      <c r="AJ322" s="60"/>
      <c r="AK322" s="62"/>
      <c r="AL322" s="62"/>
      <c r="AM322" s="62"/>
      <c r="AN322" s="62"/>
      <c r="AO322" s="62"/>
      <c r="AP322" s="62"/>
      <c r="AQ322" s="63"/>
      <c r="AR322" s="62"/>
      <c r="AS322" s="62"/>
      <c r="AT322" s="63"/>
      <c r="AU322" s="59"/>
      <c r="AV322" s="59"/>
      <c r="AW322" s="59"/>
      <c r="AX322" s="59"/>
      <c r="AY322" s="59"/>
      <c r="AZ322" s="59"/>
      <c r="BA322" s="60"/>
      <c r="BB322" s="64"/>
      <c r="BC322" s="64"/>
      <c r="BD322" s="59"/>
      <c r="BE322" s="59"/>
      <c r="BF322" s="59"/>
      <c r="BG322" s="59"/>
      <c r="BH322" s="59"/>
      <c r="BI322" s="59"/>
      <c r="BJ322" s="59"/>
      <c r="BK322" s="59"/>
      <c r="BY322" s="56"/>
      <c r="BZ322" s="56"/>
      <c r="CM322" s="56"/>
      <c r="CN322" s="56"/>
      <c r="CO322" s="56"/>
      <c r="CP322"/>
      <c r="CQ322"/>
      <c r="CR322"/>
      <c r="CS322"/>
      <c r="CT322"/>
      <c r="CU322"/>
      <c r="CV322"/>
      <c r="CW322"/>
      <c r="CX322"/>
      <c r="CY322"/>
      <c r="CZ322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65"/>
      <c r="FH322" s="65"/>
      <c r="FI322" s="56"/>
      <c r="FJ322" s="56"/>
      <c r="FK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GA322" s="66"/>
      <c r="GB322" s="66"/>
      <c r="GC322" s="56"/>
      <c r="GD322" s="56"/>
      <c r="GE322" s="66"/>
      <c r="GF322" s="56"/>
      <c r="GH322" s="56"/>
    </row>
    <row r="323" spans="1:190" s="57" customFormat="1" ht="18" customHeight="1" x14ac:dyDescent="0.3">
      <c r="A323" s="56" t="s">
        <v>1050</v>
      </c>
      <c r="B323" s="56" t="s">
        <v>1022</v>
      </c>
      <c r="C323" s="57">
        <v>1080</v>
      </c>
      <c r="D323" s="57">
        <v>15</v>
      </c>
      <c r="E323" s="56">
        <f t="shared" ref="E323:E386" si="5">C323+273.15</f>
        <v>1353.15</v>
      </c>
      <c r="F323" s="58">
        <v>51.87</v>
      </c>
      <c r="G323" s="58">
        <v>2.5499999999999998</v>
      </c>
      <c r="H323" s="58">
        <v>16.89</v>
      </c>
      <c r="I323" s="58">
        <v>9.27</v>
      </c>
      <c r="J323" s="58">
        <v>0.31</v>
      </c>
      <c r="K323" s="58">
        <v>2.12</v>
      </c>
      <c r="L323" s="58">
        <v>8.49</v>
      </c>
      <c r="M323" s="58">
        <v>4.16</v>
      </c>
      <c r="N323" s="58">
        <v>1.63</v>
      </c>
      <c r="O323" s="58"/>
      <c r="P323" s="58">
        <v>2.4700000000000002</v>
      </c>
      <c r="Q323" s="58">
        <v>0.24000000000000909</v>
      </c>
      <c r="R323" s="56"/>
      <c r="S323" s="58">
        <v>43.7</v>
      </c>
      <c r="T323" s="58">
        <v>2.86</v>
      </c>
      <c r="U323" s="58">
        <v>11.94</v>
      </c>
      <c r="V323" s="58">
        <v>9.77</v>
      </c>
      <c r="W323" s="58">
        <v>0.27</v>
      </c>
      <c r="X323" s="58">
        <v>15.45</v>
      </c>
      <c r="Y323" s="58">
        <v>9.64</v>
      </c>
      <c r="Z323" s="58">
        <v>3.04</v>
      </c>
      <c r="AA323" s="58">
        <v>1.22</v>
      </c>
      <c r="AB323" s="58">
        <v>0.14000000000000001</v>
      </c>
      <c r="AC323" s="56"/>
      <c r="AD323" s="59"/>
      <c r="AE323" s="60"/>
      <c r="AF323" s="61"/>
      <c r="AG323" s="59"/>
      <c r="AH323" s="59"/>
      <c r="AI323" s="59"/>
      <c r="AJ323" s="60"/>
      <c r="AK323" s="62"/>
      <c r="AL323" s="62"/>
      <c r="AM323" s="62"/>
      <c r="AN323" s="62"/>
      <c r="AO323" s="62"/>
      <c r="AP323" s="62"/>
      <c r="AQ323" s="63"/>
      <c r="AR323" s="62"/>
      <c r="AS323" s="62"/>
      <c r="AT323" s="63"/>
      <c r="AU323" s="59"/>
      <c r="AV323" s="59"/>
      <c r="AW323" s="59"/>
      <c r="AX323" s="59"/>
      <c r="AY323" s="59"/>
      <c r="AZ323" s="59"/>
      <c r="BA323" s="60"/>
      <c r="BB323" s="64"/>
      <c r="BC323" s="64"/>
      <c r="BD323" s="59"/>
      <c r="BE323" s="59"/>
      <c r="BF323" s="59"/>
      <c r="BG323" s="59"/>
      <c r="BH323" s="59"/>
      <c r="BI323" s="59"/>
      <c r="BJ323" s="59"/>
      <c r="BK323" s="59"/>
      <c r="BY323" s="56"/>
      <c r="BZ323" s="56"/>
      <c r="CM323" s="56"/>
      <c r="CN323" s="56"/>
      <c r="CO323" s="56"/>
      <c r="CP323"/>
      <c r="CQ323"/>
      <c r="CR323"/>
      <c r="CS323"/>
      <c r="CT323"/>
      <c r="CU323"/>
      <c r="CV323"/>
      <c r="CW323"/>
      <c r="CX323"/>
      <c r="CY323"/>
      <c r="CZ323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65"/>
      <c r="FH323" s="65"/>
      <c r="FI323" s="56"/>
      <c r="FJ323" s="56"/>
      <c r="FK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GA323" s="66"/>
      <c r="GB323" s="66"/>
      <c r="GC323" s="56"/>
      <c r="GD323" s="56"/>
      <c r="GE323" s="66"/>
      <c r="GF323" s="56"/>
      <c r="GH323" s="56"/>
    </row>
    <row r="324" spans="1:190" s="57" customFormat="1" ht="18" customHeight="1" x14ac:dyDescent="0.3">
      <c r="A324" s="56" t="s">
        <v>1065</v>
      </c>
      <c r="B324" s="56" t="s">
        <v>1022</v>
      </c>
      <c r="C324" s="57">
        <v>1092</v>
      </c>
      <c r="D324" s="57">
        <v>15</v>
      </c>
      <c r="E324" s="56">
        <f t="shared" si="5"/>
        <v>1365.15</v>
      </c>
      <c r="F324" s="58">
        <v>45.98</v>
      </c>
      <c r="G324" s="58">
        <v>2.41</v>
      </c>
      <c r="H324" s="58">
        <v>16.46</v>
      </c>
      <c r="I324" s="58">
        <v>9.1300000000000008</v>
      </c>
      <c r="J324" s="58">
        <v>0.18</v>
      </c>
      <c r="K324" s="58">
        <v>5.39</v>
      </c>
      <c r="L324" s="58">
        <v>6.51</v>
      </c>
      <c r="M324" s="58">
        <v>5.05</v>
      </c>
      <c r="N324" s="58">
        <v>1.24</v>
      </c>
      <c r="O324" s="58"/>
      <c r="P324" s="58">
        <v>1.1399999999999999</v>
      </c>
      <c r="Q324" s="58">
        <v>6.52</v>
      </c>
      <c r="R324" s="56"/>
      <c r="S324" s="58">
        <v>42.48</v>
      </c>
      <c r="T324" s="58">
        <v>3.32</v>
      </c>
      <c r="U324" s="58">
        <v>14.09</v>
      </c>
      <c r="V324" s="58">
        <v>7.62</v>
      </c>
      <c r="W324" s="58">
        <v>0.16</v>
      </c>
      <c r="X324" s="58">
        <v>15.7</v>
      </c>
      <c r="Y324" s="58">
        <v>9.61</v>
      </c>
      <c r="Z324" s="58">
        <v>3.37</v>
      </c>
      <c r="AA324" s="58">
        <v>0.79</v>
      </c>
      <c r="AB324" s="58"/>
      <c r="AC324" s="56"/>
      <c r="AD324" s="59"/>
      <c r="AE324" s="60"/>
      <c r="AF324" s="61"/>
      <c r="AG324" s="59"/>
      <c r="AH324" s="59"/>
      <c r="AI324" s="59"/>
      <c r="AJ324" s="60"/>
      <c r="AK324" s="62"/>
      <c r="AL324" s="62"/>
      <c r="AM324" s="62"/>
      <c r="AN324" s="62"/>
      <c r="AO324" s="62"/>
      <c r="AP324" s="62"/>
      <c r="AQ324" s="63"/>
      <c r="AR324" s="62"/>
      <c r="AS324" s="62"/>
      <c r="AT324" s="63"/>
      <c r="AU324" s="59"/>
      <c r="AV324" s="59"/>
      <c r="AW324" s="59"/>
      <c r="AX324" s="59"/>
      <c r="AY324" s="59"/>
      <c r="AZ324" s="59"/>
      <c r="BA324" s="60"/>
      <c r="BB324" s="64"/>
      <c r="BC324" s="64"/>
      <c r="BD324" s="59"/>
      <c r="BE324" s="59"/>
      <c r="BF324" s="59"/>
      <c r="BG324" s="59"/>
      <c r="BH324" s="59"/>
      <c r="BI324" s="59"/>
      <c r="BJ324" s="59"/>
      <c r="BK324" s="59"/>
      <c r="BY324" s="56"/>
      <c r="BZ324" s="56"/>
      <c r="CM324" s="56"/>
      <c r="CN324" s="56"/>
      <c r="CO324" s="56"/>
      <c r="CP324"/>
      <c r="CQ324"/>
      <c r="CR324"/>
      <c r="CS324"/>
      <c r="CT324"/>
      <c r="CU324"/>
      <c r="CV324"/>
      <c r="CW324"/>
      <c r="CX324"/>
      <c r="CY324"/>
      <c r="CZ324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65"/>
      <c r="FH324" s="65"/>
      <c r="FI324" s="56"/>
      <c r="FJ324" s="56"/>
      <c r="FK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GA324" s="66"/>
      <c r="GB324" s="66"/>
      <c r="GC324" s="56"/>
      <c r="GD324" s="56"/>
      <c r="GE324" s="66"/>
      <c r="GF324" s="56"/>
      <c r="GH324" s="56"/>
    </row>
    <row r="325" spans="1:190" s="57" customFormat="1" ht="18" customHeight="1" x14ac:dyDescent="0.3">
      <c r="A325" s="56" t="s">
        <v>1058</v>
      </c>
      <c r="B325" s="56" t="s">
        <v>1022</v>
      </c>
      <c r="C325" s="57">
        <v>1025</v>
      </c>
      <c r="D325" s="57">
        <v>15</v>
      </c>
      <c r="E325" s="56">
        <f t="shared" si="5"/>
        <v>1298.1500000000001</v>
      </c>
      <c r="F325" s="58">
        <v>48.71</v>
      </c>
      <c r="G325" s="58">
        <v>0.83</v>
      </c>
      <c r="H325" s="58">
        <v>17.37</v>
      </c>
      <c r="I325" s="58">
        <v>5.76</v>
      </c>
      <c r="J325" s="58">
        <v>0.16</v>
      </c>
      <c r="K325" s="58">
        <v>2.97</v>
      </c>
      <c r="L325" s="58">
        <v>8.59</v>
      </c>
      <c r="M325" s="58">
        <v>2.68</v>
      </c>
      <c r="N325" s="58">
        <v>0.51</v>
      </c>
      <c r="O325" s="58"/>
      <c r="P325" s="58">
        <v>0.25</v>
      </c>
      <c r="Q325" s="58">
        <v>12.2</v>
      </c>
      <c r="R325" s="56"/>
      <c r="S325" s="58">
        <v>41.77</v>
      </c>
      <c r="T325" s="58">
        <v>1.49</v>
      </c>
      <c r="U325" s="58">
        <v>14.5</v>
      </c>
      <c r="V325" s="58">
        <v>11</v>
      </c>
      <c r="W325" s="58">
        <v>0.13</v>
      </c>
      <c r="X325" s="58">
        <v>14.52</v>
      </c>
      <c r="Y325" s="58">
        <v>11.45</v>
      </c>
      <c r="Z325" s="58">
        <v>2.74</v>
      </c>
      <c r="AA325" s="58">
        <v>0.5</v>
      </c>
      <c r="AB325" s="58"/>
      <c r="AC325" s="56"/>
      <c r="AD325" s="59"/>
      <c r="AE325" s="60"/>
      <c r="AF325" s="61"/>
      <c r="AG325" s="59"/>
      <c r="AH325" s="59"/>
      <c r="AI325" s="59"/>
      <c r="AJ325" s="60"/>
      <c r="AK325" s="62"/>
      <c r="AL325" s="62"/>
      <c r="AM325" s="62"/>
      <c r="AN325" s="62"/>
      <c r="AO325" s="62"/>
      <c r="AP325" s="62"/>
      <c r="AQ325" s="63"/>
      <c r="AR325" s="62"/>
      <c r="AS325" s="62"/>
      <c r="AT325" s="63"/>
      <c r="AU325" s="59"/>
      <c r="AV325" s="59"/>
      <c r="AW325" s="59"/>
      <c r="AX325" s="59"/>
      <c r="AY325" s="59"/>
      <c r="AZ325" s="59"/>
      <c r="BA325" s="60"/>
      <c r="BB325" s="64"/>
      <c r="BC325" s="64"/>
      <c r="BD325" s="59"/>
      <c r="BE325" s="59"/>
      <c r="BF325" s="59"/>
      <c r="BG325" s="59"/>
      <c r="BH325" s="59"/>
      <c r="BI325" s="59"/>
      <c r="BJ325" s="59"/>
      <c r="BK325" s="59"/>
      <c r="BY325" s="56"/>
      <c r="BZ325" s="56"/>
      <c r="CM325" s="56"/>
      <c r="CN325" s="56"/>
      <c r="CO325" s="56"/>
      <c r="CP325"/>
      <c r="CQ325"/>
      <c r="CR325"/>
      <c r="CS325"/>
      <c r="CT325"/>
      <c r="CU325"/>
      <c r="CV325"/>
      <c r="CW325"/>
      <c r="CX325"/>
      <c r="CY325"/>
      <c r="CZ325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65"/>
      <c r="FH325" s="65"/>
      <c r="FI325" s="56"/>
      <c r="FJ325" s="56"/>
      <c r="FK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GA325" s="66"/>
      <c r="GB325" s="66"/>
      <c r="GC325" s="56"/>
      <c r="GD325" s="56"/>
      <c r="GE325" s="66"/>
      <c r="GF325" s="56"/>
      <c r="GH325" s="56"/>
    </row>
    <row r="326" spans="1:190" s="57" customFormat="1" ht="18" customHeight="1" x14ac:dyDescent="0.3">
      <c r="A326" s="56" t="s">
        <v>1058</v>
      </c>
      <c r="B326" s="56" t="s">
        <v>1022</v>
      </c>
      <c r="C326" s="57">
        <v>1050</v>
      </c>
      <c r="D326" s="57">
        <v>15</v>
      </c>
      <c r="E326" s="56">
        <f t="shared" si="5"/>
        <v>1323.15</v>
      </c>
      <c r="F326" s="58">
        <v>48.32</v>
      </c>
      <c r="G326" s="58">
        <v>0.88</v>
      </c>
      <c r="H326" s="58">
        <v>17.010000000000002</v>
      </c>
      <c r="I326" s="58">
        <v>6.98</v>
      </c>
      <c r="J326" s="58">
        <v>0.1</v>
      </c>
      <c r="K326" s="58">
        <v>5.04</v>
      </c>
      <c r="L326" s="58">
        <v>8.6999999999999993</v>
      </c>
      <c r="M326" s="58">
        <v>2.36</v>
      </c>
      <c r="N326" s="58">
        <v>0.5</v>
      </c>
      <c r="O326" s="58"/>
      <c r="P326" s="58">
        <v>0.2</v>
      </c>
      <c r="Q326" s="58">
        <v>9.91</v>
      </c>
      <c r="R326" s="56"/>
      <c r="S326" s="58">
        <v>42.4</v>
      </c>
      <c r="T326" s="58">
        <v>1.39</v>
      </c>
      <c r="U326" s="58">
        <v>14.05</v>
      </c>
      <c r="V326" s="58">
        <v>9.4</v>
      </c>
      <c r="W326" s="58">
        <v>0.13</v>
      </c>
      <c r="X326" s="58">
        <v>15.92</v>
      </c>
      <c r="Y326" s="58">
        <v>11.45</v>
      </c>
      <c r="Z326" s="58">
        <v>2.84</v>
      </c>
      <c r="AA326" s="58">
        <v>0.48</v>
      </c>
      <c r="AB326" s="58"/>
      <c r="AC326" s="56"/>
      <c r="AD326" s="59"/>
      <c r="AE326" s="60"/>
      <c r="AF326" s="61"/>
      <c r="AG326" s="59"/>
      <c r="AH326" s="59"/>
      <c r="AI326" s="59"/>
      <c r="AJ326" s="60"/>
      <c r="AK326" s="62"/>
      <c r="AL326" s="62"/>
      <c r="AM326" s="62"/>
      <c r="AN326" s="62"/>
      <c r="AO326" s="62"/>
      <c r="AP326" s="62"/>
      <c r="AQ326" s="63"/>
      <c r="AR326" s="62"/>
      <c r="AS326" s="62"/>
      <c r="AT326" s="63"/>
      <c r="AU326" s="59"/>
      <c r="AV326" s="59"/>
      <c r="AW326" s="59"/>
      <c r="AX326" s="59"/>
      <c r="AY326" s="59"/>
      <c r="AZ326" s="59"/>
      <c r="BA326" s="60"/>
      <c r="BB326" s="64"/>
      <c r="BC326" s="64"/>
      <c r="BD326" s="59"/>
      <c r="BE326" s="59"/>
      <c r="BF326" s="59"/>
      <c r="BG326" s="59"/>
      <c r="BH326" s="59"/>
      <c r="BI326" s="59"/>
      <c r="BJ326" s="59"/>
      <c r="BK326" s="59"/>
      <c r="BY326" s="56"/>
      <c r="BZ326" s="56"/>
      <c r="CM326" s="56"/>
      <c r="CN326" s="56"/>
      <c r="CO326" s="56"/>
      <c r="CP326"/>
      <c r="CQ326"/>
      <c r="CR326"/>
      <c r="CS326"/>
      <c r="CT326"/>
      <c r="CU326"/>
      <c r="CV326"/>
      <c r="CW326"/>
      <c r="CX326"/>
      <c r="CY326"/>
      <c r="CZ32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65"/>
      <c r="FH326" s="65"/>
      <c r="FI326" s="56"/>
      <c r="FJ326" s="56"/>
      <c r="FK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GA326" s="66"/>
      <c r="GB326" s="66"/>
      <c r="GC326" s="56"/>
      <c r="GD326" s="56"/>
      <c r="GE326" s="66"/>
      <c r="GF326" s="56"/>
      <c r="GH326" s="56"/>
    </row>
    <row r="327" spans="1:190" s="57" customFormat="1" ht="18" customHeight="1" x14ac:dyDescent="0.3">
      <c r="A327" s="56" t="s">
        <v>1042</v>
      </c>
      <c r="B327" s="56" t="s">
        <v>1022</v>
      </c>
      <c r="C327" s="57">
        <v>950</v>
      </c>
      <c r="D327" s="57">
        <v>15</v>
      </c>
      <c r="E327" s="56">
        <f t="shared" si="5"/>
        <v>1223.1500000000001</v>
      </c>
      <c r="F327" s="58">
        <v>73.7</v>
      </c>
      <c r="G327" s="58">
        <v>0.33</v>
      </c>
      <c r="H327" s="58">
        <v>15.5</v>
      </c>
      <c r="I327" s="58">
        <v>1.36</v>
      </c>
      <c r="J327" s="58">
        <v>0.04</v>
      </c>
      <c r="K327" s="58">
        <v>0.44</v>
      </c>
      <c r="L327" s="58">
        <v>1.65</v>
      </c>
      <c r="M327" s="58">
        <v>3.92</v>
      </c>
      <c r="N327" s="58">
        <v>2.91</v>
      </c>
      <c r="O327" s="58"/>
      <c r="P327" s="58"/>
      <c r="Q327" s="58">
        <v>5.5</v>
      </c>
      <c r="R327" s="56"/>
      <c r="S327" s="58">
        <v>47.4</v>
      </c>
      <c r="T327" s="58">
        <v>1.76</v>
      </c>
      <c r="U327" s="58">
        <v>11.12</v>
      </c>
      <c r="V327" s="58">
        <v>10.6</v>
      </c>
      <c r="W327" s="58">
        <v>0.23</v>
      </c>
      <c r="X327" s="58">
        <v>13.5</v>
      </c>
      <c r="Y327" s="58">
        <v>9.8000000000000007</v>
      </c>
      <c r="Z327" s="58">
        <v>2.57</v>
      </c>
      <c r="AA327" s="58">
        <v>0.75</v>
      </c>
      <c r="AB327" s="58"/>
      <c r="AC327" s="56"/>
      <c r="AD327" s="59"/>
      <c r="AE327" s="60"/>
      <c r="AF327" s="61"/>
      <c r="AG327" s="59"/>
      <c r="AH327" s="59"/>
      <c r="AI327" s="59"/>
      <c r="AJ327" s="60"/>
      <c r="AK327" s="62"/>
      <c r="AL327" s="62"/>
      <c r="AM327" s="62"/>
      <c r="AN327" s="62"/>
      <c r="AO327" s="62"/>
      <c r="AP327" s="62"/>
      <c r="AQ327" s="63"/>
      <c r="AR327" s="62"/>
      <c r="AS327" s="62"/>
      <c r="AT327" s="63"/>
      <c r="AU327" s="59"/>
      <c r="AV327" s="59"/>
      <c r="AW327" s="59"/>
      <c r="AX327" s="59"/>
      <c r="AY327" s="59"/>
      <c r="AZ327" s="59"/>
      <c r="BA327" s="60"/>
      <c r="BB327" s="64"/>
      <c r="BC327" s="64"/>
      <c r="BD327" s="59"/>
      <c r="BE327" s="59"/>
      <c r="BF327" s="59"/>
      <c r="BG327" s="59"/>
      <c r="BH327" s="59"/>
      <c r="BI327" s="59"/>
      <c r="BJ327" s="59"/>
      <c r="BK327" s="59"/>
      <c r="BY327" s="56"/>
      <c r="BZ327" s="56"/>
      <c r="CM327" s="56"/>
      <c r="CN327" s="56"/>
      <c r="CO327" s="56"/>
      <c r="CP327"/>
      <c r="CQ327"/>
      <c r="CR327"/>
      <c r="CS327"/>
      <c r="CT327"/>
      <c r="CU327"/>
      <c r="CV327"/>
      <c r="CW327"/>
      <c r="CX327"/>
      <c r="CY327"/>
      <c r="CZ327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65"/>
      <c r="FH327" s="65"/>
      <c r="FI327" s="56"/>
      <c r="FJ327" s="56"/>
      <c r="FK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GA327" s="66"/>
      <c r="GB327" s="66"/>
      <c r="GC327" s="56"/>
      <c r="GD327" s="56"/>
      <c r="GE327" s="66"/>
      <c r="GF327" s="56"/>
      <c r="GH327" s="56"/>
    </row>
    <row r="328" spans="1:190" s="57" customFormat="1" ht="18" customHeight="1" x14ac:dyDescent="0.3">
      <c r="A328" s="56" t="s">
        <v>1042</v>
      </c>
      <c r="B328" s="56" t="s">
        <v>1022</v>
      </c>
      <c r="C328" s="57">
        <v>950</v>
      </c>
      <c r="D328" s="57">
        <v>15</v>
      </c>
      <c r="E328" s="56">
        <f t="shared" si="5"/>
        <v>1223.1500000000001</v>
      </c>
      <c r="F328" s="58">
        <v>71.5</v>
      </c>
      <c r="G328" s="58">
        <v>0.64</v>
      </c>
      <c r="H328" s="58">
        <v>15.2</v>
      </c>
      <c r="I328" s="58">
        <v>2.2999999999999998</v>
      </c>
      <c r="J328" s="58">
        <v>0.04</v>
      </c>
      <c r="K328" s="58">
        <v>1.24</v>
      </c>
      <c r="L328" s="58">
        <v>3.38</v>
      </c>
      <c r="M328" s="58">
        <v>2.12</v>
      </c>
      <c r="N328" s="58">
        <v>3.33</v>
      </c>
      <c r="O328" s="58"/>
      <c r="P328" s="58"/>
      <c r="Q328" s="58">
        <v>0.25</v>
      </c>
      <c r="R328" s="56"/>
      <c r="S328" s="58">
        <v>42.9</v>
      </c>
      <c r="T328" s="58">
        <v>2.4700000000000002</v>
      </c>
      <c r="U328" s="58">
        <v>15.48</v>
      </c>
      <c r="V328" s="58">
        <v>12.2</v>
      </c>
      <c r="W328" s="58">
        <v>0.28000000000000003</v>
      </c>
      <c r="X328" s="58">
        <v>11.3</v>
      </c>
      <c r="Y328" s="58">
        <v>10</v>
      </c>
      <c r="Z328" s="58">
        <v>2.0699999999999998</v>
      </c>
      <c r="AA328" s="58">
        <v>1.46</v>
      </c>
      <c r="AB328" s="58"/>
      <c r="AC328" s="56"/>
      <c r="AD328" s="59"/>
      <c r="AE328" s="60"/>
      <c r="AF328" s="61"/>
      <c r="AG328" s="59"/>
      <c r="AH328" s="59"/>
      <c r="AI328" s="59"/>
      <c r="AJ328" s="60"/>
      <c r="AK328" s="62"/>
      <c r="AL328" s="62"/>
      <c r="AM328" s="62"/>
      <c r="AN328" s="62"/>
      <c r="AO328" s="62"/>
      <c r="AP328" s="62"/>
      <c r="AQ328" s="63"/>
      <c r="AR328" s="62"/>
      <c r="AS328" s="62"/>
      <c r="AT328" s="63"/>
      <c r="AU328" s="59"/>
      <c r="AV328" s="59"/>
      <c r="AW328" s="59"/>
      <c r="AX328" s="59"/>
      <c r="AY328" s="59"/>
      <c r="AZ328" s="59"/>
      <c r="BA328" s="60"/>
      <c r="BB328" s="64"/>
      <c r="BC328" s="64"/>
      <c r="BD328" s="59"/>
      <c r="BE328" s="59"/>
      <c r="BF328" s="59"/>
      <c r="BG328" s="59"/>
      <c r="BH328" s="59"/>
      <c r="BI328" s="59"/>
      <c r="BJ328" s="59"/>
      <c r="BK328" s="59"/>
      <c r="BY328" s="56"/>
      <c r="BZ328" s="56"/>
      <c r="CM328" s="56"/>
      <c r="CN328" s="56"/>
      <c r="CO328" s="56"/>
      <c r="CP328"/>
      <c r="CQ328"/>
      <c r="CR328"/>
      <c r="CS328"/>
      <c r="CT328"/>
      <c r="CU328"/>
      <c r="CV328"/>
      <c r="CW328"/>
      <c r="CX328"/>
      <c r="CY328"/>
      <c r="CZ328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65"/>
      <c r="FH328" s="65"/>
      <c r="FI328" s="56"/>
      <c r="FJ328" s="56"/>
      <c r="FK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GA328" s="66"/>
      <c r="GB328" s="66"/>
      <c r="GC328" s="56"/>
      <c r="GD328" s="56"/>
      <c r="GE328" s="66"/>
      <c r="GF328" s="56"/>
      <c r="GH328" s="56"/>
    </row>
    <row r="329" spans="1:190" s="57" customFormat="1" ht="18" customHeight="1" x14ac:dyDescent="0.3">
      <c r="A329" s="56" t="s">
        <v>1059</v>
      </c>
      <c r="B329" s="56" t="s">
        <v>1022</v>
      </c>
      <c r="C329" s="57">
        <v>850</v>
      </c>
      <c r="D329" s="57">
        <v>15</v>
      </c>
      <c r="E329" s="56">
        <f t="shared" si="5"/>
        <v>1123.1500000000001</v>
      </c>
      <c r="F329" s="58">
        <v>71.78</v>
      </c>
      <c r="G329" s="58">
        <v>0.23</v>
      </c>
      <c r="H329" s="58">
        <v>14.33</v>
      </c>
      <c r="I329" s="58">
        <v>1.03</v>
      </c>
      <c r="J329" s="58">
        <v>0.01</v>
      </c>
      <c r="K329" s="58">
        <v>0.24</v>
      </c>
      <c r="L329" s="58">
        <v>1.07</v>
      </c>
      <c r="M329" s="58">
        <v>1.46</v>
      </c>
      <c r="N329" s="58">
        <v>3.25</v>
      </c>
      <c r="O329" s="58"/>
      <c r="P329" s="58">
        <v>0.04</v>
      </c>
      <c r="Q329" s="58">
        <v>6.56</v>
      </c>
      <c r="R329" s="56"/>
      <c r="S329" s="58">
        <v>42.01</v>
      </c>
      <c r="T329" s="58">
        <v>1.99</v>
      </c>
      <c r="U329" s="58">
        <v>13.42</v>
      </c>
      <c r="V329" s="58">
        <v>16.649999999999999</v>
      </c>
      <c r="W329" s="58">
        <v>0.11</v>
      </c>
      <c r="X329" s="58">
        <v>8.15</v>
      </c>
      <c r="Y329" s="58">
        <v>9.94</v>
      </c>
      <c r="Z329" s="58">
        <v>2.6</v>
      </c>
      <c r="AA329" s="58">
        <v>1.56</v>
      </c>
      <c r="AB329" s="58"/>
      <c r="AC329" s="56"/>
      <c r="AD329" s="59"/>
      <c r="AE329" s="60"/>
      <c r="AF329" s="61"/>
      <c r="AG329" s="59"/>
      <c r="AH329" s="59"/>
      <c r="AI329" s="59"/>
      <c r="AJ329" s="60"/>
      <c r="AK329" s="62"/>
      <c r="AL329" s="62"/>
      <c r="AM329" s="62"/>
      <c r="AN329" s="62"/>
      <c r="AO329" s="62"/>
      <c r="AP329" s="62"/>
      <c r="AQ329" s="63"/>
      <c r="AR329" s="62"/>
      <c r="AS329" s="62"/>
      <c r="AT329" s="63"/>
      <c r="AU329" s="59"/>
      <c r="AV329" s="59"/>
      <c r="AW329" s="59"/>
      <c r="AX329" s="59"/>
      <c r="AY329" s="59"/>
      <c r="AZ329" s="59"/>
      <c r="BA329" s="60"/>
      <c r="BB329" s="64"/>
      <c r="BC329" s="64"/>
      <c r="BD329" s="59"/>
      <c r="BE329" s="59"/>
      <c r="BF329" s="59"/>
      <c r="BG329" s="59"/>
      <c r="BH329" s="59"/>
      <c r="BI329" s="59"/>
      <c r="BJ329" s="59"/>
      <c r="BK329" s="59"/>
      <c r="BY329" s="56"/>
      <c r="BZ329" s="56"/>
      <c r="CM329" s="56"/>
      <c r="CN329" s="56"/>
      <c r="CO329" s="56"/>
      <c r="CP329"/>
      <c r="CQ329"/>
      <c r="CR329"/>
      <c r="CS329"/>
      <c r="CT329"/>
      <c r="CU329"/>
      <c r="CV329"/>
      <c r="CW329"/>
      <c r="CX329"/>
      <c r="CY329"/>
      <c r="CZ329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65"/>
      <c r="FH329" s="65"/>
      <c r="FI329" s="56"/>
      <c r="FJ329" s="56"/>
      <c r="FK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GA329" s="66"/>
      <c r="GB329" s="66"/>
      <c r="GC329" s="56"/>
      <c r="GD329" s="56"/>
      <c r="GE329" s="66"/>
      <c r="GF329" s="56"/>
      <c r="GH329" s="56"/>
    </row>
    <row r="330" spans="1:190" s="57" customFormat="1" ht="18" customHeight="1" x14ac:dyDescent="0.3">
      <c r="A330" s="56" t="s">
        <v>1059</v>
      </c>
      <c r="B330" s="56" t="s">
        <v>1022</v>
      </c>
      <c r="C330" s="57">
        <v>875</v>
      </c>
      <c r="D330" s="57">
        <v>15</v>
      </c>
      <c r="E330" s="56">
        <f t="shared" si="5"/>
        <v>1148.1500000000001</v>
      </c>
      <c r="F330" s="58">
        <v>70.319999999999993</v>
      </c>
      <c r="G330" s="58">
        <v>0.21</v>
      </c>
      <c r="H330" s="58">
        <v>13.68</v>
      </c>
      <c r="I330" s="58">
        <v>1.35</v>
      </c>
      <c r="J330" s="58">
        <v>0.02</v>
      </c>
      <c r="K330" s="58">
        <v>0.2</v>
      </c>
      <c r="L330" s="58">
        <v>0.97</v>
      </c>
      <c r="M330" s="58">
        <v>1.87</v>
      </c>
      <c r="N330" s="58">
        <v>3.52</v>
      </c>
      <c r="O330" s="58"/>
      <c r="P330" s="58">
        <v>0.08</v>
      </c>
      <c r="Q330" s="58">
        <v>7.78</v>
      </c>
      <c r="R330" s="56"/>
      <c r="S330" s="58">
        <v>41.46</v>
      </c>
      <c r="T330" s="58">
        <v>0.77</v>
      </c>
      <c r="U330" s="58">
        <v>14.29</v>
      </c>
      <c r="V330" s="58">
        <v>19.04</v>
      </c>
      <c r="W330" s="58">
        <v>0.19</v>
      </c>
      <c r="X330" s="58">
        <v>7.9</v>
      </c>
      <c r="Y330" s="58">
        <v>9.92</v>
      </c>
      <c r="Z330" s="58">
        <v>2.59</v>
      </c>
      <c r="AA330" s="58">
        <v>0.96</v>
      </c>
      <c r="AB330" s="58"/>
      <c r="AC330" s="56"/>
      <c r="AD330" s="59"/>
      <c r="AE330" s="60"/>
      <c r="AF330" s="61"/>
      <c r="AG330" s="59"/>
      <c r="AH330" s="59"/>
      <c r="AI330" s="59"/>
      <c r="AJ330" s="60"/>
      <c r="AK330" s="62"/>
      <c r="AL330" s="62"/>
      <c r="AM330" s="62"/>
      <c r="AN330" s="62"/>
      <c r="AO330" s="62"/>
      <c r="AP330" s="62"/>
      <c r="AQ330" s="63"/>
      <c r="AR330" s="62"/>
      <c r="AS330" s="62"/>
      <c r="AT330" s="63"/>
      <c r="AU330" s="59"/>
      <c r="AV330" s="59"/>
      <c r="AW330" s="59"/>
      <c r="AX330" s="59"/>
      <c r="AY330" s="59"/>
      <c r="AZ330" s="59"/>
      <c r="BA330" s="60"/>
      <c r="BB330" s="64"/>
      <c r="BC330" s="64"/>
      <c r="BD330" s="59"/>
      <c r="BE330" s="59"/>
      <c r="BF330" s="59"/>
      <c r="BG330" s="59"/>
      <c r="BH330" s="59"/>
      <c r="BI330" s="59"/>
      <c r="BJ330" s="59"/>
      <c r="BK330" s="59"/>
      <c r="BY330" s="56"/>
      <c r="BZ330" s="56"/>
      <c r="CM330" s="56"/>
      <c r="CN330" s="56"/>
      <c r="CO330" s="56"/>
      <c r="CP330"/>
      <c r="CQ330"/>
      <c r="CR330"/>
      <c r="CS330"/>
      <c r="CT330"/>
      <c r="CU330"/>
      <c r="CV330"/>
      <c r="CW330"/>
      <c r="CX330"/>
      <c r="CY330"/>
      <c r="CZ330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65"/>
      <c r="FH330" s="65"/>
      <c r="FI330" s="56"/>
      <c r="FJ330" s="56"/>
      <c r="FK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GA330" s="66"/>
      <c r="GB330" s="66"/>
      <c r="GC330" s="56"/>
      <c r="GD330" s="56"/>
      <c r="GE330" s="66"/>
      <c r="GF330" s="56"/>
      <c r="GH330" s="56"/>
    </row>
    <row r="331" spans="1:190" s="57" customFormat="1" ht="18" customHeight="1" x14ac:dyDescent="0.3">
      <c r="A331" s="56" t="s">
        <v>1052</v>
      </c>
      <c r="B331" s="56" t="s">
        <v>1022</v>
      </c>
      <c r="C331" s="57">
        <v>1000</v>
      </c>
      <c r="D331" s="57">
        <v>15</v>
      </c>
      <c r="E331" s="56">
        <f t="shared" si="5"/>
        <v>1273.1500000000001</v>
      </c>
      <c r="F331" s="58">
        <v>68.099999999999994</v>
      </c>
      <c r="G331" s="58">
        <v>0.68</v>
      </c>
      <c r="H331" s="58">
        <v>19.37</v>
      </c>
      <c r="I331" s="58">
        <v>2.2490000000000001</v>
      </c>
      <c r="J331" s="58">
        <v>0.03</v>
      </c>
      <c r="K331" s="58">
        <v>0.54</v>
      </c>
      <c r="L331" s="58">
        <v>3.76</v>
      </c>
      <c r="M331" s="58">
        <v>4.67</v>
      </c>
      <c r="N331" s="58">
        <v>0.52</v>
      </c>
      <c r="O331" s="58">
        <v>0.02</v>
      </c>
      <c r="P331" s="58"/>
      <c r="Q331" s="58">
        <v>6.0999999999992838E-2</v>
      </c>
      <c r="R331" s="56"/>
      <c r="S331" s="58">
        <v>40.44</v>
      </c>
      <c r="T331" s="58">
        <v>3.31</v>
      </c>
      <c r="U331" s="58">
        <v>14.59</v>
      </c>
      <c r="V331" s="58">
        <v>16.760000000000002</v>
      </c>
      <c r="W331" s="58">
        <v>0.19</v>
      </c>
      <c r="X331" s="58">
        <v>8.7899999999999991</v>
      </c>
      <c r="Y331" s="58">
        <v>11.23</v>
      </c>
      <c r="Z331" s="58">
        <v>3.53</v>
      </c>
      <c r="AA331" s="58">
        <v>0.19</v>
      </c>
      <c r="AB331" s="58"/>
      <c r="AC331" s="56"/>
      <c r="AD331" s="59"/>
      <c r="AE331" s="60"/>
      <c r="AF331" s="61"/>
      <c r="AG331" s="59"/>
      <c r="AH331" s="59"/>
      <c r="AI331" s="59"/>
      <c r="AJ331" s="60"/>
      <c r="AK331" s="62"/>
      <c r="AL331" s="62"/>
      <c r="AM331" s="62"/>
      <c r="AN331" s="62"/>
      <c r="AO331" s="62"/>
      <c r="AP331" s="62"/>
      <c r="AQ331" s="63"/>
      <c r="AR331" s="62"/>
      <c r="AS331" s="62"/>
      <c r="AT331" s="63"/>
      <c r="AU331" s="59"/>
      <c r="AV331" s="59"/>
      <c r="AW331" s="59"/>
      <c r="AX331" s="59"/>
      <c r="AY331" s="59"/>
      <c r="AZ331" s="59"/>
      <c r="BA331" s="60"/>
      <c r="BB331" s="64"/>
      <c r="BC331" s="64"/>
      <c r="BD331" s="59"/>
      <c r="BE331" s="59"/>
      <c r="BF331" s="59"/>
      <c r="BG331" s="59"/>
      <c r="BH331" s="59"/>
      <c r="BI331" s="59"/>
      <c r="BJ331" s="59"/>
      <c r="BK331" s="59"/>
      <c r="BY331" s="56"/>
      <c r="BZ331" s="56"/>
      <c r="CM331" s="56"/>
      <c r="CN331" s="56"/>
      <c r="CO331" s="56"/>
      <c r="CP331"/>
      <c r="CQ331"/>
      <c r="CR331"/>
      <c r="CS331"/>
      <c r="CT331"/>
      <c r="CU331"/>
      <c r="CV331"/>
      <c r="CW331"/>
      <c r="CX331"/>
      <c r="CY331"/>
      <c r="CZ331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65"/>
      <c r="FH331" s="65"/>
      <c r="FI331" s="56"/>
      <c r="FJ331" s="56"/>
      <c r="FK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GA331" s="66"/>
      <c r="GB331" s="66"/>
      <c r="GC331" s="56"/>
      <c r="GD331" s="56"/>
      <c r="GE331" s="66"/>
      <c r="GF331" s="56"/>
      <c r="GH331" s="56"/>
    </row>
    <row r="332" spans="1:190" s="57" customFormat="1" ht="18" customHeight="1" x14ac:dyDescent="0.3">
      <c r="A332" s="56" t="s">
        <v>1060</v>
      </c>
      <c r="B332" s="56" t="s">
        <v>1022</v>
      </c>
      <c r="C332" s="57">
        <v>800</v>
      </c>
      <c r="D332" s="57">
        <v>18</v>
      </c>
      <c r="E332" s="56">
        <f t="shared" si="5"/>
        <v>1073.1500000000001</v>
      </c>
      <c r="F332" s="58">
        <v>64.069999999999993</v>
      </c>
      <c r="G332" s="58">
        <v>0.21</v>
      </c>
      <c r="H332" s="58">
        <v>14.12</v>
      </c>
      <c r="I332" s="58">
        <v>0.61</v>
      </c>
      <c r="J332" s="58">
        <v>0.02</v>
      </c>
      <c r="K332" s="58">
        <v>0.11</v>
      </c>
      <c r="L332" s="58">
        <v>1.58</v>
      </c>
      <c r="M332" s="58">
        <v>4.2699999999999996</v>
      </c>
      <c r="N332" s="58">
        <v>0.43</v>
      </c>
      <c r="O332" s="58"/>
      <c r="P332" s="58"/>
      <c r="Q332" s="58">
        <f>IF(100-SUM(F332:P332)&lt;0,0,100-SUM(F332:P332))</f>
        <v>14.580000000000013</v>
      </c>
      <c r="R332" s="56"/>
      <c r="S332" s="58">
        <v>42.63</v>
      </c>
      <c r="T332" s="58">
        <v>1.3</v>
      </c>
      <c r="U332" s="58">
        <v>15.01</v>
      </c>
      <c r="V332" s="58">
        <v>15.45</v>
      </c>
      <c r="W332" s="58">
        <v>0.22</v>
      </c>
      <c r="X332" s="58">
        <v>9.41</v>
      </c>
      <c r="Y332" s="58">
        <v>9.44</v>
      </c>
      <c r="Z332" s="58">
        <v>2.99</v>
      </c>
      <c r="AA332" s="58">
        <v>0.16</v>
      </c>
      <c r="AB332" s="58"/>
      <c r="AC332" s="56"/>
      <c r="AD332" s="59"/>
      <c r="AE332" s="60"/>
      <c r="AF332" s="61"/>
      <c r="AG332" s="59"/>
      <c r="AH332" s="59"/>
      <c r="AI332" s="59"/>
      <c r="AJ332" s="60"/>
      <c r="AK332" s="62"/>
      <c r="AL332" s="62"/>
      <c r="AM332" s="62"/>
      <c r="AN332" s="62"/>
      <c r="AO332" s="62"/>
      <c r="AP332" s="62"/>
      <c r="AQ332" s="63"/>
      <c r="AR332" s="62"/>
      <c r="AS332" s="62"/>
      <c r="AT332" s="63"/>
      <c r="AU332" s="59"/>
      <c r="AV332" s="59"/>
      <c r="AW332" s="59"/>
      <c r="AX332" s="59"/>
      <c r="AY332" s="59"/>
      <c r="AZ332" s="59"/>
      <c r="BA332" s="60"/>
      <c r="BB332" s="64"/>
      <c r="BC332" s="64"/>
      <c r="BD332" s="59"/>
      <c r="BE332" s="59"/>
      <c r="BF332" s="59"/>
      <c r="BG332" s="59"/>
      <c r="BH332" s="59"/>
      <c r="BI332" s="59"/>
      <c r="BJ332" s="59"/>
      <c r="BK332" s="59"/>
      <c r="BY332" s="56"/>
      <c r="BZ332" s="56"/>
      <c r="CM332" s="56"/>
      <c r="CN332" s="56"/>
      <c r="CO332" s="56"/>
      <c r="CP332"/>
      <c r="CQ332"/>
      <c r="CR332"/>
      <c r="CS332"/>
      <c r="CT332"/>
      <c r="CU332"/>
      <c r="CV332"/>
      <c r="CW332"/>
      <c r="CX332"/>
      <c r="CY332"/>
      <c r="CZ332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65"/>
      <c r="FH332" s="65"/>
      <c r="FI332" s="56"/>
      <c r="FJ332" s="56"/>
      <c r="FK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GA332" s="66"/>
      <c r="GB332" s="66"/>
      <c r="GC332" s="56"/>
      <c r="GD332" s="56"/>
      <c r="GE332" s="66"/>
      <c r="GF332" s="56"/>
      <c r="GH332" s="56"/>
    </row>
    <row r="333" spans="1:190" s="57" customFormat="1" ht="18" customHeight="1" x14ac:dyDescent="0.3">
      <c r="A333" s="56" t="s">
        <v>1062</v>
      </c>
      <c r="B333" s="56" t="s">
        <v>1022</v>
      </c>
      <c r="C333" s="57">
        <v>900</v>
      </c>
      <c r="D333" s="57">
        <v>18</v>
      </c>
      <c r="E333" s="56">
        <f t="shared" si="5"/>
        <v>1173.1500000000001</v>
      </c>
      <c r="F333" s="58">
        <v>66.5</v>
      </c>
      <c r="G333" s="58">
        <v>0.54</v>
      </c>
      <c r="H333" s="58">
        <v>19.16</v>
      </c>
      <c r="I333" s="58">
        <v>2.48</v>
      </c>
      <c r="J333" s="58"/>
      <c r="K333" s="58">
        <v>0.01</v>
      </c>
      <c r="L333" s="58">
        <v>1.62</v>
      </c>
      <c r="M333" s="58">
        <v>6.24</v>
      </c>
      <c r="N333" s="58">
        <v>2.68</v>
      </c>
      <c r="O333" s="58"/>
      <c r="P333" s="58"/>
      <c r="Q333" s="58">
        <v>0.76999999999998181</v>
      </c>
      <c r="R333" s="56"/>
      <c r="S333" s="58">
        <v>42.19</v>
      </c>
      <c r="T333" s="58">
        <v>3.25</v>
      </c>
      <c r="U333" s="58">
        <v>13.34</v>
      </c>
      <c r="V333" s="58">
        <v>12.22</v>
      </c>
      <c r="W333" s="58">
        <v>0.09</v>
      </c>
      <c r="X333" s="58">
        <v>11.24</v>
      </c>
      <c r="Y333" s="58">
        <v>10.01</v>
      </c>
      <c r="Z333" s="58">
        <v>4.0199999999999996</v>
      </c>
      <c r="AA333" s="58">
        <v>0.6</v>
      </c>
      <c r="AB333" s="58"/>
      <c r="AC333" s="56"/>
      <c r="AD333" s="59"/>
      <c r="AE333" s="60"/>
      <c r="AF333" s="61"/>
      <c r="AG333" s="59"/>
      <c r="AH333" s="59"/>
      <c r="AI333" s="59"/>
      <c r="AJ333" s="60"/>
      <c r="AK333" s="62"/>
      <c r="AL333" s="62"/>
      <c r="AM333" s="62"/>
      <c r="AN333" s="62"/>
      <c r="AO333" s="62"/>
      <c r="AP333" s="62"/>
      <c r="AQ333" s="63"/>
      <c r="AR333" s="62"/>
      <c r="AS333" s="62"/>
      <c r="AT333" s="63"/>
      <c r="AU333" s="59"/>
      <c r="AV333" s="59"/>
      <c r="AW333" s="59"/>
      <c r="AX333" s="59"/>
      <c r="AY333" s="59"/>
      <c r="AZ333" s="59"/>
      <c r="BA333" s="60"/>
      <c r="BB333" s="64"/>
      <c r="BC333" s="64"/>
      <c r="BD333" s="59"/>
      <c r="BE333" s="59"/>
      <c r="BF333" s="59"/>
      <c r="BG333" s="59"/>
      <c r="BH333" s="59"/>
      <c r="BI333" s="59"/>
      <c r="BJ333" s="59"/>
      <c r="BK333" s="59"/>
      <c r="BY333" s="56"/>
      <c r="BZ333" s="56"/>
      <c r="CM333" s="56"/>
      <c r="CN333" s="56"/>
      <c r="CO333" s="56"/>
      <c r="CP333"/>
      <c r="CQ333"/>
      <c r="CR333"/>
      <c r="CS333"/>
      <c r="CT333"/>
      <c r="CU333"/>
      <c r="CV333"/>
      <c r="CW333"/>
      <c r="CX333"/>
      <c r="CY333"/>
      <c r="CZ333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65"/>
      <c r="FH333" s="65"/>
      <c r="FI333" s="56"/>
      <c r="FJ333" s="56"/>
      <c r="FK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GA333" s="66"/>
      <c r="GB333" s="66"/>
      <c r="GC333" s="56"/>
      <c r="GD333" s="56"/>
      <c r="GE333" s="66"/>
      <c r="GF333" s="56"/>
      <c r="GH333" s="56"/>
    </row>
    <row r="334" spans="1:190" s="57" customFormat="1" ht="18" customHeight="1" x14ac:dyDescent="0.3">
      <c r="A334" s="56" t="s">
        <v>1056</v>
      </c>
      <c r="B334" s="56" t="s">
        <v>1022</v>
      </c>
      <c r="C334" s="57">
        <v>1050</v>
      </c>
      <c r="D334" s="57">
        <v>20</v>
      </c>
      <c r="E334" s="56">
        <f t="shared" si="5"/>
        <v>1323.15</v>
      </c>
      <c r="F334" s="58">
        <v>39.14</v>
      </c>
      <c r="G334" s="58">
        <v>2.76</v>
      </c>
      <c r="H334" s="58">
        <v>11.39</v>
      </c>
      <c r="I334" s="58">
        <v>10.27</v>
      </c>
      <c r="J334" s="58">
        <v>0.19</v>
      </c>
      <c r="K334" s="58">
        <v>7.48</v>
      </c>
      <c r="L334" s="58">
        <v>8.1300000000000008</v>
      </c>
      <c r="M334" s="58">
        <v>2.92</v>
      </c>
      <c r="N334" s="58">
        <v>1.6</v>
      </c>
      <c r="O334" s="58">
        <v>0.02</v>
      </c>
      <c r="P334" s="58">
        <v>1.98</v>
      </c>
      <c r="Q334" s="58">
        <v>14.1</v>
      </c>
      <c r="R334" s="56"/>
      <c r="S334" s="58">
        <v>44.51</v>
      </c>
      <c r="T334" s="58">
        <v>2.0099999999999998</v>
      </c>
      <c r="U334" s="58">
        <v>11.32</v>
      </c>
      <c r="V334" s="58">
        <v>7.69</v>
      </c>
      <c r="W334" s="58">
        <v>0.09</v>
      </c>
      <c r="X334" s="58">
        <v>17.22</v>
      </c>
      <c r="Y334" s="58">
        <v>10.1</v>
      </c>
      <c r="Z334" s="58">
        <v>2.95</v>
      </c>
      <c r="AA334" s="58">
        <v>1.3</v>
      </c>
      <c r="AB334" s="58">
        <v>0.18</v>
      </c>
      <c r="AC334" s="56"/>
      <c r="AD334" s="59"/>
      <c r="AE334" s="60"/>
      <c r="AF334" s="61"/>
      <c r="AG334" s="59"/>
      <c r="AH334" s="59"/>
      <c r="AI334" s="59"/>
      <c r="AJ334" s="60"/>
      <c r="AK334" s="62"/>
      <c r="AL334" s="62"/>
      <c r="AM334" s="62"/>
      <c r="AN334" s="62"/>
      <c r="AO334" s="62"/>
      <c r="AP334" s="62"/>
      <c r="AQ334" s="63"/>
      <c r="AR334" s="62"/>
      <c r="AS334" s="62"/>
      <c r="AT334" s="63"/>
      <c r="AU334" s="59"/>
      <c r="AV334" s="59"/>
      <c r="AW334" s="59"/>
      <c r="AX334" s="59"/>
      <c r="AY334" s="59"/>
      <c r="AZ334" s="59"/>
      <c r="BA334" s="60"/>
      <c r="BB334" s="64"/>
      <c r="BC334" s="64"/>
      <c r="BD334" s="59"/>
      <c r="BE334" s="59"/>
      <c r="BF334" s="59"/>
      <c r="BG334" s="59"/>
      <c r="BH334" s="59"/>
      <c r="BI334" s="59"/>
      <c r="BJ334" s="59"/>
      <c r="BK334" s="59"/>
      <c r="BY334" s="56"/>
      <c r="BZ334" s="56"/>
      <c r="CM334" s="56"/>
      <c r="CN334" s="56"/>
      <c r="CO334" s="56"/>
      <c r="CP334"/>
      <c r="CQ334"/>
      <c r="CR334"/>
      <c r="CS334"/>
      <c r="CT334"/>
      <c r="CU334"/>
      <c r="CV334"/>
      <c r="CW334"/>
      <c r="CX334"/>
      <c r="CY334"/>
      <c r="CZ334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65"/>
      <c r="FH334" s="65"/>
      <c r="FI334" s="56"/>
      <c r="FJ334" s="56"/>
      <c r="FK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GA334" s="66"/>
      <c r="GB334" s="66"/>
      <c r="GC334" s="56"/>
      <c r="GD334" s="56"/>
      <c r="GE334" s="66"/>
      <c r="GF334" s="56"/>
      <c r="GH334" s="56"/>
    </row>
    <row r="335" spans="1:190" s="57" customFormat="1" ht="18" customHeight="1" x14ac:dyDescent="0.3">
      <c r="A335" s="56" t="s">
        <v>1045</v>
      </c>
      <c r="B335" s="56" t="s">
        <v>1022</v>
      </c>
      <c r="C335" s="57">
        <v>1050</v>
      </c>
      <c r="D335" s="57">
        <v>20</v>
      </c>
      <c r="E335" s="56">
        <f t="shared" si="5"/>
        <v>1323.15</v>
      </c>
      <c r="F335" s="58">
        <v>39.86</v>
      </c>
      <c r="G335" s="58">
        <v>2.06</v>
      </c>
      <c r="H335" s="58">
        <v>15.29</v>
      </c>
      <c r="I335" s="58">
        <v>8.85</v>
      </c>
      <c r="J335" s="58">
        <v>0.17</v>
      </c>
      <c r="K335" s="58">
        <v>4.8499999999999996</v>
      </c>
      <c r="L335" s="58">
        <v>7.5</v>
      </c>
      <c r="M335" s="58">
        <v>3.12</v>
      </c>
      <c r="N335" s="58">
        <v>1.85</v>
      </c>
      <c r="O335" s="58">
        <v>0.02</v>
      </c>
      <c r="P335" s="58"/>
      <c r="Q335" s="58">
        <v>8</v>
      </c>
      <c r="R335" s="56"/>
      <c r="S335" s="58">
        <v>42.63</v>
      </c>
      <c r="T335" s="58">
        <v>1.8</v>
      </c>
      <c r="U335" s="58">
        <v>13.28</v>
      </c>
      <c r="V335" s="58">
        <v>7.79</v>
      </c>
      <c r="W335" s="58">
        <v>0.09</v>
      </c>
      <c r="X335" s="58">
        <v>15.99</v>
      </c>
      <c r="Y335" s="58">
        <v>11.17</v>
      </c>
      <c r="Z335" s="58">
        <v>2.39</v>
      </c>
      <c r="AA335" s="58">
        <v>1.86</v>
      </c>
      <c r="AB335" s="58">
        <v>0.23</v>
      </c>
      <c r="AC335" s="56"/>
      <c r="AD335" s="59"/>
      <c r="AE335" s="60"/>
      <c r="AF335" s="61"/>
      <c r="AG335" s="59"/>
      <c r="AH335" s="59"/>
      <c r="AI335" s="59"/>
      <c r="AJ335" s="60"/>
      <c r="AK335" s="62"/>
      <c r="AL335" s="62"/>
      <c r="AM335" s="62"/>
      <c r="AN335" s="62"/>
      <c r="AO335" s="62"/>
      <c r="AP335" s="62"/>
      <c r="AQ335" s="63"/>
      <c r="AR335" s="62"/>
      <c r="AS335" s="62"/>
      <c r="AT335" s="63"/>
      <c r="AU335" s="59"/>
      <c r="AV335" s="59"/>
      <c r="AW335" s="59"/>
      <c r="AX335" s="59"/>
      <c r="AY335" s="59"/>
      <c r="AZ335" s="59"/>
      <c r="BA335" s="60"/>
      <c r="BB335" s="64"/>
      <c r="BC335" s="64"/>
      <c r="BD335" s="59"/>
      <c r="BE335" s="59"/>
      <c r="BF335" s="59"/>
      <c r="BG335" s="59"/>
      <c r="BH335" s="59"/>
      <c r="BI335" s="59"/>
      <c r="BJ335" s="59"/>
      <c r="BK335" s="59"/>
      <c r="BY335" s="56"/>
      <c r="BZ335" s="56"/>
      <c r="CM335" s="56"/>
      <c r="CN335" s="56"/>
      <c r="CO335" s="56"/>
      <c r="CP335"/>
      <c r="CQ335"/>
      <c r="CR335"/>
      <c r="CS335"/>
      <c r="CT335"/>
      <c r="CU335"/>
      <c r="CV335"/>
      <c r="CW335"/>
      <c r="CX335"/>
      <c r="CY335"/>
      <c r="CZ335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65"/>
      <c r="FH335" s="65"/>
      <c r="FI335" s="56"/>
      <c r="FJ335" s="56"/>
      <c r="FK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GA335" s="66"/>
      <c r="GB335" s="66"/>
      <c r="GC335" s="56"/>
      <c r="GD335" s="56"/>
      <c r="GE335" s="66"/>
      <c r="GF335" s="56"/>
      <c r="GH335" s="56"/>
    </row>
    <row r="336" spans="1:190" s="57" customFormat="1" ht="18" customHeight="1" x14ac:dyDescent="0.3">
      <c r="A336" s="56" t="s">
        <v>1045</v>
      </c>
      <c r="B336" s="56" t="s">
        <v>1022</v>
      </c>
      <c r="C336" s="57">
        <v>1100</v>
      </c>
      <c r="D336" s="57">
        <v>20</v>
      </c>
      <c r="E336" s="56">
        <f t="shared" si="5"/>
        <v>1373.15</v>
      </c>
      <c r="F336" s="58">
        <v>41.6</v>
      </c>
      <c r="G336" s="58">
        <v>2.0499999999999998</v>
      </c>
      <c r="H336" s="58">
        <v>15.18</v>
      </c>
      <c r="I336" s="58">
        <v>8.27</v>
      </c>
      <c r="J336" s="58">
        <v>0.15</v>
      </c>
      <c r="K336" s="58">
        <v>6.18</v>
      </c>
      <c r="L336" s="58">
        <v>7.93</v>
      </c>
      <c r="M336" s="58">
        <v>3.04</v>
      </c>
      <c r="N336" s="58">
        <v>1.73</v>
      </c>
      <c r="O336" s="58">
        <v>0.03</v>
      </c>
      <c r="P336" s="58"/>
      <c r="Q336" s="58">
        <v>8</v>
      </c>
      <c r="R336" s="56"/>
      <c r="S336" s="58">
        <v>42.35</v>
      </c>
      <c r="T336" s="58">
        <v>1.42</v>
      </c>
      <c r="U336" s="58">
        <v>13.03</v>
      </c>
      <c r="V336" s="58">
        <v>8.11</v>
      </c>
      <c r="W336" s="58">
        <v>0.04</v>
      </c>
      <c r="X336" s="58">
        <v>16.39</v>
      </c>
      <c r="Y336" s="58">
        <v>11.22</v>
      </c>
      <c r="Z336" s="58">
        <v>2.2799999999999998</v>
      </c>
      <c r="AA336" s="58">
        <v>2.14</v>
      </c>
      <c r="AB336" s="58">
        <v>0.3</v>
      </c>
      <c r="AC336" s="56"/>
      <c r="AD336" s="59"/>
      <c r="AE336" s="60"/>
      <c r="AF336" s="61"/>
      <c r="AG336" s="59"/>
      <c r="AH336" s="59"/>
      <c r="AI336" s="59"/>
      <c r="AJ336" s="60"/>
      <c r="AK336" s="62"/>
      <c r="AL336" s="62"/>
      <c r="AM336" s="62"/>
      <c r="AN336" s="62"/>
      <c r="AO336" s="62"/>
      <c r="AP336" s="62"/>
      <c r="AQ336" s="63"/>
      <c r="AR336" s="62"/>
      <c r="AS336" s="62"/>
      <c r="AT336" s="63"/>
      <c r="AU336" s="59"/>
      <c r="AV336" s="59"/>
      <c r="AW336" s="59"/>
      <c r="AX336" s="59"/>
      <c r="AY336" s="59"/>
      <c r="AZ336" s="59"/>
      <c r="BA336" s="60"/>
      <c r="BB336" s="64"/>
      <c r="BC336" s="64"/>
      <c r="BD336" s="59"/>
      <c r="BE336" s="59"/>
      <c r="BF336" s="59"/>
      <c r="BG336" s="59"/>
      <c r="BH336" s="59"/>
      <c r="BI336" s="59"/>
      <c r="BJ336" s="59"/>
      <c r="BK336" s="59"/>
      <c r="BY336" s="56"/>
      <c r="BZ336" s="56"/>
      <c r="CM336" s="56"/>
      <c r="CN336" s="56"/>
      <c r="CO336" s="56"/>
      <c r="CP336"/>
      <c r="CQ336"/>
      <c r="CR336"/>
      <c r="CS336"/>
      <c r="CT336"/>
      <c r="CU336"/>
      <c r="CV336"/>
      <c r="CW336"/>
      <c r="CX336"/>
      <c r="CY336"/>
      <c r="CZ33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65"/>
      <c r="FH336" s="65"/>
      <c r="FI336" s="56"/>
      <c r="FJ336" s="56"/>
      <c r="FK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GA336" s="66"/>
      <c r="GB336" s="66"/>
      <c r="GC336" s="56"/>
      <c r="GD336" s="56"/>
      <c r="GE336" s="66"/>
      <c r="GF336" s="56"/>
      <c r="GH336" s="56"/>
    </row>
    <row r="337" spans="1:190" s="57" customFormat="1" ht="18" customHeight="1" x14ac:dyDescent="0.3">
      <c r="A337" s="56" t="s">
        <v>1045</v>
      </c>
      <c r="B337" s="56" t="s">
        <v>1022</v>
      </c>
      <c r="C337" s="57">
        <v>1050</v>
      </c>
      <c r="D337" s="57">
        <v>20</v>
      </c>
      <c r="E337" s="56">
        <f t="shared" si="5"/>
        <v>1323.15</v>
      </c>
      <c r="F337" s="58">
        <v>43.33</v>
      </c>
      <c r="G337" s="58">
        <v>1.54</v>
      </c>
      <c r="H337" s="58">
        <v>15.05</v>
      </c>
      <c r="I337" s="58">
        <v>6.15</v>
      </c>
      <c r="J337" s="58">
        <v>0.15</v>
      </c>
      <c r="K337" s="58">
        <v>5.33</v>
      </c>
      <c r="L337" s="58">
        <v>7.3</v>
      </c>
      <c r="M337" s="58">
        <v>2.9</v>
      </c>
      <c r="N337" s="58">
        <v>1.85</v>
      </c>
      <c r="O337" s="58">
        <v>0.03</v>
      </c>
      <c r="P337" s="58"/>
      <c r="Q337" s="58">
        <v>8</v>
      </c>
      <c r="R337" s="56"/>
      <c r="S337" s="58">
        <v>42.3</v>
      </c>
      <c r="T337" s="58">
        <v>1.2</v>
      </c>
      <c r="U337" s="58">
        <v>13.25</v>
      </c>
      <c r="V337" s="58">
        <v>8.14</v>
      </c>
      <c r="W337" s="58">
        <v>0.09</v>
      </c>
      <c r="X337" s="58">
        <v>16.690000000000001</v>
      </c>
      <c r="Y337" s="58">
        <v>11.05</v>
      </c>
      <c r="Z337" s="58">
        <v>2.35</v>
      </c>
      <c r="AA337" s="58">
        <v>2.09</v>
      </c>
      <c r="AB337" s="58">
        <v>0.12</v>
      </c>
      <c r="AC337" s="56"/>
      <c r="AD337" s="59"/>
      <c r="AE337" s="60"/>
      <c r="AF337" s="61"/>
      <c r="AG337" s="59"/>
      <c r="AH337" s="59"/>
      <c r="AI337" s="59"/>
      <c r="AJ337" s="60"/>
      <c r="AK337" s="62"/>
      <c r="AL337" s="62"/>
      <c r="AM337" s="62"/>
      <c r="AN337" s="62"/>
      <c r="AO337" s="62"/>
      <c r="AP337" s="62"/>
      <c r="AQ337" s="63"/>
      <c r="AR337" s="62"/>
      <c r="AS337" s="62"/>
      <c r="AT337" s="63"/>
      <c r="AU337" s="59"/>
      <c r="AV337" s="59"/>
      <c r="AW337" s="59"/>
      <c r="AX337" s="59"/>
      <c r="AY337" s="59"/>
      <c r="AZ337" s="59"/>
      <c r="BA337" s="60"/>
      <c r="BB337" s="64"/>
      <c r="BC337" s="64"/>
      <c r="BD337" s="59"/>
      <c r="BE337" s="59"/>
      <c r="BF337" s="59"/>
      <c r="BG337" s="59"/>
      <c r="BH337" s="59"/>
      <c r="BI337" s="59"/>
      <c r="BJ337" s="59"/>
      <c r="BK337" s="59"/>
      <c r="BY337" s="56"/>
      <c r="BZ337" s="56"/>
      <c r="CM337" s="56"/>
      <c r="CN337" s="56"/>
      <c r="CO337" s="56"/>
      <c r="CP337"/>
      <c r="CQ337"/>
      <c r="CR337"/>
      <c r="CS337"/>
      <c r="CT337"/>
      <c r="CU337"/>
      <c r="CV337"/>
      <c r="CW337"/>
      <c r="CX337"/>
      <c r="CY337"/>
      <c r="CZ337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65"/>
      <c r="FH337" s="65"/>
      <c r="FI337" s="56"/>
      <c r="FJ337" s="56"/>
      <c r="FK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GA337" s="66"/>
      <c r="GB337" s="66"/>
      <c r="GC337" s="56"/>
      <c r="GD337" s="56"/>
      <c r="GE337" s="66"/>
      <c r="GF337" s="56"/>
      <c r="GH337" s="56"/>
    </row>
    <row r="338" spans="1:190" s="57" customFormat="1" ht="18" customHeight="1" x14ac:dyDescent="0.3">
      <c r="A338" s="56" t="s">
        <v>1066</v>
      </c>
      <c r="B338" s="56" t="s">
        <v>1022</v>
      </c>
      <c r="C338" s="57">
        <v>1050</v>
      </c>
      <c r="D338" s="57">
        <v>20</v>
      </c>
      <c r="E338" s="56">
        <f t="shared" si="5"/>
        <v>1323.15</v>
      </c>
      <c r="F338" s="58">
        <v>39.99</v>
      </c>
      <c r="G338" s="58">
        <v>2.54</v>
      </c>
      <c r="H338" s="58">
        <v>16.649999999999999</v>
      </c>
      <c r="I338" s="58">
        <v>10.57</v>
      </c>
      <c r="J338" s="58">
        <v>0.32</v>
      </c>
      <c r="K338" s="58">
        <v>3.47</v>
      </c>
      <c r="L338" s="58">
        <v>5.28</v>
      </c>
      <c r="M338" s="58">
        <v>4.8099999999999996</v>
      </c>
      <c r="N338" s="58">
        <v>2.37</v>
      </c>
      <c r="O338" s="58"/>
      <c r="P338" s="58"/>
      <c r="Q338" s="58">
        <v>10</v>
      </c>
      <c r="R338" s="56"/>
      <c r="S338" s="58">
        <v>42.14</v>
      </c>
      <c r="T338" s="58">
        <v>2.35</v>
      </c>
      <c r="U338" s="58">
        <v>14.44</v>
      </c>
      <c r="V338" s="58">
        <v>7.24</v>
      </c>
      <c r="W338" s="58">
        <v>0.11</v>
      </c>
      <c r="X338" s="58">
        <v>15.31</v>
      </c>
      <c r="Y338" s="58">
        <v>10.42</v>
      </c>
      <c r="Z338" s="58">
        <v>2.34</v>
      </c>
      <c r="AA338" s="58">
        <v>1.72</v>
      </c>
      <c r="AB338" s="58">
        <v>0.39</v>
      </c>
      <c r="AC338" s="56"/>
      <c r="AD338" s="59"/>
      <c r="AE338" s="60"/>
      <c r="AF338" s="61"/>
      <c r="AG338" s="59"/>
      <c r="AH338" s="59"/>
      <c r="AI338" s="59"/>
      <c r="AJ338" s="60"/>
      <c r="AK338" s="62"/>
      <c r="AL338" s="62"/>
      <c r="AM338" s="62"/>
      <c r="AN338" s="62"/>
      <c r="AO338" s="62"/>
      <c r="AP338" s="62"/>
      <c r="AQ338" s="63"/>
      <c r="AR338" s="62"/>
      <c r="AS338" s="62"/>
      <c r="AT338" s="63"/>
      <c r="AU338" s="59"/>
      <c r="AV338" s="59"/>
      <c r="AW338" s="59"/>
      <c r="AX338" s="59"/>
      <c r="AY338" s="59"/>
      <c r="AZ338" s="59"/>
      <c r="BA338" s="60"/>
      <c r="BB338" s="64"/>
      <c r="BC338" s="64"/>
      <c r="BD338" s="59"/>
      <c r="BE338" s="59"/>
      <c r="BF338" s="59"/>
      <c r="BG338" s="59"/>
      <c r="BH338" s="59"/>
      <c r="BI338" s="59"/>
      <c r="BJ338" s="59"/>
      <c r="BK338" s="59"/>
      <c r="BY338" s="56"/>
      <c r="BZ338" s="56"/>
      <c r="CM338" s="56"/>
      <c r="CN338" s="56"/>
      <c r="CO338" s="56"/>
      <c r="CP338"/>
      <c r="CQ338"/>
      <c r="CR338"/>
      <c r="CS338"/>
      <c r="CT338"/>
      <c r="CU338"/>
      <c r="CV338"/>
      <c r="CW338"/>
      <c r="CX338"/>
      <c r="CY338"/>
      <c r="CZ338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65"/>
      <c r="FH338" s="65"/>
      <c r="FI338" s="56"/>
      <c r="FJ338" s="56"/>
      <c r="FK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GA338" s="66"/>
      <c r="GB338" s="66"/>
      <c r="GC338" s="56"/>
      <c r="GD338" s="56"/>
      <c r="GE338" s="66"/>
      <c r="GF338" s="56"/>
      <c r="GH338" s="56"/>
    </row>
    <row r="339" spans="1:190" s="57" customFormat="1" ht="18" customHeight="1" x14ac:dyDescent="0.3">
      <c r="A339" s="56" t="s">
        <v>1066</v>
      </c>
      <c r="B339" s="56" t="s">
        <v>1022</v>
      </c>
      <c r="C339" s="57">
        <v>1050</v>
      </c>
      <c r="D339" s="57">
        <v>20</v>
      </c>
      <c r="E339" s="56">
        <f t="shared" si="5"/>
        <v>1323.15</v>
      </c>
      <c r="F339" s="58">
        <v>37.520000000000003</v>
      </c>
      <c r="G339" s="58">
        <v>2.2599999999999998</v>
      </c>
      <c r="H339" s="58">
        <v>12.66</v>
      </c>
      <c r="I339" s="58">
        <v>10.77</v>
      </c>
      <c r="J339" s="58">
        <v>0.27</v>
      </c>
      <c r="K339" s="58">
        <v>5.16</v>
      </c>
      <c r="L339" s="58">
        <v>9</v>
      </c>
      <c r="M339" s="58">
        <v>3.8</v>
      </c>
      <c r="N339" s="58">
        <v>1.8</v>
      </c>
      <c r="O339" s="58"/>
      <c r="P339" s="58"/>
      <c r="Q339" s="58">
        <v>8</v>
      </c>
      <c r="R339" s="56"/>
      <c r="S339" s="58">
        <v>41.9</v>
      </c>
      <c r="T339" s="58">
        <v>1.61</v>
      </c>
      <c r="U339" s="58">
        <v>12.9</v>
      </c>
      <c r="V339" s="58">
        <v>8.5</v>
      </c>
      <c r="W339" s="58">
        <v>0.1</v>
      </c>
      <c r="X339" s="58">
        <v>15.22</v>
      </c>
      <c r="Y339" s="58">
        <v>9.9600000000000009</v>
      </c>
      <c r="Z339" s="58">
        <v>2.5499999999999998</v>
      </c>
      <c r="AA339" s="58">
        <v>1.61</v>
      </c>
      <c r="AB339" s="58">
        <v>0.37</v>
      </c>
      <c r="AC339" s="56"/>
      <c r="AD339" s="59"/>
      <c r="AE339" s="60"/>
      <c r="AF339" s="61"/>
      <c r="AG339" s="59"/>
      <c r="AH339" s="59"/>
      <c r="AI339" s="59"/>
      <c r="AJ339" s="60"/>
      <c r="AK339" s="62"/>
      <c r="AL339" s="62"/>
      <c r="AM339" s="62"/>
      <c r="AN339" s="62"/>
      <c r="AO339" s="62"/>
      <c r="AP339" s="62"/>
      <c r="AQ339" s="63"/>
      <c r="AR339" s="62"/>
      <c r="AS339" s="62"/>
      <c r="AT339" s="63"/>
      <c r="AU339" s="59"/>
      <c r="AV339" s="59"/>
      <c r="AW339" s="59"/>
      <c r="AX339" s="59"/>
      <c r="AY339" s="59"/>
      <c r="AZ339" s="59"/>
      <c r="BA339" s="60"/>
      <c r="BB339" s="64"/>
      <c r="BC339" s="64"/>
      <c r="BD339" s="59"/>
      <c r="BE339" s="59"/>
      <c r="BF339" s="59"/>
      <c r="BG339" s="59"/>
      <c r="BH339" s="59"/>
      <c r="BI339" s="59"/>
      <c r="BJ339" s="59"/>
      <c r="BK339" s="59"/>
      <c r="BY339" s="56"/>
      <c r="BZ339" s="56"/>
      <c r="CM339" s="56"/>
      <c r="CN339" s="56"/>
      <c r="CO339" s="56"/>
      <c r="CP339"/>
      <c r="CQ339"/>
      <c r="CR339"/>
      <c r="CS339"/>
      <c r="CT339"/>
      <c r="CU339"/>
      <c r="CV339"/>
      <c r="CW339"/>
      <c r="CX339"/>
      <c r="CY339"/>
      <c r="CZ339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65"/>
      <c r="FH339" s="65"/>
      <c r="FI339" s="56"/>
      <c r="FJ339" s="56"/>
      <c r="FK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GA339" s="66"/>
      <c r="GB339" s="66"/>
      <c r="GC339" s="56"/>
      <c r="GD339" s="56"/>
      <c r="GE339" s="66"/>
      <c r="GF339" s="56"/>
      <c r="GH339" s="56"/>
    </row>
    <row r="340" spans="1:190" s="57" customFormat="1" ht="18" customHeight="1" x14ac:dyDescent="0.3">
      <c r="A340" s="56" t="s">
        <v>41</v>
      </c>
      <c r="B340" s="56" t="s">
        <v>1022</v>
      </c>
      <c r="C340" s="57">
        <v>1050</v>
      </c>
      <c r="D340" s="57">
        <v>20</v>
      </c>
      <c r="E340" s="56">
        <f t="shared" si="5"/>
        <v>1323.15</v>
      </c>
      <c r="F340" s="58">
        <v>44.27</v>
      </c>
      <c r="G340" s="58">
        <v>2.19</v>
      </c>
      <c r="H340" s="58">
        <v>14.03</v>
      </c>
      <c r="I340" s="58">
        <v>6.91</v>
      </c>
      <c r="J340" s="58">
        <v>0.1</v>
      </c>
      <c r="K340" s="58">
        <v>4.93</v>
      </c>
      <c r="L340" s="58">
        <v>7.07</v>
      </c>
      <c r="M340" s="58">
        <v>3.6</v>
      </c>
      <c r="N340" s="58">
        <v>1.25</v>
      </c>
      <c r="O340" s="58">
        <v>0.02</v>
      </c>
      <c r="P340" s="58">
        <v>0.75</v>
      </c>
      <c r="Q340" s="58">
        <v>14.4</v>
      </c>
      <c r="R340" s="56"/>
      <c r="S340" s="58">
        <v>42.57</v>
      </c>
      <c r="T340" s="58">
        <v>2.12</v>
      </c>
      <c r="U340" s="58">
        <v>14.24</v>
      </c>
      <c r="V340" s="58">
        <v>8.3699999999999992</v>
      </c>
      <c r="W340" s="58">
        <v>0.1</v>
      </c>
      <c r="X340" s="58">
        <v>15.43</v>
      </c>
      <c r="Y340" s="58">
        <v>10.29</v>
      </c>
      <c r="Z340" s="58">
        <v>2.61</v>
      </c>
      <c r="AA340" s="58">
        <v>1.29</v>
      </c>
      <c r="AB340" s="58">
        <v>0.05</v>
      </c>
      <c r="AC340" s="56"/>
      <c r="AD340" s="59"/>
      <c r="AE340" s="60"/>
      <c r="AF340" s="61"/>
      <c r="AG340" s="59"/>
      <c r="AH340" s="59"/>
      <c r="AI340" s="59"/>
      <c r="AJ340" s="60"/>
      <c r="AK340" s="62"/>
      <c r="AL340" s="62"/>
      <c r="AM340" s="62"/>
      <c r="AN340" s="62"/>
      <c r="AO340" s="62"/>
      <c r="AP340" s="62"/>
      <c r="AQ340" s="63"/>
      <c r="AR340" s="62"/>
      <c r="AS340" s="62"/>
      <c r="AT340" s="63"/>
      <c r="AU340" s="59"/>
      <c r="AV340" s="59"/>
      <c r="AW340" s="59"/>
      <c r="AX340" s="59"/>
      <c r="AY340" s="59"/>
      <c r="AZ340" s="59"/>
      <c r="BA340" s="60"/>
      <c r="BB340" s="64"/>
      <c r="BC340" s="64"/>
      <c r="BD340" s="59"/>
      <c r="BE340" s="59"/>
      <c r="BF340" s="59"/>
      <c r="BG340" s="59"/>
      <c r="BH340" s="59"/>
      <c r="BI340" s="59"/>
      <c r="BJ340" s="59"/>
      <c r="BK340" s="59"/>
      <c r="BY340" s="56"/>
      <c r="BZ340" s="56"/>
      <c r="CM340" s="56"/>
      <c r="CN340" s="56"/>
      <c r="CO340" s="56"/>
      <c r="CP340"/>
      <c r="CQ340"/>
      <c r="CR340"/>
      <c r="CS340"/>
      <c r="CT340"/>
      <c r="CU340"/>
      <c r="CV340"/>
      <c r="CW340"/>
      <c r="CX340"/>
      <c r="CY340"/>
      <c r="CZ340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65"/>
      <c r="FH340" s="65"/>
      <c r="FI340" s="56"/>
      <c r="FJ340" s="56"/>
      <c r="FK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GA340" s="66"/>
      <c r="GB340" s="66"/>
      <c r="GC340" s="56"/>
      <c r="GD340" s="56"/>
      <c r="GE340" s="66"/>
      <c r="GF340" s="56"/>
      <c r="GH340" s="56"/>
    </row>
    <row r="341" spans="1:190" s="57" customFormat="1" ht="18" customHeight="1" x14ac:dyDescent="0.3">
      <c r="A341" s="56" t="s">
        <v>41</v>
      </c>
      <c r="B341" s="56" t="s">
        <v>1022</v>
      </c>
      <c r="C341" s="57">
        <v>1000</v>
      </c>
      <c r="D341" s="57">
        <v>20</v>
      </c>
      <c r="E341" s="56">
        <f t="shared" si="5"/>
        <v>1273.1500000000001</v>
      </c>
      <c r="F341" s="58">
        <v>37.979999999999997</v>
      </c>
      <c r="G341" s="58">
        <v>1.87</v>
      </c>
      <c r="H341" s="58">
        <v>13.14</v>
      </c>
      <c r="I341" s="58">
        <v>7.91</v>
      </c>
      <c r="J341" s="58">
        <v>2.93</v>
      </c>
      <c r="K341" s="58">
        <v>6.14</v>
      </c>
      <c r="L341" s="58">
        <v>2.95</v>
      </c>
      <c r="M341" s="58">
        <v>1.65</v>
      </c>
      <c r="N341" s="58"/>
      <c r="O341" s="58"/>
      <c r="P341" s="58"/>
      <c r="Q341" s="58">
        <v>18.7</v>
      </c>
      <c r="R341" s="56"/>
      <c r="S341" s="58">
        <v>42.59</v>
      </c>
      <c r="T341" s="58">
        <v>1.83</v>
      </c>
      <c r="U341" s="58">
        <v>13.09</v>
      </c>
      <c r="V341" s="58">
        <v>8.5500000000000007</v>
      </c>
      <c r="W341" s="58">
        <v>0.1</v>
      </c>
      <c r="X341" s="58">
        <v>15.09</v>
      </c>
      <c r="Y341" s="58">
        <v>10.9</v>
      </c>
      <c r="Z341" s="58">
        <v>2.41</v>
      </c>
      <c r="AA341" s="58">
        <v>1.72</v>
      </c>
      <c r="AB341" s="58">
        <v>0.16</v>
      </c>
      <c r="AC341" s="56"/>
      <c r="AD341" s="59"/>
      <c r="AE341" s="60"/>
      <c r="AF341" s="61"/>
      <c r="AG341" s="59"/>
      <c r="AH341" s="59"/>
      <c r="AI341" s="59"/>
      <c r="AJ341" s="60"/>
      <c r="AK341" s="62"/>
      <c r="AL341" s="62"/>
      <c r="AM341" s="62"/>
      <c r="AN341" s="62"/>
      <c r="AO341" s="62"/>
      <c r="AP341" s="62"/>
      <c r="AQ341" s="63"/>
      <c r="AR341" s="62"/>
      <c r="AS341" s="62"/>
      <c r="AT341" s="63"/>
      <c r="AU341" s="59"/>
      <c r="AV341" s="59"/>
      <c r="AW341" s="59"/>
      <c r="AX341" s="59"/>
      <c r="AY341" s="59"/>
      <c r="AZ341" s="59"/>
      <c r="BA341" s="60"/>
      <c r="BB341" s="64"/>
      <c r="BC341" s="64"/>
      <c r="BD341" s="59"/>
      <c r="BE341" s="59"/>
      <c r="BF341" s="59"/>
      <c r="BG341" s="59"/>
      <c r="BH341" s="59"/>
      <c r="BI341" s="59"/>
      <c r="BJ341" s="59"/>
      <c r="BK341" s="59"/>
      <c r="BY341" s="56"/>
      <c r="BZ341" s="56"/>
      <c r="CM341" s="56"/>
      <c r="CN341" s="56"/>
      <c r="CO341" s="56"/>
      <c r="CP341"/>
      <c r="CQ341"/>
      <c r="CR341"/>
      <c r="CS341"/>
      <c r="CT341"/>
      <c r="CU341"/>
      <c r="CV341"/>
      <c r="CW341"/>
      <c r="CX341"/>
      <c r="CY341"/>
      <c r="CZ341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65"/>
      <c r="FH341" s="65"/>
      <c r="FI341" s="56"/>
      <c r="FJ341" s="56"/>
      <c r="FK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GA341" s="66"/>
      <c r="GB341" s="66"/>
      <c r="GC341" s="56"/>
      <c r="GD341" s="56"/>
      <c r="GE341" s="66"/>
      <c r="GF341" s="56"/>
      <c r="GH341" s="56"/>
    </row>
    <row r="342" spans="1:190" s="57" customFormat="1" ht="18" customHeight="1" x14ac:dyDescent="0.3">
      <c r="A342" s="56" t="s">
        <v>41</v>
      </c>
      <c r="B342" s="56" t="s">
        <v>1022</v>
      </c>
      <c r="C342" s="57">
        <v>1050</v>
      </c>
      <c r="D342" s="57">
        <v>20</v>
      </c>
      <c r="E342" s="56">
        <f t="shared" si="5"/>
        <v>1323.15</v>
      </c>
      <c r="F342" s="58">
        <v>35.79</v>
      </c>
      <c r="G342" s="58">
        <v>1.25</v>
      </c>
      <c r="H342" s="58">
        <v>12.56</v>
      </c>
      <c r="I342" s="58">
        <v>5.0199999999999996</v>
      </c>
      <c r="J342" s="58">
        <v>0.05</v>
      </c>
      <c r="K342" s="58">
        <v>4.6500000000000004</v>
      </c>
      <c r="L342" s="58">
        <v>7.35</v>
      </c>
      <c r="M342" s="58">
        <v>1.73</v>
      </c>
      <c r="N342" s="58">
        <v>1.262</v>
      </c>
      <c r="O342" s="58">
        <v>0.01</v>
      </c>
      <c r="P342" s="58">
        <v>1.26</v>
      </c>
      <c r="Q342" s="58">
        <v>12.8</v>
      </c>
      <c r="R342" s="56"/>
      <c r="S342" s="58">
        <v>41.41</v>
      </c>
      <c r="T342" s="58">
        <v>1.28</v>
      </c>
      <c r="U342" s="58">
        <v>13.32</v>
      </c>
      <c r="V342" s="58">
        <v>8.23</v>
      </c>
      <c r="W342" s="58">
        <v>0.09</v>
      </c>
      <c r="X342" s="58">
        <v>16.16</v>
      </c>
      <c r="Y342" s="58">
        <v>10.94</v>
      </c>
      <c r="Z342" s="58">
        <v>2.2000000000000002</v>
      </c>
      <c r="AA342" s="58">
        <v>2.0699999999999998</v>
      </c>
      <c r="AB342" s="58">
        <v>0.02</v>
      </c>
      <c r="AC342" s="56"/>
      <c r="AD342" s="59"/>
      <c r="AE342" s="60"/>
      <c r="AF342" s="61"/>
      <c r="AG342" s="59"/>
      <c r="AH342" s="59"/>
      <c r="AI342" s="59"/>
      <c r="AJ342" s="60"/>
      <c r="AK342" s="62"/>
      <c r="AL342" s="62"/>
      <c r="AM342" s="62"/>
      <c r="AN342" s="62"/>
      <c r="AO342" s="62"/>
      <c r="AP342" s="62"/>
      <c r="AQ342" s="63"/>
      <c r="AR342" s="62"/>
      <c r="AS342" s="62"/>
      <c r="AT342" s="63"/>
      <c r="AU342" s="59"/>
      <c r="AV342" s="59"/>
      <c r="AW342" s="59"/>
      <c r="AX342" s="59"/>
      <c r="AY342" s="59"/>
      <c r="AZ342" s="59"/>
      <c r="BA342" s="60"/>
      <c r="BB342" s="64"/>
      <c r="BC342" s="64"/>
      <c r="BD342" s="59"/>
      <c r="BE342" s="59"/>
      <c r="BF342" s="59"/>
      <c r="BG342" s="59"/>
      <c r="BH342" s="59"/>
      <c r="BI342" s="59"/>
      <c r="BJ342" s="59"/>
      <c r="BK342" s="59"/>
      <c r="BY342" s="56"/>
      <c r="BZ342" s="56"/>
      <c r="CM342" s="56"/>
      <c r="CN342" s="56"/>
      <c r="CO342" s="56"/>
      <c r="CP342"/>
      <c r="CQ342"/>
      <c r="CR342"/>
      <c r="CS342"/>
      <c r="CT342"/>
      <c r="CU342"/>
      <c r="CV342"/>
      <c r="CW342"/>
      <c r="CX342"/>
      <c r="CY342"/>
      <c r="CZ342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65"/>
      <c r="FH342" s="65"/>
      <c r="FI342" s="56"/>
      <c r="FJ342" s="56"/>
      <c r="FK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GA342" s="66"/>
      <c r="GB342" s="66"/>
      <c r="GC342" s="56"/>
      <c r="GD342" s="56"/>
      <c r="GE342" s="66"/>
      <c r="GF342" s="56"/>
      <c r="GH342" s="56"/>
    </row>
    <row r="343" spans="1:190" s="57" customFormat="1" ht="18" customHeight="1" x14ac:dyDescent="0.3">
      <c r="A343" s="56" t="s">
        <v>1067</v>
      </c>
      <c r="B343" s="56" t="s">
        <v>1022</v>
      </c>
      <c r="C343" s="57">
        <v>1000</v>
      </c>
      <c r="D343" s="57">
        <v>20</v>
      </c>
      <c r="E343" s="56">
        <f t="shared" si="5"/>
        <v>1273.1500000000001</v>
      </c>
      <c r="F343" s="58">
        <v>61.23</v>
      </c>
      <c r="G343" s="58">
        <v>0.8</v>
      </c>
      <c r="H343" s="58">
        <v>18.71</v>
      </c>
      <c r="I343" s="58">
        <v>4.07</v>
      </c>
      <c r="J343" s="58">
        <v>0.12</v>
      </c>
      <c r="K343" s="58">
        <v>1.67</v>
      </c>
      <c r="L343" s="58">
        <v>3.67</v>
      </c>
      <c r="M343" s="58">
        <v>8.19</v>
      </c>
      <c r="N343" s="58">
        <v>1.52</v>
      </c>
      <c r="O343" s="58"/>
      <c r="P343" s="58"/>
      <c r="Q343" s="58">
        <v>1.9999999999996021E-2</v>
      </c>
      <c r="R343" s="56"/>
      <c r="S343" s="58">
        <v>45.61</v>
      </c>
      <c r="T343" s="58">
        <v>1.71</v>
      </c>
      <c r="U343" s="58">
        <v>11.12</v>
      </c>
      <c r="V343" s="58">
        <v>9.65</v>
      </c>
      <c r="W343" s="58">
        <v>0.15</v>
      </c>
      <c r="X343" s="58">
        <v>15.04</v>
      </c>
      <c r="Y343" s="58">
        <v>9.7200000000000006</v>
      </c>
      <c r="Z343" s="58">
        <v>3.18</v>
      </c>
      <c r="AA343" s="58">
        <v>0.65</v>
      </c>
      <c r="AB343" s="58">
        <v>0.2</v>
      </c>
      <c r="AC343" s="56"/>
      <c r="AD343" s="59"/>
      <c r="AE343" s="60"/>
      <c r="AF343" s="61"/>
      <c r="AG343" s="59"/>
      <c r="AH343" s="59"/>
      <c r="AI343" s="59"/>
      <c r="AJ343" s="60"/>
      <c r="AK343" s="62"/>
      <c r="AL343" s="62"/>
      <c r="AM343" s="62"/>
      <c r="AN343" s="62"/>
      <c r="AO343" s="62"/>
      <c r="AP343" s="62"/>
      <c r="AQ343" s="63"/>
      <c r="AR343" s="62"/>
      <c r="AS343" s="62"/>
      <c r="AT343" s="63"/>
      <c r="AU343" s="59"/>
      <c r="AV343" s="59"/>
      <c r="AW343" s="59"/>
      <c r="AX343" s="59"/>
      <c r="AY343" s="59"/>
      <c r="AZ343" s="59"/>
      <c r="BA343" s="60"/>
      <c r="BB343" s="64"/>
      <c r="BC343" s="64"/>
      <c r="BD343" s="59"/>
      <c r="BE343" s="59"/>
      <c r="BF343" s="59"/>
      <c r="BG343" s="59"/>
      <c r="BH343" s="59"/>
      <c r="BI343" s="59"/>
      <c r="BJ343" s="59"/>
      <c r="BK343" s="59"/>
      <c r="BY343" s="56"/>
      <c r="BZ343" s="56"/>
      <c r="CM343" s="56"/>
      <c r="CN343" s="56"/>
      <c r="CO343" s="56"/>
      <c r="CP343"/>
      <c r="CQ343"/>
      <c r="CR343"/>
      <c r="CS343"/>
      <c r="CT343"/>
      <c r="CU343"/>
      <c r="CV343"/>
      <c r="CW343"/>
      <c r="CX343"/>
      <c r="CY343"/>
      <c r="CZ343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65"/>
      <c r="FH343" s="65"/>
      <c r="FI343" s="56"/>
      <c r="FJ343" s="56"/>
      <c r="FK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GA343" s="66"/>
      <c r="GB343" s="66"/>
      <c r="GC343" s="56"/>
      <c r="GD343" s="56"/>
      <c r="GE343" s="66"/>
      <c r="GF343" s="56"/>
      <c r="GH343" s="56"/>
    </row>
    <row r="344" spans="1:190" s="57" customFormat="1" ht="18" customHeight="1" x14ac:dyDescent="0.3">
      <c r="A344" s="56" t="s">
        <v>1060</v>
      </c>
      <c r="B344" s="56" t="s">
        <v>1022</v>
      </c>
      <c r="C344" s="57">
        <v>800</v>
      </c>
      <c r="D344" s="57">
        <v>20</v>
      </c>
      <c r="E344" s="56">
        <f t="shared" si="5"/>
        <v>1073.1500000000001</v>
      </c>
      <c r="F344" s="58">
        <v>66.19</v>
      </c>
      <c r="G344" s="58">
        <v>0.24</v>
      </c>
      <c r="H344" s="58">
        <v>13.84</v>
      </c>
      <c r="I344" s="58">
        <v>0.88</v>
      </c>
      <c r="J344" s="58">
        <v>0.01</v>
      </c>
      <c r="K344" s="58">
        <v>0.23</v>
      </c>
      <c r="L344" s="58">
        <v>1.41</v>
      </c>
      <c r="M344" s="58">
        <v>2.25</v>
      </c>
      <c r="N344" s="58">
        <v>1.1599999999999999</v>
      </c>
      <c r="O344" s="58"/>
      <c r="P344" s="58"/>
      <c r="Q344" s="58">
        <f>IF(100-SUM(F344:P344)&lt;0,0,100-SUM(F344:P344))</f>
        <v>13.790000000000006</v>
      </c>
      <c r="R344" s="56"/>
      <c r="S344" s="58">
        <v>43.27</v>
      </c>
      <c r="T344" s="58">
        <v>1.23</v>
      </c>
      <c r="U344" s="58">
        <v>14.43</v>
      </c>
      <c r="V344" s="58">
        <v>15.99</v>
      </c>
      <c r="W344" s="58">
        <v>0.23</v>
      </c>
      <c r="X344" s="58">
        <v>9.43</v>
      </c>
      <c r="Y344" s="58">
        <v>8.64</v>
      </c>
      <c r="Z344" s="58">
        <v>2.78</v>
      </c>
      <c r="AA344" s="58">
        <v>0.16</v>
      </c>
      <c r="AB344" s="58"/>
      <c r="AC344" s="56"/>
      <c r="AD344" s="59"/>
      <c r="AE344" s="60"/>
      <c r="AF344" s="61"/>
      <c r="AG344" s="59"/>
      <c r="AH344" s="59"/>
      <c r="AI344" s="59"/>
      <c r="AJ344" s="60"/>
      <c r="AK344" s="62"/>
      <c r="AL344" s="62"/>
      <c r="AM344" s="62"/>
      <c r="AN344" s="62"/>
      <c r="AO344" s="62"/>
      <c r="AP344" s="62"/>
      <c r="AQ344" s="63"/>
      <c r="AR344" s="62"/>
      <c r="AS344" s="62"/>
      <c r="AT344" s="63"/>
      <c r="AU344" s="59"/>
      <c r="AV344" s="59"/>
      <c r="AW344" s="59"/>
      <c r="AX344" s="59"/>
      <c r="AY344" s="59"/>
      <c r="AZ344" s="59"/>
      <c r="BA344" s="60"/>
      <c r="BB344" s="64"/>
      <c r="BC344" s="64"/>
      <c r="BD344" s="59"/>
      <c r="BE344" s="59"/>
      <c r="BF344" s="59"/>
      <c r="BG344" s="59"/>
      <c r="BH344" s="59"/>
      <c r="BI344" s="59"/>
      <c r="BJ344" s="59"/>
      <c r="BK344" s="59"/>
      <c r="BY344" s="56"/>
      <c r="BZ344" s="56"/>
      <c r="CM344" s="56"/>
      <c r="CN344" s="56"/>
      <c r="CO344" s="56"/>
      <c r="CP344"/>
      <c r="CQ344"/>
      <c r="CR344"/>
      <c r="CS344"/>
      <c r="CT344"/>
      <c r="CU344"/>
      <c r="CV344"/>
      <c r="CW344"/>
      <c r="CX344"/>
      <c r="CY344"/>
      <c r="CZ344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65"/>
      <c r="FH344" s="65"/>
      <c r="FI344" s="56"/>
      <c r="FJ344" s="56"/>
      <c r="FK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GA344" s="66"/>
      <c r="GB344" s="66"/>
      <c r="GC344" s="56"/>
      <c r="GD344" s="56"/>
      <c r="GE344" s="66"/>
      <c r="GF344" s="56"/>
      <c r="GH344" s="56"/>
    </row>
    <row r="345" spans="1:190" s="57" customFormat="1" ht="18" customHeight="1" x14ac:dyDescent="0.3">
      <c r="A345" s="56" t="s">
        <v>1057</v>
      </c>
      <c r="B345" s="56" t="s">
        <v>1022</v>
      </c>
      <c r="C345" s="57">
        <v>900</v>
      </c>
      <c r="D345" s="57">
        <v>20</v>
      </c>
      <c r="E345" s="56">
        <f t="shared" si="5"/>
        <v>1173.1500000000001</v>
      </c>
      <c r="F345" s="58">
        <v>64.78</v>
      </c>
      <c r="G345" s="58">
        <v>0.33</v>
      </c>
      <c r="H345" s="58">
        <v>15.31</v>
      </c>
      <c r="I345" s="58">
        <v>1.67</v>
      </c>
      <c r="J345" s="58">
        <v>0.06</v>
      </c>
      <c r="K345" s="58">
        <v>1.26</v>
      </c>
      <c r="L345" s="58">
        <v>1.33</v>
      </c>
      <c r="M345" s="58">
        <v>3.11</v>
      </c>
      <c r="N345" s="58">
        <v>3.68</v>
      </c>
      <c r="O345" s="58">
        <v>0.33</v>
      </c>
      <c r="P345" s="58"/>
      <c r="Q345" s="58">
        <v>8.1399999999999864</v>
      </c>
      <c r="R345" s="56"/>
      <c r="S345" s="58">
        <v>40.494999999999997</v>
      </c>
      <c r="T345" s="58">
        <v>1.375</v>
      </c>
      <c r="U345" s="58">
        <v>16.585000000000001</v>
      </c>
      <c r="V345" s="58">
        <v>18.125</v>
      </c>
      <c r="W345" s="58">
        <v>0.19</v>
      </c>
      <c r="X345" s="58">
        <v>7.165</v>
      </c>
      <c r="Y345" s="58">
        <v>8.52</v>
      </c>
      <c r="Z345" s="58">
        <v>3.7450000000000001</v>
      </c>
      <c r="AA345" s="58">
        <v>1.405</v>
      </c>
      <c r="AB345" s="58"/>
      <c r="AC345" s="56"/>
      <c r="AD345" s="59"/>
      <c r="AE345" s="60"/>
      <c r="AF345" s="61"/>
      <c r="AG345" s="59"/>
      <c r="AH345" s="59"/>
      <c r="AI345" s="59"/>
      <c r="AJ345" s="60"/>
      <c r="AK345" s="62"/>
      <c r="AL345" s="62"/>
      <c r="AM345" s="62"/>
      <c r="AN345" s="62"/>
      <c r="AO345" s="62"/>
      <c r="AP345" s="62"/>
      <c r="AQ345" s="63"/>
      <c r="AR345" s="62"/>
      <c r="AS345" s="62"/>
      <c r="AT345" s="63"/>
      <c r="AU345" s="59"/>
      <c r="AV345" s="59"/>
      <c r="AW345" s="59"/>
      <c r="AX345" s="59"/>
      <c r="AY345" s="59"/>
      <c r="AZ345" s="59"/>
      <c r="BA345" s="60"/>
      <c r="BB345" s="64"/>
      <c r="BC345" s="64"/>
      <c r="BD345" s="59"/>
      <c r="BE345" s="59"/>
      <c r="BF345" s="59"/>
      <c r="BG345" s="59"/>
      <c r="BH345" s="59"/>
      <c r="BI345" s="59"/>
      <c r="BJ345" s="59"/>
      <c r="BK345" s="59"/>
      <c r="BY345" s="56"/>
      <c r="BZ345" s="56"/>
      <c r="CM345" s="56"/>
      <c r="CN345" s="56"/>
      <c r="CO345" s="56"/>
      <c r="CP345"/>
      <c r="CQ345"/>
      <c r="CR345"/>
      <c r="CS345"/>
      <c r="CT345"/>
      <c r="CU345"/>
      <c r="CV345"/>
      <c r="CW345"/>
      <c r="CX345"/>
      <c r="CY345"/>
      <c r="CZ345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65"/>
      <c r="FH345" s="65"/>
      <c r="FI345" s="56"/>
      <c r="FJ345" s="56"/>
      <c r="FK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GA345" s="66"/>
      <c r="GB345" s="66"/>
      <c r="GC345" s="56"/>
      <c r="GD345" s="56"/>
      <c r="GE345" s="66"/>
      <c r="GF345" s="56"/>
      <c r="GH345" s="56"/>
    </row>
    <row r="346" spans="1:190" s="57" customFormat="1" ht="18" customHeight="1" x14ac:dyDescent="0.3">
      <c r="A346" s="56" t="s">
        <v>1065</v>
      </c>
      <c r="B346" s="56" t="s">
        <v>1022</v>
      </c>
      <c r="C346" s="57">
        <v>1175</v>
      </c>
      <c r="D346" s="57">
        <v>20</v>
      </c>
      <c r="E346" s="56">
        <f t="shared" si="5"/>
        <v>1448.15</v>
      </c>
      <c r="F346" s="58">
        <v>47.08</v>
      </c>
      <c r="G346" s="58">
        <v>1.65</v>
      </c>
      <c r="H346" s="58">
        <v>17.34</v>
      </c>
      <c r="I346" s="58">
        <v>7.06</v>
      </c>
      <c r="J346" s="58">
        <v>0.18</v>
      </c>
      <c r="K346" s="58">
        <v>6.15</v>
      </c>
      <c r="L346" s="58">
        <v>5.3</v>
      </c>
      <c r="M346" s="58">
        <v>5.09</v>
      </c>
      <c r="N346" s="58">
        <v>1.48</v>
      </c>
      <c r="O346" s="58"/>
      <c r="P346" s="58">
        <v>1.17</v>
      </c>
      <c r="Q346" s="58">
        <v>4.6399999999999997</v>
      </c>
      <c r="R346" s="56"/>
      <c r="S346" s="58">
        <v>41.37</v>
      </c>
      <c r="T346" s="58">
        <v>2.2000000000000002</v>
      </c>
      <c r="U346" s="58">
        <v>15.5</v>
      </c>
      <c r="V346" s="58">
        <v>2.95</v>
      </c>
      <c r="W346" s="58">
        <v>0.17</v>
      </c>
      <c r="X346" s="58">
        <v>15.94</v>
      </c>
      <c r="Y346" s="58">
        <v>8.4499999999999993</v>
      </c>
      <c r="Z346" s="58">
        <v>3.9</v>
      </c>
      <c r="AA346" s="58">
        <v>0.89</v>
      </c>
      <c r="AB346" s="58"/>
      <c r="AC346" s="56"/>
      <c r="AD346" s="59"/>
      <c r="AE346" s="60"/>
      <c r="AF346" s="61"/>
      <c r="AG346" s="59"/>
      <c r="AH346" s="59"/>
      <c r="AI346" s="59"/>
      <c r="AJ346" s="60"/>
      <c r="AK346" s="62"/>
      <c r="AL346" s="62"/>
      <c r="AM346" s="62"/>
      <c r="AN346" s="62"/>
      <c r="AO346" s="62"/>
      <c r="AP346" s="62"/>
      <c r="AQ346" s="63"/>
      <c r="AR346" s="62"/>
      <c r="AS346" s="62"/>
      <c r="AT346" s="63"/>
      <c r="AU346" s="59"/>
      <c r="AV346" s="59"/>
      <c r="AW346" s="59"/>
      <c r="AX346" s="59"/>
      <c r="AY346" s="59"/>
      <c r="AZ346" s="59"/>
      <c r="BA346" s="60"/>
      <c r="BB346" s="64"/>
      <c r="BC346" s="64"/>
      <c r="BD346" s="59"/>
      <c r="BE346" s="59"/>
      <c r="BF346" s="59"/>
      <c r="BG346" s="59"/>
      <c r="BH346" s="59"/>
      <c r="BI346" s="59"/>
      <c r="BJ346" s="59"/>
      <c r="BK346" s="59"/>
      <c r="BY346" s="56"/>
      <c r="BZ346" s="56"/>
      <c r="CM346" s="56"/>
      <c r="CN346" s="56"/>
      <c r="CO346" s="56"/>
      <c r="CP346"/>
      <c r="CQ346"/>
      <c r="CR346"/>
      <c r="CS346"/>
      <c r="CT346"/>
      <c r="CU346"/>
      <c r="CV346"/>
      <c r="CW346"/>
      <c r="CX346"/>
      <c r="CY346"/>
      <c r="CZ34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65"/>
      <c r="FH346" s="65"/>
      <c r="FI346" s="56"/>
      <c r="FJ346" s="56"/>
      <c r="FK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GA346" s="66"/>
      <c r="GB346" s="66"/>
      <c r="GC346" s="56"/>
      <c r="GD346" s="56"/>
      <c r="GE346" s="66"/>
      <c r="GF346" s="56"/>
      <c r="GH346" s="56"/>
    </row>
    <row r="347" spans="1:190" s="57" customFormat="1" ht="18" customHeight="1" x14ac:dyDescent="0.3">
      <c r="A347" s="56" t="s">
        <v>1065</v>
      </c>
      <c r="B347" s="56" t="s">
        <v>1022</v>
      </c>
      <c r="C347" s="57">
        <v>1175</v>
      </c>
      <c r="D347" s="57">
        <v>20</v>
      </c>
      <c r="E347" s="56">
        <f t="shared" si="5"/>
        <v>1448.15</v>
      </c>
      <c r="F347" s="58">
        <v>44.25</v>
      </c>
      <c r="G347" s="58">
        <v>2.68</v>
      </c>
      <c r="H347" s="58">
        <v>16.8</v>
      </c>
      <c r="I347" s="58">
        <v>12.11</v>
      </c>
      <c r="J347" s="58">
        <v>0.16</v>
      </c>
      <c r="K347" s="58">
        <v>5.54</v>
      </c>
      <c r="L347" s="58">
        <v>5.22</v>
      </c>
      <c r="M347" s="58">
        <v>5.46</v>
      </c>
      <c r="N347" s="58">
        <v>1.62</v>
      </c>
      <c r="O347" s="58"/>
      <c r="P347" s="58">
        <v>1.23</v>
      </c>
      <c r="Q347" s="58">
        <v>4.84</v>
      </c>
      <c r="R347" s="56"/>
      <c r="S347" s="58">
        <v>41.09</v>
      </c>
      <c r="T347" s="58">
        <v>3.4</v>
      </c>
      <c r="U347" s="58">
        <v>15.95</v>
      </c>
      <c r="V347" s="58">
        <v>6.15</v>
      </c>
      <c r="W347" s="58">
        <v>0.16</v>
      </c>
      <c r="X347" s="58">
        <v>14.26</v>
      </c>
      <c r="Y347" s="58">
        <v>8.1300000000000008</v>
      </c>
      <c r="Z347" s="58">
        <v>3.7</v>
      </c>
      <c r="AA347" s="58">
        <v>0.95</v>
      </c>
      <c r="AB347" s="58"/>
      <c r="AC347" s="56"/>
      <c r="AD347" s="59"/>
      <c r="AE347" s="60"/>
      <c r="AF347" s="61"/>
      <c r="AG347" s="59"/>
      <c r="AH347" s="59"/>
      <c r="AI347" s="59"/>
      <c r="AJ347" s="60"/>
      <c r="AK347" s="62"/>
      <c r="AL347" s="62"/>
      <c r="AM347" s="62"/>
      <c r="AN347" s="62"/>
      <c r="AO347" s="62"/>
      <c r="AP347" s="62"/>
      <c r="AQ347" s="63"/>
      <c r="AR347" s="62"/>
      <c r="AS347" s="62"/>
      <c r="AT347" s="63"/>
      <c r="AU347" s="59"/>
      <c r="AV347" s="59"/>
      <c r="AW347" s="59"/>
      <c r="AX347" s="59"/>
      <c r="AY347" s="59"/>
      <c r="AZ347" s="59"/>
      <c r="BA347" s="60"/>
      <c r="BB347" s="64"/>
      <c r="BC347" s="64"/>
      <c r="BD347" s="59"/>
      <c r="BE347" s="59"/>
      <c r="BF347" s="59"/>
      <c r="BG347" s="59"/>
      <c r="BH347" s="59"/>
      <c r="BI347" s="59"/>
      <c r="BJ347" s="59"/>
      <c r="BK347" s="59"/>
      <c r="BY347" s="56"/>
      <c r="BZ347" s="56"/>
      <c r="CM347" s="56"/>
      <c r="CN347" s="56"/>
      <c r="CO347" s="56"/>
      <c r="CP347"/>
      <c r="CQ347"/>
      <c r="CR347"/>
      <c r="CS347"/>
      <c r="CT347"/>
      <c r="CU347"/>
      <c r="CV347"/>
      <c r="CW347"/>
      <c r="CX347"/>
      <c r="CY347"/>
      <c r="CZ347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65"/>
      <c r="FH347" s="65"/>
      <c r="FI347" s="56"/>
      <c r="FJ347" s="56"/>
      <c r="FK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GA347" s="66"/>
      <c r="GB347" s="66"/>
      <c r="GC347" s="56"/>
      <c r="GD347" s="56"/>
      <c r="GE347" s="66"/>
      <c r="GF347" s="56"/>
      <c r="GH347" s="56"/>
    </row>
    <row r="348" spans="1:190" s="57" customFormat="1" ht="18" customHeight="1" x14ac:dyDescent="0.3">
      <c r="A348" s="56" t="s">
        <v>1065</v>
      </c>
      <c r="B348" s="56" t="s">
        <v>1022</v>
      </c>
      <c r="C348" s="57">
        <v>1100</v>
      </c>
      <c r="D348" s="57">
        <v>20</v>
      </c>
      <c r="E348" s="56">
        <f t="shared" si="5"/>
        <v>1373.15</v>
      </c>
      <c r="F348" s="58">
        <v>42.65</v>
      </c>
      <c r="G348" s="58">
        <v>2.56</v>
      </c>
      <c r="H348" s="58">
        <v>15.5</v>
      </c>
      <c r="I348" s="58">
        <v>12.11</v>
      </c>
      <c r="J348" s="58">
        <v>0.17</v>
      </c>
      <c r="K348" s="58">
        <v>5.37</v>
      </c>
      <c r="L348" s="58">
        <v>6.45</v>
      </c>
      <c r="M348" s="58">
        <v>4.72</v>
      </c>
      <c r="N348" s="58">
        <v>1.1100000000000001</v>
      </c>
      <c r="O348" s="58"/>
      <c r="P348" s="58">
        <v>1.04</v>
      </c>
      <c r="Q348" s="58">
        <v>6.27</v>
      </c>
      <c r="R348" s="56"/>
      <c r="S348" s="58">
        <v>42.41</v>
      </c>
      <c r="T348" s="58">
        <v>2.65</v>
      </c>
      <c r="U348" s="58">
        <v>14.55</v>
      </c>
      <c r="V348" s="58">
        <v>7.46</v>
      </c>
      <c r="W348" s="58">
        <v>0.11</v>
      </c>
      <c r="X348" s="58">
        <v>15.53</v>
      </c>
      <c r="Y348" s="58">
        <v>9.86</v>
      </c>
      <c r="Z348" s="58">
        <v>3.34</v>
      </c>
      <c r="AA348" s="58">
        <v>0.93</v>
      </c>
      <c r="AB348" s="58"/>
      <c r="AC348" s="56"/>
      <c r="AD348" s="59"/>
      <c r="AE348" s="60"/>
      <c r="AF348" s="61"/>
      <c r="AG348" s="59"/>
      <c r="AH348" s="59"/>
      <c r="AI348" s="59"/>
      <c r="AJ348" s="60"/>
      <c r="AK348" s="62"/>
      <c r="AL348" s="62"/>
      <c r="AM348" s="62"/>
      <c r="AN348" s="62"/>
      <c r="AO348" s="62"/>
      <c r="AP348" s="62"/>
      <c r="AQ348" s="63"/>
      <c r="AR348" s="62"/>
      <c r="AS348" s="62"/>
      <c r="AT348" s="63"/>
      <c r="AU348" s="59"/>
      <c r="AV348" s="59"/>
      <c r="AW348" s="59"/>
      <c r="AX348" s="59"/>
      <c r="AY348" s="59"/>
      <c r="AZ348" s="59"/>
      <c r="BA348" s="60"/>
      <c r="BB348" s="64"/>
      <c r="BC348" s="64"/>
      <c r="BD348" s="59"/>
      <c r="BE348" s="59"/>
      <c r="BF348" s="59"/>
      <c r="BG348" s="59"/>
      <c r="BH348" s="59"/>
      <c r="BI348" s="59"/>
      <c r="BJ348" s="59"/>
      <c r="BK348" s="59"/>
      <c r="BY348" s="56"/>
      <c r="BZ348" s="56"/>
      <c r="CM348" s="56"/>
      <c r="CN348" s="56"/>
      <c r="CO348" s="56"/>
      <c r="CP348"/>
      <c r="CQ348"/>
      <c r="CR348"/>
      <c r="CS348"/>
      <c r="CT348"/>
      <c r="CU348"/>
      <c r="CV348"/>
      <c r="CW348"/>
      <c r="CX348"/>
      <c r="CY348"/>
      <c r="CZ348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65"/>
      <c r="FH348" s="65"/>
      <c r="FI348" s="56"/>
      <c r="FJ348" s="56"/>
      <c r="FK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GA348" s="66"/>
      <c r="GB348" s="66"/>
      <c r="GC348" s="56"/>
      <c r="GD348" s="56"/>
      <c r="GE348" s="66"/>
      <c r="GF348" s="56"/>
      <c r="GH348" s="56"/>
    </row>
    <row r="349" spans="1:190" s="57" customFormat="1" ht="18" customHeight="1" x14ac:dyDescent="0.3">
      <c r="A349" s="56" t="s">
        <v>1065</v>
      </c>
      <c r="B349" s="56" t="s">
        <v>1022</v>
      </c>
      <c r="C349" s="57">
        <v>1175</v>
      </c>
      <c r="D349" s="57">
        <v>20</v>
      </c>
      <c r="E349" s="56">
        <f t="shared" si="5"/>
        <v>1448.15</v>
      </c>
      <c r="F349" s="58">
        <v>44.71</v>
      </c>
      <c r="G349" s="58">
        <v>2.73</v>
      </c>
      <c r="H349" s="58">
        <v>16.059999999999999</v>
      </c>
      <c r="I349" s="58">
        <v>11.54</v>
      </c>
      <c r="J349" s="58">
        <v>0.18</v>
      </c>
      <c r="K349" s="58">
        <v>5.8</v>
      </c>
      <c r="L349" s="58">
        <v>5.73</v>
      </c>
      <c r="M349" s="58">
        <v>4.9800000000000004</v>
      </c>
      <c r="N349" s="58">
        <v>1.22</v>
      </c>
      <c r="O349" s="58"/>
      <c r="P349" s="58">
        <v>0.98</v>
      </c>
      <c r="Q349" s="58">
        <v>6.02</v>
      </c>
      <c r="R349" s="56"/>
      <c r="S349" s="58">
        <v>41.04</v>
      </c>
      <c r="T349" s="58">
        <v>3.23</v>
      </c>
      <c r="U349" s="58">
        <v>15.45</v>
      </c>
      <c r="V349" s="58">
        <v>7.17</v>
      </c>
      <c r="W349" s="58">
        <v>0.16</v>
      </c>
      <c r="X349" s="58">
        <v>14.19</v>
      </c>
      <c r="Y349" s="58">
        <v>8.3800000000000008</v>
      </c>
      <c r="Z349" s="58">
        <v>3.64</v>
      </c>
      <c r="AA349" s="58">
        <v>0.94</v>
      </c>
      <c r="AB349" s="58"/>
      <c r="AC349" s="56"/>
      <c r="AD349" s="59"/>
      <c r="AE349" s="60"/>
      <c r="AF349" s="61"/>
      <c r="AG349" s="59"/>
      <c r="AH349" s="59"/>
      <c r="AI349" s="59"/>
      <c r="AJ349" s="60"/>
      <c r="AK349" s="62"/>
      <c r="AL349" s="62"/>
      <c r="AM349" s="62"/>
      <c r="AN349" s="62"/>
      <c r="AO349" s="62"/>
      <c r="AP349" s="62"/>
      <c r="AQ349" s="63"/>
      <c r="AR349" s="62"/>
      <c r="AS349" s="62"/>
      <c r="AT349" s="63"/>
      <c r="AU349" s="59"/>
      <c r="AV349" s="59"/>
      <c r="AW349" s="59"/>
      <c r="AX349" s="59"/>
      <c r="AY349" s="59"/>
      <c r="AZ349" s="59"/>
      <c r="BA349" s="60"/>
      <c r="BB349" s="64"/>
      <c r="BC349" s="64"/>
      <c r="BD349" s="59"/>
      <c r="BE349" s="59"/>
      <c r="BF349" s="59"/>
      <c r="BG349" s="59"/>
      <c r="BH349" s="59"/>
      <c r="BI349" s="59"/>
      <c r="BJ349" s="59"/>
      <c r="BK349" s="59"/>
      <c r="BY349" s="56"/>
      <c r="BZ349" s="56"/>
      <c r="CM349" s="56"/>
      <c r="CN349" s="56"/>
      <c r="CO349" s="56"/>
      <c r="CP349"/>
      <c r="CQ349"/>
      <c r="CR349"/>
      <c r="CS349"/>
      <c r="CT349"/>
      <c r="CU349"/>
      <c r="CV349"/>
      <c r="CW349"/>
      <c r="CX349"/>
      <c r="CY349"/>
      <c r="CZ349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65"/>
      <c r="FH349" s="65"/>
      <c r="FI349" s="56"/>
      <c r="FJ349" s="56"/>
      <c r="FK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GA349" s="66"/>
      <c r="GB349" s="66"/>
      <c r="GC349" s="56"/>
      <c r="GD349" s="56"/>
      <c r="GE349" s="66"/>
      <c r="GF349" s="56"/>
      <c r="GH349" s="56"/>
    </row>
    <row r="350" spans="1:190" s="57" customFormat="1" ht="18" customHeight="1" x14ac:dyDescent="0.3">
      <c r="A350" s="56" t="s">
        <v>1058</v>
      </c>
      <c r="B350" s="56" t="s">
        <v>1022</v>
      </c>
      <c r="C350" s="57">
        <v>1050</v>
      </c>
      <c r="D350" s="57">
        <v>20</v>
      </c>
      <c r="E350" s="56">
        <f t="shared" si="5"/>
        <v>1323.15</v>
      </c>
      <c r="F350" s="58">
        <v>47.67</v>
      </c>
      <c r="G350" s="58">
        <v>0.91</v>
      </c>
      <c r="H350" s="58">
        <v>17.04</v>
      </c>
      <c r="I350" s="58">
        <v>6.57</v>
      </c>
      <c r="J350" s="58">
        <v>0.11</v>
      </c>
      <c r="K350" s="58">
        <v>4.45</v>
      </c>
      <c r="L350" s="58">
        <v>8.31</v>
      </c>
      <c r="M350" s="58">
        <v>2.38</v>
      </c>
      <c r="N350" s="58">
        <v>0.5</v>
      </c>
      <c r="O350" s="58"/>
      <c r="P350" s="58">
        <v>0.21</v>
      </c>
      <c r="Q350" s="58">
        <v>11.84</v>
      </c>
      <c r="R350" s="56"/>
      <c r="S350" s="58">
        <v>41.66</v>
      </c>
      <c r="T350" s="58">
        <v>1.28</v>
      </c>
      <c r="U350" s="58">
        <v>14.91</v>
      </c>
      <c r="V350" s="58">
        <v>10.54</v>
      </c>
      <c r="W350" s="58"/>
      <c r="X350" s="58">
        <v>14.7</v>
      </c>
      <c r="Y350" s="58">
        <v>11.23</v>
      </c>
      <c r="Z350" s="58">
        <v>2.81</v>
      </c>
      <c r="AA350" s="58">
        <v>0.53</v>
      </c>
      <c r="AB350" s="58"/>
      <c r="AC350" s="56"/>
      <c r="AD350" s="59"/>
      <c r="AE350" s="60"/>
      <c r="AF350" s="61"/>
      <c r="AG350" s="59"/>
      <c r="AH350" s="59"/>
      <c r="AI350" s="59"/>
      <c r="AJ350" s="60"/>
      <c r="AK350" s="62"/>
      <c r="AL350" s="62"/>
      <c r="AM350" s="62"/>
      <c r="AN350" s="62"/>
      <c r="AO350" s="62"/>
      <c r="AP350" s="62"/>
      <c r="AQ350" s="63"/>
      <c r="AR350" s="62"/>
      <c r="AS350" s="62"/>
      <c r="AT350" s="63"/>
      <c r="AU350" s="59"/>
      <c r="AV350" s="59"/>
      <c r="AW350" s="59"/>
      <c r="AX350" s="59"/>
      <c r="AY350" s="59"/>
      <c r="AZ350" s="59"/>
      <c r="BA350" s="60"/>
      <c r="BB350" s="64"/>
      <c r="BC350" s="64"/>
      <c r="BD350" s="59"/>
      <c r="BE350" s="59"/>
      <c r="BF350" s="59"/>
      <c r="BG350" s="59"/>
      <c r="BH350" s="59"/>
      <c r="BI350" s="59"/>
      <c r="BJ350" s="59"/>
      <c r="BK350" s="59"/>
      <c r="BY350" s="56"/>
      <c r="BZ350" s="56"/>
      <c r="CM350" s="56"/>
      <c r="CN350" s="56"/>
      <c r="CO350" s="56"/>
      <c r="CP350"/>
      <c r="CQ350"/>
      <c r="CR350"/>
      <c r="CS350"/>
      <c r="CT350"/>
      <c r="CU350"/>
      <c r="CV350"/>
      <c r="CW350"/>
      <c r="CX350"/>
      <c r="CY350"/>
      <c r="CZ350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65"/>
      <c r="FH350" s="65"/>
      <c r="FI350" s="56"/>
      <c r="FJ350" s="56"/>
      <c r="FK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GA350" s="66"/>
      <c r="GB350" s="66"/>
      <c r="GC350" s="56"/>
      <c r="GD350" s="56"/>
      <c r="GE350" s="66"/>
      <c r="GF350" s="56"/>
      <c r="GH350" s="56"/>
    </row>
    <row r="351" spans="1:190" s="57" customFormat="1" ht="18" customHeight="1" x14ac:dyDescent="0.3">
      <c r="A351" s="56" t="s">
        <v>1068</v>
      </c>
      <c r="B351" s="56" t="s">
        <v>1022</v>
      </c>
      <c r="C351" s="57">
        <v>1075</v>
      </c>
      <c r="D351" s="57">
        <v>27</v>
      </c>
      <c r="E351" s="56">
        <f t="shared" si="5"/>
        <v>1348.15</v>
      </c>
      <c r="F351" s="58">
        <v>46.71</v>
      </c>
      <c r="G351" s="58">
        <v>2.62</v>
      </c>
      <c r="H351" s="58">
        <v>14.16</v>
      </c>
      <c r="I351" s="58">
        <v>19.12</v>
      </c>
      <c r="J351" s="58">
        <v>0.41</v>
      </c>
      <c r="K351" s="58">
        <v>3.12</v>
      </c>
      <c r="L351" s="58">
        <v>6.54</v>
      </c>
      <c r="M351" s="58">
        <v>6.54</v>
      </c>
      <c r="N351" s="58">
        <v>1.03</v>
      </c>
      <c r="O351" s="58"/>
      <c r="P351" s="58"/>
      <c r="Q351" s="58">
        <v>4.7999999999999972</v>
      </c>
      <c r="R351" s="56"/>
      <c r="S351" s="58">
        <v>39.520000000000003</v>
      </c>
      <c r="T351" s="58">
        <v>5.04</v>
      </c>
      <c r="U351" s="58">
        <v>14.12</v>
      </c>
      <c r="V351" s="58">
        <v>16.100000000000001</v>
      </c>
      <c r="W351" s="58"/>
      <c r="X351" s="58">
        <v>9.98</v>
      </c>
      <c r="Y351" s="58">
        <v>8.61</v>
      </c>
      <c r="Z351" s="58">
        <v>3.2</v>
      </c>
      <c r="AA351" s="58">
        <v>0.18</v>
      </c>
      <c r="AB351" s="58"/>
      <c r="AC351" s="56"/>
      <c r="AD351" s="59"/>
      <c r="AE351" s="60"/>
      <c r="AF351" s="61"/>
      <c r="AG351" s="59"/>
      <c r="AH351" s="59"/>
      <c r="AI351" s="59"/>
      <c r="AJ351" s="60"/>
      <c r="AK351" s="62"/>
      <c r="AL351" s="62"/>
      <c r="AM351" s="62"/>
      <c r="AN351" s="62"/>
      <c r="AO351" s="62"/>
      <c r="AP351" s="62"/>
      <c r="AQ351" s="63"/>
      <c r="AR351" s="62"/>
      <c r="AS351" s="62"/>
      <c r="AT351" s="63"/>
      <c r="AU351" s="59"/>
      <c r="AV351" s="59"/>
      <c r="AW351" s="59"/>
      <c r="AX351" s="59"/>
      <c r="AY351" s="59"/>
      <c r="AZ351" s="59"/>
      <c r="BA351" s="60"/>
      <c r="BB351" s="64"/>
      <c r="BC351" s="64"/>
      <c r="BD351" s="59"/>
      <c r="BE351" s="59"/>
      <c r="BF351" s="59"/>
      <c r="BG351" s="59"/>
      <c r="BH351" s="59"/>
      <c r="BI351" s="59"/>
      <c r="BJ351" s="59"/>
      <c r="BK351" s="59"/>
      <c r="BY351" s="56"/>
      <c r="BZ351" s="56"/>
      <c r="CM351" s="56"/>
      <c r="CN351" s="56"/>
      <c r="CO351" s="56"/>
      <c r="CP351"/>
      <c r="CQ351"/>
      <c r="CR351"/>
      <c r="CS351"/>
      <c r="CT351"/>
      <c r="CU351"/>
      <c r="CV351"/>
      <c r="CW351"/>
      <c r="CX351"/>
      <c r="CY351"/>
      <c r="CZ351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65"/>
      <c r="FH351" s="65"/>
      <c r="FI351" s="56"/>
      <c r="FJ351" s="56"/>
      <c r="FK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GA351" s="66"/>
      <c r="GB351" s="66"/>
      <c r="GC351" s="56"/>
      <c r="GD351" s="56"/>
      <c r="GE351" s="66"/>
      <c r="GF351" s="56"/>
      <c r="GH351" s="56"/>
    </row>
    <row r="352" spans="1:190" s="57" customFormat="1" ht="18" customHeight="1" x14ac:dyDescent="0.3">
      <c r="A352" s="56" t="s">
        <v>1069</v>
      </c>
      <c r="B352" s="56" t="s">
        <v>1022</v>
      </c>
      <c r="C352" s="57">
        <v>773</v>
      </c>
      <c r="D352" s="57">
        <v>1.52</v>
      </c>
      <c r="E352" s="56">
        <f t="shared" si="5"/>
        <v>1046.1500000000001</v>
      </c>
      <c r="F352" s="58">
        <v>74.209999999999994</v>
      </c>
      <c r="G352" s="58">
        <v>0.17</v>
      </c>
      <c r="H352" s="58">
        <v>11.77</v>
      </c>
      <c r="I352" s="58">
        <v>2.68</v>
      </c>
      <c r="J352" s="58">
        <v>0.1</v>
      </c>
      <c r="K352" s="58">
        <v>0.03</v>
      </c>
      <c r="L352" s="58">
        <v>0.32</v>
      </c>
      <c r="M352" s="58">
        <v>4.5199999999999996</v>
      </c>
      <c r="N352" s="58">
        <v>4.9400000000000004</v>
      </c>
      <c r="O352" s="58"/>
      <c r="P352" s="58"/>
      <c r="Q352" s="58">
        <v>1.2600000000000193</v>
      </c>
      <c r="R352" s="56"/>
      <c r="S352" s="58">
        <v>46.54</v>
      </c>
      <c r="T352" s="58">
        <v>1.32</v>
      </c>
      <c r="U352" s="58">
        <v>3</v>
      </c>
      <c r="V352" s="58">
        <v>22.25</v>
      </c>
      <c r="W352" s="58">
        <v>0.53</v>
      </c>
      <c r="X352" s="58">
        <v>6.67</v>
      </c>
      <c r="Y352" s="58">
        <v>9.4499999999999993</v>
      </c>
      <c r="Z352" s="58">
        <v>3.16</v>
      </c>
      <c r="AA352" s="58">
        <v>1.02</v>
      </c>
      <c r="AB352" s="58"/>
      <c r="AC352" s="56"/>
      <c r="AD352" s="59"/>
      <c r="AE352" s="60"/>
      <c r="AF352" s="61"/>
      <c r="AG352" s="59"/>
      <c r="AH352" s="59"/>
      <c r="AI352" s="59"/>
      <c r="AJ352" s="60"/>
      <c r="AK352" s="62"/>
      <c r="AL352" s="62"/>
      <c r="AM352" s="62"/>
      <c r="AN352" s="62"/>
      <c r="AO352" s="62"/>
      <c r="AP352" s="62"/>
      <c r="AQ352" s="63"/>
      <c r="AR352" s="62"/>
      <c r="AS352" s="62"/>
      <c r="AT352" s="63"/>
      <c r="AU352" s="59"/>
      <c r="AV352" s="59"/>
      <c r="AW352" s="59"/>
      <c r="AX352" s="59"/>
      <c r="AY352" s="59"/>
      <c r="AZ352" s="59"/>
      <c r="BA352" s="60"/>
      <c r="BB352" s="64"/>
      <c r="BC352" s="64"/>
      <c r="BD352" s="59"/>
      <c r="BE352" s="59"/>
      <c r="BF352" s="59"/>
      <c r="BG352" s="59"/>
      <c r="BH352" s="59"/>
      <c r="BI352" s="59"/>
      <c r="BJ352" s="59"/>
      <c r="BK352" s="59"/>
      <c r="BY352" s="56"/>
      <c r="BZ352" s="56"/>
      <c r="CM352" s="56"/>
      <c r="CN352" s="56"/>
      <c r="CO352" s="56"/>
      <c r="CP352"/>
      <c r="CQ352"/>
      <c r="CR352"/>
      <c r="CS352"/>
      <c r="CT352"/>
      <c r="CU352"/>
      <c r="CV352"/>
      <c r="CW352"/>
      <c r="CX352"/>
      <c r="CY352"/>
      <c r="CZ352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65"/>
      <c r="FH352" s="65"/>
      <c r="FI352" s="56"/>
      <c r="FJ352" s="56"/>
      <c r="FK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GA352" s="66"/>
      <c r="GB352" s="66"/>
      <c r="GC352" s="56"/>
      <c r="GD352" s="56"/>
      <c r="GE352" s="66"/>
      <c r="GF352" s="56"/>
      <c r="GH352" s="56"/>
    </row>
    <row r="353" spans="1:190" s="57" customFormat="1" ht="18" customHeight="1" x14ac:dyDescent="0.3">
      <c r="A353" s="56" t="s">
        <v>1070</v>
      </c>
      <c r="B353" s="56" t="s">
        <v>1022</v>
      </c>
      <c r="C353" s="57">
        <v>900</v>
      </c>
      <c r="D353" s="57">
        <v>10</v>
      </c>
      <c r="E353" s="56">
        <f t="shared" si="5"/>
        <v>1173.1500000000001</v>
      </c>
      <c r="F353" s="58">
        <v>61.1</v>
      </c>
      <c r="G353" s="58">
        <v>0.64</v>
      </c>
      <c r="H353" s="58">
        <v>17.7</v>
      </c>
      <c r="I353" s="58">
        <v>5.0999999999999996</v>
      </c>
      <c r="J353" s="58">
        <v>0.14000000000000001</v>
      </c>
      <c r="K353" s="58">
        <v>2.35</v>
      </c>
      <c r="L353" s="58">
        <v>6.12</v>
      </c>
      <c r="M353" s="58">
        <v>3.41</v>
      </c>
      <c r="N353" s="58">
        <v>2.31</v>
      </c>
      <c r="O353" s="58"/>
      <c r="P353" s="58"/>
      <c r="Q353" s="58">
        <v>1.1300000000000097</v>
      </c>
      <c r="R353" s="56"/>
      <c r="S353" s="58">
        <v>43.2</v>
      </c>
      <c r="T353" s="58">
        <v>1.44</v>
      </c>
      <c r="U353" s="58">
        <v>12.4</v>
      </c>
      <c r="V353" s="58">
        <v>11.2</v>
      </c>
      <c r="W353" s="58">
        <v>0.15</v>
      </c>
      <c r="X353" s="58">
        <v>14</v>
      </c>
      <c r="Y353" s="58">
        <v>11</v>
      </c>
      <c r="Z353" s="58">
        <v>1.91</v>
      </c>
      <c r="AA353" s="58">
        <v>1.08</v>
      </c>
      <c r="AB353" s="58"/>
      <c r="AC353" s="56"/>
      <c r="AD353" s="59"/>
      <c r="AE353" s="60"/>
      <c r="AF353" s="61"/>
      <c r="AG353" s="59"/>
      <c r="AH353" s="59"/>
      <c r="AI353" s="59"/>
      <c r="AJ353" s="60"/>
      <c r="AK353" s="62"/>
      <c r="AL353" s="62"/>
      <c r="AM353" s="62"/>
      <c r="AN353" s="62"/>
      <c r="AO353" s="62"/>
      <c r="AP353" s="62"/>
      <c r="AQ353" s="63"/>
      <c r="AR353" s="62"/>
      <c r="AS353" s="62"/>
      <c r="AT353" s="63"/>
      <c r="AU353" s="59"/>
      <c r="AV353" s="59"/>
      <c r="AW353" s="59"/>
      <c r="AX353" s="59"/>
      <c r="AY353" s="59"/>
      <c r="AZ353" s="59"/>
      <c r="BA353" s="60"/>
      <c r="BB353" s="64"/>
      <c r="BC353" s="64"/>
      <c r="BD353" s="59"/>
      <c r="BE353" s="59"/>
      <c r="BF353" s="59"/>
      <c r="BG353" s="59"/>
      <c r="BH353" s="59"/>
      <c r="BI353" s="59"/>
      <c r="BJ353" s="59"/>
      <c r="BK353" s="59"/>
      <c r="BY353" s="56"/>
      <c r="BZ353" s="56"/>
      <c r="CM353" s="56"/>
      <c r="CN353" s="56"/>
      <c r="CO353" s="56"/>
      <c r="CP353"/>
      <c r="CQ353"/>
      <c r="CR353"/>
      <c r="CS353"/>
      <c r="CT353"/>
      <c r="CU353"/>
      <c r="CV353"/>
      <c r="CW353"/>
      <c r="CX353"/>
      <c r="CY353"/>
      <c r="CZ353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65"/>
      <c r="FH353" s="65"/>
      <c r="FI353" s="56"/>
      <c r="FJ353" s="56"/>
      <c r="FK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GA353" s="66"/>
      <c r="GB353" s="66"/>
      <c r="GC353" s="56"/>
      <c r="GD353" s="56"/>
      <c r="GE353" s="66"/>
      <c r="GF353" s="56"/>
      <c r="GH353" s="56"/>
    </row>
    <row r="354" spans="1:190" s="57" customFormat="1" ht="18" customHeight="1" x14ac:dyDescent="0.3">
      <c r="A354" s="56" t="s">
        <v>1070</v>
      </c>
      <c r="B354" s="56" t="s">
        <v>1022</v>
      </c>
      <c r="C354" s="57">
        <v>900</v>
      </c>
      <c r="D354" s="57">
        <v>10</v>
      </c>
      <c r="E354" s="56">
        <f t="shared" si="5"/>
        <v>1173.1500000000001</v>
      </c>
      <c r="F354" s="58">
        <v>61.1</v>
      </c>
      <c r="G354" s="58">
        <v>0.6</v>
      </c>
      <c r="H354" s="58">
        <v>17.21</v>
      </c>
      <c r="I354" s="58">
        <v>5.5</v>
      </c>
      <c r="J354" s="58">
        <v>0.16</v>
      </c>
      <c r="K354" s="58">
        <v>2.12</v>
      </c>
      <c r="L354" s="58">
        <v>6.4</v>
      </c>
      <c r="M354" s="58">
        <v>3.18</v>
      </c>
      <c r="N354" s="58">
        <v>2.54</v>
      </c>
      <c r="O354" s="58"/>
      <c r="P354" s="58"/>
      <c r="Q354" s="58">
        <v>1.1899999999999835</v>
      </c>
      <c r="R354" s="56"/>
      <c r="S354" s="58">
        <v>43.5</v>
      </c>
      <c r="T354" s="58">
        <v>1.5</v>
      </c>
      <c r="U354" s="58">
        <v>12.2</v>
      </c>
      <c r="V354" s="58">
        <v>11.7</v>
      </c>
      <c r="W354" s="58">
        <v>0.16</v>
      </c>
      <c r="X354" s="58">
        <v>13.4</v>
      </c>
      <c r="Y354" s="58">
        <v>10.93</v>
      </c>
      <c r="Z354" s="58">
        <v>1.97</v>
      </c>
      <c r="AA354" s="58">
        <v>1.0900000000000001</v>
      </c>
      <c r="AB354" s="58"/>
      <c r="AC354" s="56"/>
      <c r="AD354" s="59"/>
      <c r="AE354" s="60"/>
      <c r="AF354" s="61"/>
      <c r="AG354" s="59"/>
      <c r="AH354" s="59"/>
      <c r="AI354" s="59"/>
      <c r="AJ354" s="60"/>
      <c r="AK354" s="62"/>
      <c r="AL354" s="62"/>
      <c r="AM354" s="62"/>
      <c r="AN354" s="62"/>
      <c r="AO354" s="62"/>
      <c r="AP354" s="62"/>
      <c r="AQ354" s="63"/>
      <c r="AR354" s="62"/>
      <c r="AS354" s="62"/>
      <c r="AT354" s="63"/>
      <c r="AU354" s="59"/>
      <c r="AV354" s="59"/>
      <c r="AW354" s="59"/>
      <c r="AX354" s="59"/>
      <c r="AY354" s="59"/>
      <c r="AZ354" s="59"/>
      <c r="BA354" s="60"/>
      <c r="BB354" s="64"/>
      <c r="BC354" s="64"/>
      <c r="BD354" s="59"/>
      <c r="BE354" s="59"/>
      <c r="BF354" s="59"/>
      <c r="BG354" s="59"/>
      <c r="BH354" s="59"/>
      <c r="BI354" s="59"/>
      <c r="BJ354" s="59"/>
      <c r="BK354" s="59"/>
      <c r="BY354" s="56"/>
      <c r="BZ354" s="56"/>
      <c r="CM354" s="56"/>
      <c r="CN354" s="56"/>
      <c r="CO354" s="56"/>
      <c r="CP354"/>
      <c r="CQ354"/>
      <c r="CR354"/>
      <c r="CS354"/>
      <c r="CT354"/>
      <c r="CU354"/>
      <c r="CV354"/>
      <c r="CW354"/>
      <c r="CX354"/>
      <c r="CY354"/>
      <c r="CZ354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65"/>
      <c r="FH354" s="65"/>
      <c r="FI354" s="56"/>
      <c r="FJ354" s="56"/>
      <c r="FK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GA354" s="66"/>
      <c r="GB354" s="66"/>
      <c r="GC354" s="56"/>
      <c r="GD354" s="56"/>
      <c r="GE354" s="66"/>
      <c r="GF354" s="56"/>
      <c r="GH354" s="56"/>
    </row>
    <row r="355" spans="1:190" s="57" customFormat="1" ht="18" customHeight="1" x14ac:dyDescent="0.3">
      <c r="A355" s="56" t="s">
        <v>1070</v>
      </c>
      <c r="B355" s="56" t="s">
        <v>1022</v>
      </c>
      <c r="C355" s="57">
        <v>900</v>
      </c>
      <c r="D355" s="57">
        <v>10</v>
      </c>
      <c r="E355" s="56">
        <f t="shared" si="5"/>
        <v>1173.1500000000001</v>
      </c>
      <c r="F355" s="58">
        <v>61</v>
      </c>
      <c r="G355" s="58">
        <v>0.56000000000000005</v>
      </c>
      <c r="H355" s="58">
        <v>17.600000000000001</v>
      </c>
      <c r="I355" s="58">
        <v>5.8</v>
      </c>
      <c r="J355" s="58">
        <v>0.15</v>
      </c>
      <c r="K355" s="58">
        <v>2.63</v>
      </c>
      <c r="L355" s="58">
        <v>5.9</v>
      </c>
      <c r="M355" s="58">
        <v>3.3</v>
      </c>
      <c r="N355" s="58">
        <v>2.06</v>
      </c>
      <c r="O355" s="58"/>
      <c r="P355" s="58"/>
      <c r="Q355" s="58">
        <v>1</v>
      </c>
      <c r="R355" s="56"/>
      <c r="S355" s="58">
        <v>43.6</v>
      </c>
      <c r="T355" s="58">
        <v>1.4</v>
      </c>
      <c r="U355" s="58">
        <v>12.3</v>
      </c>
      <c r="V355" s="58">
        <v>11.3</v>
      </c>
      <c r="W355" s="58">
        <v>0.18</v>
      </c>
      <c r="X355" s="58">
        <v>13.23</v>
      </c>
      <c r="Y355" s="58">
        <v>10.9</v>
      </c>
      <c r="Z355" s="58">
        <v>1.94</v>
      </c>
      <c r="AA355" s="58">
        <v>1.08</v>
      </c>
      <c r="AB355" s="58"/>
      <c r="AC355" s="56"/>
      <c r="AD355" s="59"/>
      <c r="AE355" s="60"/>
      <c r="AF355" s="61"/>
      <c r="AG355" s="59"/>
      <c r="AH355" s="59"/>
      <c r="AI355" s="59"/>
      <c r="AJ355" s="60"/>
      <c r="AK355" s="62"/>
      <c r="AL355" s="62"/>
      <c r="AM355" s="62"/>
      <c r="AN355" s="62"/>
      <c r="AO355" s="62"/>
      <c r="AP355" s="62"/>
      <c r="AQ355" s="63"/>
      <c r="AR355" s="62"/>
      <c r="AS355" s="62"/>
      <c r="AT355" s="63"/>
      <c r="AU355" s="59"/>
      <c r="AV355" s="59"/>
      <c r="AW355" s="59"/>
      <c r="AX355" s="59"/>
      <c r="AY355" s="59"/>
      <c r="AZ355" s="59"/>
      <c r="BA355" s="60"/>
      <c r="BB355" s="64"/>
      <c r="BC355" s="64"/>
      <c r="BD355" s="59"/>
      <c r="BE355" s="59"/>
      <c r="BF355" s="59"/>
      <c r="BG355" s="59"/>
      <c r="BH355" s="59"/>
      <c r="BI355" s="59"/>
      <c r="BJ355" s="59"/>
      <c r="BK355" s="59"/>
      <c r="BY355" s="56"/>
      <c r="BZ355" s="56"/>
      <c r="CM355" s="56"/>
      <c r="CN355" s="56"/>
      <c r="CO355" s="56"/>
      <c r="CP355"/>
      <c r="CQ355"/>
      <c r="CR355"/>
      <c r="CS355"/>
      <c r="CT355"/>
      <c r="CU355"/>
      <c r="CV355"/>
      <c r="CW355"/>
      <c r="CX355"/>
      <c r="CY355"/>
      <c r="CZ355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65"/>
      <c r="FH355" s="65"/>
      <c r="FI355" s="56"/>
      <c r="FJ355" s="56"/>
      <c r="FK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GA355" s="66"/>
      <c r="GB355" s="66"/>
      <c r="GC355" s="56"/>
      <c r="GD355" s="56"/>
      <c r="GE355" s="66"/>
      <c r="GF355" s="56"/>
      <c r="GH355" s="56"/>
    </row>
    <row r="356" spans="1:190" s="57" customFormat="1" ht="18" customHeight="1" x14ac:dyDescent="0.3">
      <c r="A356" s="56" t="s">
        <v>1070</v>
      </c>
      <c r="B356" s="56" t="s">
        <v>1022</v>
      </c>
      <c r="C356" s="57">
        <v>900</v>
      </c>
      <c r="D356" s="57">
        <v>10</v>
      </c>
      <c r="E356" s="56">
        <f t="shared" si="5"/>
        <v>1173.1500000000001</v>
      </c>
      <c r="F356" s="58">
        <v>61.8</v>
      </c>
      <c r="G356" s="58">
        <v>0.61</v>
      </c>
      <c r="H356" s="58">
        <v>17.3</v>
      </c>
      <c r="I356" s="58">
        <v>5.6</v>
      </c>
      <c r="J356" s="58">
        <v>0.14000000000000001</v>
      </c>
      <c r="K356" s="58">
        <v>2.06</v>
      </c>
      <c r="L356" s="58">
        <v>6.14</v>
      </c>
      <c r="M356" s="58">
        <v>3.24</v>
      </c>
      <c r="N356" s="58">
        <v>2.09</v>
      </c>
      <c r="O356" s="58"/>
      <c r="P356" s="58"/>
      <c r="Q356" s="58">
        <v>1.0200000000000102</v>
      </c>
      <c r="R356" s="56"/>
      <c r="S356" s="58">
        <v>43.4</v>
      </c>
      <c r="T356" s="58">
        <v>1.57</v>
      </c>
      <c r="U356" s="58">
        <v>12.4</v>
      </c>
      <c r="V356" s="58">
        <v>10.9</v>
      </c>
      <c r="W356" s="58">
        <v>0.14000000000000001</v>
      </c>
      <c r="X356" s="58">
        <v>13.5</v>
      </c>
      <c r="Y356" s="58">
        <v>10.95</v>
      </c>
      <c r="Z356" s="58">
        <v>1.94</v>
      </c>
      <c r="AA356" s="58">
        <v>1.03</v>
      </c>
      <c r="AB356" s="58"/>
      <c r="AC356" s="56"/>
      <c r="AD356" s="59"/>
      <c r="AE356" s="60"/>
      <c r="AF356" s="61"/>
      <c r="AG356" s="59"/>
      <c r="AH356" s="59"/>
      <c r="AI356" s="59"/>
      <c r="AJ356" s="60"/>
      <c r="AK356" s="62"/>
      <c r="AL356" s="62"/>
      <c r="AM356" s="62"/>
      <c r="AN356" s="62"/>
      <c r="AO356" s="62"/>
      <c r="AP356" s="62"/>
      <c r="AQ356" s="63"/>
      <c r="AR356" s="62"/>
      <c r="AS356" s="62"/>
      <c r="AT356" s="63"/>
      <c r="AU356" s="59"/>
      <c r="AV356" s="59"/>
      <c r="AW356" s="59"/>
      <c r="AX356" s="59"/>
      <c r="AY356" s="59"/>
      <c r="AZ356" s="59"/>
      <c r="BA356" s="60"/>
      <c r="BB356" s="64"/>
      <c r="BC356" s="64"/>
      <c r="BD356" s="59"/>
      <c r="BE356" s="59"/>
      <c r="BF356" s="59"/>
      <c r="BG356" s="59"/>
      <c r="BH356" s="59"/>
      <c r="BI356" s="59"/>
      <c r="BJ356" s="59"/>
      <c r="BK356" s="59"/>
      <c r="BY356" s="56"/>
      <c r="BZ356" s="56"/>
      <c r="CM356" s="56"/>
      <c r="CN356" s="56"/>
      <c r="CO356" s="56"/>
      <c r="CP356"/>
      <c r="CQ356"/>
      <c r="CR356"/>
      <c r="CS356"/>
      <c r="CT356"/>
      <c r="CU356"/>
      <c r="CV356"/>
      <c r="CW356"/>
      <c r="CX356"/>
      <c r="CY356"/>
      <c r="CZ3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65"/>
      <c r="FH356" s="65"/>
      <c r="FI356" s="56"/>
      <c r="FJ356" s="56"/>
      <c r="FK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GA356" s="66"/>
      <c r="GB356" s="66"/>
      <c r="GC356" s="56"/>
      <c r="GD356" s="56"/>
      <c r="GE356" s="66"/>
      <c r="GF356" s="56"/>
      <c r="GH356" s="56"/>
    </row>
    <row r="357" spans="1:190" s="57" customFormat="1" ht="18" customHeight="1" x14ac:dyDescent="0.3">
      <c r="A357" s="56" t="s">
        <v>1070</v>
      </c>
      <c r="B357" s="56" t="s">
        <v>1022</v>
      </c>
      <c r="C357" s="57">
        <v>900</v>
      </c>
      <c r="D357" s="57">
        <v>10</v>
      </c>
      <c r="E357" s="56">
        <f t="shared" si="5"/>
        <v>1173.1500000000001</v>
      </c>
      <c r="F357" s="58">
        <v>60.5</v>
      </c>
      <c r="G357" s="58">
        <v>0.7</v>
      </c>
      <c r="H357" s="58">
        <v>17.3</v>
      </c>
      <c r="I357" s="58">
        <v>5.7</v>
      </c>
      <c r="J357" s="58">
        <v>0.14000000000000001</v>
      </c>
      <c r="K357" s="58">
        <v>2.63</v>
      </c>
      <c r="L357" s="58">
        <v>7</v>
      </c>
      <c r="M357" s="58">
        <v>3.02</v>
      </c>
      <c r="N357" s="58">
        <v>2.2999999999999998</v>
      </c>
      <c r="O357" s="58"/>
      <c r="P357" s="58"/>
      <c r="Q357" s="58">
        <v>0.71000000000000796</v>
      </c>
      <c r="R357" s="56"/>
      <c r="S357" s="58">
        <v>43.3</v>
      </c>
      <c r="T357" s="58">
        <v>1.49</v>
      </c>
      <c r="U357" s="58">
        <v>12.4</v>
      </c>
      <c r="V357" s="58">
        <v>11.3</v>
      </c>
      <c r="W357" s="58">
        <v>0.13</v>
      </c>
      <c r="X357" s="58">
        <v>13.7</v>
      </c>
      <c r="Y357" s="58">
        <v>10.92</v>
      </c>
      <c r="Z357" s="58">
        <v>1.78</v>
      </c>
      <c r="AA357" s="58">
        <v>1.05</v>
      </c>
      <c r="AB357" s="58"/>
      <c r="AC357" s="56"/>
      <c r="AD357" s="59"/>
      <c r="AE357" s="60"/>
      <c r="AF357" s="61"/>
      <c r="AG357" s="59"/>
      <c r="AH357" s="59"/>
      <c r="AI357" s="59"/>
      <c r="AJ357" s="60"/>
      <c r="AK357" s="62"/>
      <c r="AL357" s="62"/>
      <c r="AM357" s="62"/>
      <c r="AN357" s="62"/>
      <c r="AO357" s="62"/>
      <c r="AP357" s="62"/>
      <c r="AQ357" s="63"/>
      <c r="AR357" s="62"/>
      <c r="AS357" s="62"/>
      <c r="AT357" s="63"/>
      <c r="AU357" s="59"/>
      <c r="AV357" s="59"/>
      <c r="AW357" s="59"/>
      <c r="AX357" s="59"/>
      <c r="AY357" s="59"/>
      <c r="AZ357" s="59"/>
      <c r="BA357" s="60"/>
      <c r="BB357" s="64"/>
      <c r="BC357" s="64"/>
      <c r="BD357" s="59"/>
      <c r="BE357" s="59"/>
      <c r="BF357" s="59"/>
      <c r="BG357" s="59"/>
      <c r="BH357" s="59"/>
      <c r="BI357" s="59"/>
      <c r="BJ357" s="59"/>
      <c r="BK357" s="59"/>
      <c r="BY357" s="56"/>
      <c r="BZ357" s="56"/>
      <c r="CM357" s="56"/>
      <c r="CN357" s="56"/>
      <c r="CO357" s="56"/>
      <c r="CP357"/>
      <c r="CQ357"/>
      <c r="CR357"/>
      <c r="CS357"/>
      <c r="CT357"/>
      <c r="CU357"/>
      <c r="CV357"/>
      <c r="CW357"/>
      <c r="CX357"/>
      <c r="CY357"/>
      <c r="CZ357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65"/>
      <c r="FH357" s="65"/>
      <c r="FI357" s="56"/>
      <c r="FJ357" s="56"/>
      <c r="FK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GA357" s="66"/>
      <c r="GB357" s="66"/>
      <c r="GC357" s="56"/>
      <c r="GD357" s="56"/>
      <c r="GE357" s="66"/>
      <c r="GF357" s="56"/>
      <c r="GH357" s="56"/>
    </row>
    <row r="358" spans="1:190" s="57" customFormat="1" ht="18" customHeight="1" x14ac:dyDescent="0.3">
      <c r="A358" s="56" t="s">
        <v>1070</v>
      </c>
      <c r="B358" s="56" t="s">
        <v>1022</v>
      </c>
      <c r="C358" s="57">
        <v>900</v>
      </c>
      <c r="D358" s="57">
        <v>10</v>
      </c>
      <c r="E358" s="56">
        <f t="shared" si="5"/>
        <v>1173.1500000000001</v>
      </c>
      <c r="F358" s="58">
        <v>61.1</v>
      </c>
      <c r="G358" s="58">
        <v>0.56000000000000005</v>
      </c>
      <c r="H358" s="58">
        <v>17.8</v>
      </c>
      <c r="I358" s="58">
        <v>5.2</v>
      </c>
      <c r="J358" s="58">
        <v>0.12</v>
      </c>
      <c r="K358" s="58">
        <v>2.38</v>
      </c>
      <c r="L358" s="58">
        <v>6.28</v>
      </c>
      <c r="M358" s="58">
        <v>3.3</v>
      </c>
      <c r="N358" s="58">
        <v>2.29</v>
      </c>
      <c r="O358" s="58"/>
      <c r="P358" s="58"/>
      <c r="Q358" s="58">
        <v>0.96999999999998465</v>
      </c>
      <c r="R358" s="56"/>
      <c r="S358" s="58">
        <v>42.9</v>
      </c>
      <c r="T358" s="58">
        <v>1.32</v>
      </c>
      <c r="U358" s="58">
        <v>12.6</v>
      </c>
      <c r="V358" s="58">
        <v>11.5</v>
      </c>
      <c r="W358" s="58">
        <v>0.13</v>
      </c>
      <c r="X358" s="58">
        <v>13.44</v>
      </c>
      <c r="Y358" s="58">
        <v>10.85</v>
      </c>
      <c r="Z358" s="58">
        <v>2.02</v>
      </c>
      <c r="AA358" s="58">
        <v>1.05</v>
      </c>
      <c r="AB358" s="58"/>
      <c r="AC358" s="56"/>
      <c r="AD358" s="59"/>
      <c r="AE358" s="60"/>
      <c r="AF358" s="61"/>
      <c r="AG358" s="59"/>
      <c r="AH358" s="59"/>
      <c r="AI358" s="59"/>
      <c r="AJ358" s="60"/>
      <c r="AK358" s="62"/>
      <c r="AL358" s="62"/>
      <c r="AM358" s="62"/>
      <c r="AN358" s="62"/>
      <c r="AO358" s="62"/>
      <c r="AP358" s="62"/>
      <c r="AQ358" s="63"/>
      <c r="AR358" s="62"/>
      <c r="AS358" s="62"/>
      <c r="AT358" s="63"/>
      <c r="AU358" s="59"/>
      <c r="AV358" s="59"/>
      <c r="AW358" s="59"/>
      <c r="AX358" s="59"/>
      <c r="AY358" s="59"/>
      <c r="AZ358" s="59"/>
      <c r="BA358" s="60"/>
      <c r="BB358" s="64"/>
      <c r="BC358" s="64"/>
      <c r="BD358" s="59"/>
      <c r="BE358" s="59"/>
      <c r="BF358" s="59"/>
      <c r="BG358" s="59"/>
      <c r="BH358" s="59"/>
      <c r="BI358" s="59"/>
      <c r="BJ358" s="59"/>
      <c r="BK358" s="59"/>
      <c r="BY358" s="56"/>
      <c r="BZ358" s="56"/>
      <c r="CM358" s="56"/>
      <c r="CN358" s="56"/>
      <c r="CO358" s="56"/>
      <c r="CP358"/>
      <c r="CQ358"/>
      <c r="CR358"/>
      <c r="CS358"/>
      <c r="CT358"/>
      <c r="CU358"/>
      <c r="CV358"/>
      <c r="CW358"/>
      <c r="CX358"/>
      <c r="CY358"/>
      <c r="CZ358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65"/>
      <c r="FH358" s="65"/>
      <c r="FI358" s="56"/>
      <c r="FJ358" s="56"/>
      <c r="FK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GA358" s="66"/>
      <c r="GB358" s="66"/>
      <c r="GC358" s="56"/>
      <c r="GD358" s="56"/>
      <c r="GE358" s="66"/>
      <c r="GF358" s="56"/>
      <c r="GH358" s="56"/>
    </row>
    <row r="359" spans="1:190" s="57" customFormat="1" ht="18" customHeight="1" x14ac:dyDescent="0.3">
      <c r="A359" s="56" t="s">
        <v>1070</v>
      </c>
      <c r="B359" s="56" t="s">
        <v>1022</v>
      </c>
      <c r="C359" s="57">
        <v>900</v>
      </c>
      <c r="D359" s="57">
        <v>10</v>
      </c>
      <c r="E359" s="56">
        <f t="shared" si="5"/>
        <v>1173.1500000000001</v>
      </c>
      <c r="F359" s="58">
        <v>60.9</v>
      </c>
      <c r="G359" s="58">
        <v>0.69</v>
      </c>
      <c r="H359" s="58">
        <v>17.5</v>
      </c>
      <c r="I359" s="58">
        <v>5.33</v>
      </c>
      <c r="J359" s="58">
        <v>0.11</v>
      </c>
      <c r="K359" s="58">
        <v>2.4700000000000002</v>
      </c>
      <c r="L359" s="58">
        <v>6.28</v>
      </c>
      <c r="M359" s="58">
        <v>3.24</v>
      </c>
      <c r="N359" s="58">
        <v>2.4300000000000002</v>
      </c>
      <c r="O359" s="58"/>
      <c r="P359" s="58"/>
      <c r="Q359" s="58">
        <v>1.0499999999999972</v>
      </c>
      <c r="R359" s="56"/>
      <c r="S359" s="58">
        <v>42.7</v>
      </c>
      <c r="T359" s="58">
        <v>1.42</v>
      </c>
      <c r="U359" s="58">
        <v>12.23</v>
      </c>
      <c r="V359" s="58">
        <v>10.9</v>
      </c>
      <c r="W359" s="58">
        <v>0.11</v>
      </c>
      <c r="X359" s="58">
        <v>14.4</v>
      </c>
      <c r="Y359" s="58">
        <v>11.43</v>
      </c>
      <c r="Z359" s="58">
        <v>1.94</v>
      </c>
      <c r="AA359" s="58">
        <v>1.05</v>
      </c>
      <c r="AB359" s="58"/>
      <c r="AC359" s="56"/>
      <c r="AD359" s="59"/>
      <c r="AE359" s="60"/>
      <c r="AF359" s="61"/>
      <c r="AG359" s="59"/>
      <c r="AH359" s="59"/>
      <c r="AI359" s="59"/>
      <c r="AJ359" s="60"/>
      <c r="AK359" s="62"/>
      <c r="AL359" s="62"/>
      <c r="AM359" s="62"/>
      <c r="AN359" s="62"/>
      <c r="AO359" s="62"/>
      <c r="AP359" s="62"/>
      <c r="AQ359" s="63"/>
      <c r="AR359" s="62"/>
      <c r="AS359" s="62"/>
      <c r="AT359" s="63"/>
      <c r="AU359" s="59"/>
      <c r="AV359" s="59"/>
      <c r="AW359" s="59"/>
      <c r="AX359" s="59"/>
      <c r="AY359" s="59"/>
      <c r="AZ359" s="59"/>
      <c r="BA359" s="60"/>
      <c r="BB359" s="64"/>
      <c r="BC359" s="64"/>
      <c r="BD359" s="59"/>
      <c r="BE359" s="59"/>
      <c r="BF359" s="59"/>
      <c r="BG359" s="59"/>
      <c r="BH359" s="59"/>
      <c r="BI359" s="59"/>
      <c r="BJ359" s="59"/>
      <c r="BK359" s="59"/>
      <c r="BY359" s="56"/>
      <c r="BZ359" s="56"/>
      <c r="CM359" s="56"/>
      <c r="CN359" s="56"/>
      <c r="CO359" s="56"/>
      <c r="CP359"/>
      <c r="CQ359"/>
      <c r="CR359"/>
      <c r="CS359"/>
      <c r="CT359"/>
      <c r="CU359"/>
      <c r="CV359"/>
      <c r="CW359"/>
      <c r="CX359"/>
      <c r="CY359"/>
      <c r="CZ359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65"/>
      <c r="FH359" s="65"/>
      <c r="FI359" s="56"/>
      <c r="FJ359" s="56"/>
      <c r="FK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GA359" s="66"/>
      <c r="GB359" s="66"/>
      <c r="GC359" s="56"/>
      <c r="GD359" s="56"/>
      <c r="GE359" s="66"/>
      <c r="GF359" s="56"/>
      <c r="GH359" s="56"/>
    </row>
    <row r="360" spans="1:190" s="57" customFormat="1" ht="18" customHeight="1" x14ac:dyDescent="0.3">
      <c r="A360" s="56" t="s">
        <v>1070</v>
      </c>
      <c r="B360" s="56" t="s">
        <v>1022</v>
      </c>
      <c r="C360" s="57">
        <v>850</v>
      </c>
      <c r="D360" s="57">
        <v>10</v>
      </c>
      <c r="E360" s="56">
        <f t="shared" si="5"/>
        <v>1123.1500000000001</v>
      </c>
      <c r="F360" s="58">
        <v>64.2</v>
      </c>
      <c r="G360" s="58">
        <v>0.47</v>
      </c>
      <c r="H360" s="58">
        <v>17.5</v>
      </c>
      <c r="I360" s="58">
        <v>4.1399999999999997</v>
      </c>
      <c r="J360" s="58">
        <v>0.12</v>
      </c>
      <c r="K360" s="58">
        <v>0.71</v>
      </c>
      <c r="L360" s="58">
        <v>5.74</v>
      </c>
      <c r="M360" s="58">
        <v>3.64</v>
      </c>
      <c r="N360" s="58">
        <v>2.33</v>
      </c>
      <c r="O360" s="58"/>
      <c r="P360" s="58"/>
      <c r="Q360" s="58">
        <v>1.1500000000000057</v>
      </c>
      <c r="R360" s="56"/>
      <c r="S360" s="58">
        <v>42</v>
      </c>
      <c r="T360" s="58">
        <v>1.5</v>
      </c>
      <c r="U360" s="58">
        <v>13.1</v>
      </c>
      <c r="V360" s="58">
        <v>13.4</v>
      </c>
      <c r="W360" s="58">
        <v>0.24</v>
      </c>
      <c r="X360" s="58">
        <v>13</v>
      </c>
      <c r="Y360" s="58">
        <v>10.6</v>
      </c>
      <c r="Z360" s="58">
        <v>1.7</v>
      </c>
      <c r="AA360" s="58">
        <v>1.19</v>
      </c>
      <c r="AB360" s="58"/>
      <c r="AC360" s="56"/>
      <c r="AD360" s="59"/>
      <c r="AE360" s="60"/>
      <c r="AF360" s="61"/>
      <c r="AG360" s="59"/>
      <c r="AH360" s="59"/>
      <c r="AI360" s="59"/>
      <c r="AJ360" s="60"/>
      <c r="AK360" s="62"/>
      <c r="AL360" s="62"/>
      <c r="AM360" s="62"/>
      <c r="AN360" s="62"/>
      <c r="AO360" s="62"/>
      <c r="AP360" s="62"/>
      <c r="AQ360" s="63"/>
      <c r="AR360" s="62"/>
      <c r="AS360" s="62"/>
      <c r="AT360" s="63"/>
      <c r="AU360" s="59"/>
      <c r="AV360" s="59"/>
      <c r="AW360" s="59"/>
      <c r="AX360" s="59"/>
      <c r="AY360" s="59"/>
      <c r="AZ360" s="59"/>
      <c r="BA360" s="60"/>
      <c r="BB360" s="64"/>
      <c r="BC360" s="64"/>
      <c r="BD360" s="59"/>
      <c r="BE360" s="59"/>
      <c r="BF360" s="59"/>
      <c r="BG360" s="59"/>
      <c r="BH360" s="59"/>
      <c r="BI360" s="59"/>
      <c r="BJ360" s="59"/>
      <c r="BK360" s="59"/>
      <c r="BY360" s="56"/>
      <c r="BZ360" s="56"/>
      <c r="CM360" s="56"/>
      <c r="CN360" s="56"/>
      <c r="CO360" s="56"/>
      <c r="CP360"/>
      <c r="CQ360"/>
      <c r="CR360"/>
      <c r="CS360"/>
      <c r="CT360"/>
      <c r="CU360"/>
      <c r="CV360"/>
      <c r="CW360"/>
      <c r="CX360"/>
      <c r="CY360"/>
      <c r="CZ360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65"/>
      <c r="FH360" s="65"/>
      <c r="FI360" s="56"/>
      <c r="FJ360" s="56"/>
      <c r="FK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GA360" s="66"/>
      <c r="GB360" s="66"/>
      <c r="GC360" s="56"/>
      <c r="GD360" s="56"/>
      <c r="GE360" s="66"/>
      <c r="GF360" s="56"/>
      <c r="GH360" s="56"/>
    </row>
    <row r="361" spans="1:190" s="57" customFormat="1" ht="18" customHeight="1" x14ac:dyDescent="0.3">
      <c r="A361" s="56" t="s">
        <v>1070</v>
      </c>
      <c r="B361" s="56" t="s">
        <v>1022</v>
      </c>
      <c r="C361" s="57">
        <v>850</v>
      </c>
      <c r="D361" s="57">
        <v>10</v>
      </c>
      <c r="E361" s="56">
        <f t="shared" si="5"/>
        <v>1123.1500000000001</v>
      </c>
      <c r="F361" s="58">
        <v>64</v>
      </c>
      <c r="G361" s="58">
        <v>0.46</v>
      </c>
      <c r="H361" s="58">
        <v>18</v>
      </c>
      <c r="I361" s="58">
        <v>4.9000000000000004</v>
      </c>
      <c r="J361" s="58">
        <v>0.09</v>
      </c>
      <c r="K361" s="58">
        <v>1.21</v>
      </c>
      <c r="L361" s="58">
        <v>5.68</v>
      </c>
      <c r="M361" s="58">
        <v>3.34</v>
      </c>
      <c r="N361" s="58">
        <v>1.58</v>
      </c>
      <c r="O361" s="58"/>
      <c r="P361" s="58"/>
      <c r="Q361" s="58">
        <v>0.73999999999999488</v>
      </c>
      <c r="R361" s="56"/>
      <c r="S361" s="58">
        <v>41.9</v>
      </c>
      <c r="T361" s="58">
        <v>1.68</v>
      </c>
      <c r="U361" s="58">
        <v>13</v>
      </c>
      <c r="V361" s="58">
        <v>13.7</v>
      </c>
      <c r="W361" s="58">
        <v>0.11</v>
      </c>
      <c r="X361" s="58">
        <v>12.6</v>
      </c>
      <c r="Y361" s="58">
        <v>10.5</v>
      </c>
      <c r="Z361" s="58">
        <v>1.94</v>
      </c>
      <c r="AA361" s="58">
        <v>1.07</v>
      </c>
      <c r="AB361" s="58"/>
      <c r="AC361" s="56"/>
      <c r="AD361" s="59"/>
      <c r="AE361" s="60"/>
      <c r="AF361" s="61"/>
      <c r="AG361" s="59"/>
      <c r="AH361" s="59"/>
      <c r="AI361" s="59"/>
      <c r="AJ361" s="60"/>
      <c r="AK361" s="62"/>
      <c r="AL361" s="62"/>
      <c r="AM361" s="62"/>
      <c r="AN361" s="62"/>
      <c r="AO361" s="62"/>
      <c r="AP361" s="62"/>
      <c r="AQ361" s="63"/>
      <c r="AR361" s="62"/>
      <c r="AS361" s="62"/>
      <c r="AT361" s="63"/>
      <c r="AU361" s="59"/>
      <c r="AV361" s="59"/>
      <c r="AW361" s="59"/>
      <c r="AX361" s="59"/>
      <c r="AY361" s="59"/>
      <c r="AZ361" s="59"/>
      <c r="BA361" s="60"/>
      <c r="BB361" s="64"/>
      <c r="BC361" s="64"/>
      <c r="BD361" s="59"/>
      <c r="BE361" s="59"/>
      <c r="BF361" s="59"/>
      <c r="BG361" s="59"/>
      <c r="BH361" s="59"/>
      <c r="BI361" s="59"/>
      <c r="BJ361" s="59"/>
      <c r="BK361" s="59"/>
      <c r="BY361" s="56"/>
      <c r="BZ361" s="56"/>
      <c r="CM361" s="56"/>
      <c r="CN361" s="56"/>
      <c r="CO361" s="56"/>
      <c r="CP361"/>
      <c r="CQ361"/>
      <c r="CR361"/>
      <c r="CS361"/>
      <c r="CT361"/>
      <c r="CU361"/>
      <c r="CV361"/>
      <c r="CW361"/>
      <c r="CX361"/>
      <c r="CY361"/>
      <c r="CZ361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65"/>
      <c r="FH361" s="65"/>
      <c r="FI361" s="56"/>
      <c r="FJ361" s="56"/>
      <c r="FK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GA361" s="66"/>
      <c r="GB361" s="66"/>
      <c r="GC361" s="56"/>
      <c r="GD361" s="56"/>
      <c r="GE361" s="66"/>
      <c r="GF361" s="56"/>
      <c r="GH361" s="56"/>
    </row>
    <row r="362" spans="1:190" s="57" customFormat="1" ht="18" customHeight="1" x14ac:dyDescent="0.3">
      <c r="A362" s="56" t="s">
        <v>1070</v>
      </c>
      <c r="B362" s="56" t="s">
        <v>1022</v>
      </c>
      <c r="C362" s="57">
        <v>850</v>
      </c>
      <c r="D362" s="57">
        <v>10</v>
      </c>
      <c r="E362" s="56">
        <f t="shared" si="5"/>
        <v>1123.1500000000001</v>
      </c>
      <c r="F362" s="58">
        <v>63.8</v>
      </c>
      <c r="G362" s="58">
        <v>0.51</v>
      </c>
      <c r="H362" s="58">
        <v>17.899999999999999</v>
      </c>
      <c r="I362" s="58">
        <v>4.71</v>
      </c>
      <c r="J362" s="58">
        <v>0.14000000000000001</v>
      </c>
      <c r="K362" s="58">
        <v>1.0900000000000001</v>
      </c>
      <c r="L362" s="58">
        <v>5.65</v>
      </c>
      <c r="M362" s="58">
        <v>3.3</v>
      </c>
      <c r="N362" s="58">
        <v>1.99</v>
      </c>
      <c r="O362" s="58"/>
      <c r="P362" s="58"/>
      <c r="Q362" s="58">
        <v>0.90999999999999659</v>
      </c>
      <c r="R362" s="56"/>
      <c r="S362" s="58">
        <v>41.8</v>
      </c>
      <c r="T362" s="58">
        <v>1.66</v>
      </c>
      <c r="U362" s="58">
        <v>12.5</v>
      </c>
      <c r="V362" s="58">
        <v>13.6</v>
      </c>
      <c r="W362" s="58">
        <v>0.16</v>
      </c>
      <c r="X362" s="58">
        <v>12.9</v>
      </c>
      <c r="Y362" s="58">
        <v>10.6</v>
      </c>
      <c r="Z362" s="58">
        <v>1.8</v>
      </c>
      <c r="AA362" s="58">
        <v>0.95</v>
      </c>
      <c r="AB362" s="58"/>
      <c r="AC362" s="56"/>
      <c r="AD362" s="59"/>
      <c r="AE362" s="60"/>
      <c r="AF362" s="61"/>
      <c r="AG362" s="59"/>
      <c r="AH362" s="59"/>
      <c r="AI362" s="59"/>
      <c r="AJ362" s="60"/>
      <c r="AK362" s="62"/>
      <c r="AL362" s="62"/>
      <c r="AM362" s="62"/>
      <c r="AN362" s="62"/>
      <c r="AO362" s="62"/>
      <c r="AP362" s="62"/>
      <c r="AQ362" s="63"/>
      <c r="AR362" s="62"/>
      <c r="AS362" s="62"/>
      <c r="AT362" s="63"/>
      <c r="AU362" s="59"/>
      <c r="AV362" s="59"/>
      <c r="AW362" s="59"/>
      <c r="AX362" s="59"/>
      <c r="AY362" s="59"/>
      <c r="AZ362" s="59"/>
      <c r="BA362" s="60"/>
      <c r="BB362" s="64"/>
      <c r="BC362" s="64"/>
      <c r="BD362" s="59"/>
      <c r="BE362" s="59"/>
      <c r="BF362" s="59"/>
      <c r="BG362" s="59"/>
      <c r="BH362" s="59"/>
      <c r="BI362" s="59"/>
      <c r="BJ362" s="59"/>
      <c r="BK362" s="59"/>
      <c r="BY362" s="56"/>
      <c r="BZ362" s="56"/>
      <c r="CM362" s="56"/>
      <c r="CN362" s="56"/>
      <c r="CO362" s="56"/>
      <c r="CP362"/>
      <c r="CQ362"/>
      <c r="CR362"/>
      <c r="CS362"/>
      <c r="CT362"/>
      <c r="CU362"/>
      <c r="CV362"/>
      <c r="CW362"/>
      <c r="CX362"/>
      <c r="CY362"/>
      <c r="CZ362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65"/>
      <c r="FH362" s="65"/>
      <c r="FI362" s="56"/>
      <c r="FJ362" s="56"/>
      <c r="FK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GA362" s="66"/>
      <c r="GB362" s="66"/>
      <c r="GC362" s="56"/>
      <c r="GD362" s="56"/>
      <c r="GE362" s="66"/>
      <c r="GF362" s="56"/>
      <c r="GH362" s="56"/>
    </row>
    <row r="363" spans="1:190" s="57" customFormat="1" ht="18" customHeight="1" x14ac:dyDescent="0.3">
      <c r="A363" s="56" t="s">
        <v>1070</v>
      </c>
      <c r="B363" s="56" t="s">
        <v>1022</v>
      </c>
      <c r="C363" s="57">
        <v>850</v>
      </c>
      <c r="D363" s="57">
        <v>10</v>
      </c>
      <c r="E363" s="56">
        <f t="shared" si="5"/>
        <v>1123.1500000000001</v>
      </c>
      <c r="F363" s="58">
        <v>63.6</v>
      </c>
      <c r="G363" s="58">
        <v>0.55000000000000004</v>
      </c>
      <c r="H363" s="58">
        <v>17.84</v>
      </c>
      <c r="I363" s="58">
        <v>4.58</v>
      </c>
      <c r="J363" s="58">
        <v>0.14000000000000001</v>
      </c>
      <c r="K363" s="58">
        <v>1.44</v>
      </c>
      <c r="L363" s="58">
        <v>5.72</v>
      </c>
      <c r="M363" s="58">
        <v>3.29</v>
      </c>
      <c r="N363" s="58">
        <v>2.09</v>
      </c>
      <c r="O363" s="58"/>
      <c r="P363" s="58"/>
      <c r="Q363" s="58">
        <v>0.74999999999998579</v>
      </c>
      <c r="R363" s="56"/>
      <c r="S363" s="58">
        <v>41.1</v>
      </c>
      <c r="T363" s="58">
        <v>1.51</v>
      </c>
      <c r="U363" s="58">
        <v>12.7</v>
      </c>
      <c r="V363" s="58">
        <v>13.1</v>
      </c>
      <c r="W363" s="58">
        <v>0.18</v>
      </c>
      <c r="X363" s="58">
        <v>12.9</v>
      </c>
      <c r="Y363" s="58">
        <v>10.8</v>
      </c>
      <c r="Z363" s="58">
        <v>1.72</v>
      </c>
      <c r="AA363" s="58">
        <v>0.95</v>
      </c>
      <c r="AB363" s="58"/>
      <c r="AC363" s="56"/>
      <c r="AD363" s="59"/>
      <c r="AE363" s="60"/>
      <c r="AF363" s="61"/>
      <c r="AG363" s="59"/>
      <c r="AH363" s="59"/>
      <c r="AI363" s="59"/>
      <c r="AJ363" s="60"/>
      <c r="AK363" s="62"/>
      <c r="AL363" s="62"/>
      <c r="AM363" s="62"/>
      <c r="AN363" s="62"/>
      <c r="AO363" s="62"/>
      <c r="AP363" s="62"/>
      <c r="AQ363" s="63"/>
      <c r="AR363" s="62"/>
      <c r="AS363" s="62"/>
      <c r="AT363" s="63"/>
      <c r="AU363" s="59"/>
      <c r="AV363" s="59"/>
      <c r="AW363" s="59"/>
      <c r="AX363" s="59"/>
      <c r="AY363" s="59"/>
      <c r="AZ363" s="59"/>
      <c r="BA363" s="60"/>
      <c r="BB363" s="64"/>
      <c r="BC363" s="64"/>
      <c r="BD363" s="59"/>
      <c r="BE363" s="59"/>
      <c r="BF363" s="59"/>
      <c r="BG363" s="59"/>
      <c r="BH363" s="59"/>
      <c r="BI363" s="59"/>
      <c r="BJ363" s="59"/>
      <c r="BK363" s="59"/>
      <c r="BY363" s="56"/>
      <c r="BZ363" s="56"/>
      <c r="CM363" s="56"/>
      <c r="CN363" s="56"/>
      <c r="CO363" s="56"/>
      <c r="CP363"/>
      <c r="CQ363"/>
      <c r="CR363"/>
      <c r="CS363"/>
      <c r="CT363"/>
      <c r="CU363"/>
      <c r="CV363"/>
      <c r="CW363"/>
      <c r="CX363"/>
      <c r="CY363"/>
      <c r="CZ363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65"/>
      <c r="FH363" s="65"/>
      <c r="FI363" s="56"/>
      <c r="FJ363" s="56"/>
      <c r="FK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GA363" s="66"/>
      <c r="GB363" s="66"/>
      <c r="GC363" s="56"/>
      <c r="GD363" s="56"/>
      <c r="GE363" s="66"/>
      <c r="GF363" s="56"/>
      <c r="GH363" s="56"/>
    </row>
    <row r="364" spans="1:190" s="57" customFormat="1" ht="18" customHeight="1" x14ac:dyDescent="0.3">
      <c r="A364" s="56" t="s">
        <v>1070</v>
      </c>
      <c r="B364" s="56" t="s">
        <v>1022</v>
      </c>
      <c r="C364" s="57">
        <v>850</v>
      </c>
      <c r="D364" s="57">
        <v>10</v>
      </c>
      <c r="E364" s="56">
        <f t="shared" si="5"/>
        <v>1123.1500000000001</v>
      </c>
      <c r="F364" s="58">
        <v>63.8</v>
      </c>
      <c r="G364" s="58">
        <v>0.42</v>
      </c>
      <c r="H364" s="58">
        <v>17.899999999999999</v>
      </c>
      <c r="I364" s="58">
        <v>4.3</v>
      </c>
      <c r="J364" s="58">
        <v>0.09</v>
      </c>
      <c r="K364" s="58">
        <v>1.04</v>
      </c>
      <c r="L364" s="58">
        <v>5.58</v>
      </c>
      <c r="M364" s="58">
        <v>3.39</v>
      </c>
      <c r="N364" s="58">
        <v>2.29</v>
      </c>
      <c r="O364" s="58"/>
      <c r="P364" s="58"/>
      <c r="Q364" s="58">
        <v>1.1899999999999835</v>
      </c>
      <c r="R364" s="56"/>
      <c r="S364" s="58">
        <v>41.4</v>
      </c>
      <c r="T364" s="58">
        <v>1.3</v>
      </c>
      <c r="U364" s="58">
        <v>13.4</v>
      </c>
      <c r="V364" s="58">
        <v>13.3</v>
      </c>
      <c r="W364" s="58">
        <v>0.2</v>
      </c>
      <c r="X364" s="58">
        <v>12.4</v>
      </c>
      <c r="Y364" s="58">
        <v>10.7</v>
      </c>
      <c r="Z364" s="58">
        <v>1.7</v>
      </c>
      <c r="AA364" s="58">
        <v>1.07</v>
      </c>
      <c r="AB364" s="58"/>
      <c r="AC364" s="56"/>
      <c r="AD364" s="59"/>
      <c r="AE364" s="60"/>
      <c r="AF364" s="61"/>
      <c r="AG364" s="59"/>
      <c r="AH364" s="59"/>
      <c r="AI364" s="59"/>
      <c r="AJ364" s="60"/>
      <c r="AK364" s="62"/>
      <c r="AL364" s="62"/>
      <c r="AM364" s="62"/>
      <c r="AN364" s="62"/>
      <c r="AO364" s="62"/>
      <c r="AP364" s="62"/>
      <c r="AQ364" s="63"/>
      <c r="AR364" s="62"/>
      <c r="AS364" s="62"/>
      <c r="AT364" s="63"/>
      <c r="AU364" s="59"/>
      <c r="AV364" s="59"/>
      <c r="AW364" s="59"/>
      <c r="AX364" s="59"/>
      <c r="AY364" s="59"/>
      <c r="AZ364" s="59"/>
      <c r="BA364" s="60"/>
      <c r="BB364" s="64"/>
      <c r="BC364" s="64"/>
      <c r="BD364" s="59"/>
      <c r="BE364" s="59"/>
      <c r="BF364" s="59"/>
      <c r="BG364" s="59"/>
      <c r="BH364" s="59"/>
      <c r="BI364" s="59"/>
      <c r="BJ364" s="59"/>
      <c r="BK364" s="59"/>
      <c r="BY364" s="56"/>
      <c r="BZ364" s="56"/>
      <c r="CM364" s="56"/>
      <c r="CN364" s="56"/>
      <c r="CO364" s="56"/>
      <c r="CP364"/>
      <c r="CQ364"/>
      <c r="CR364"/>
      <c r="CS364"/>
      <c r="CT364"/>
      <c r="CU364"/>
      <c r="CV364"/>
      <c r="CW364"/>
      <c r="CX364"/>
      <c r="CY364"/>
      <c r="CZ364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65"/>
      <c r="FH364" s="65"/>
      <c r="FI364" s="56"/>
      <c r="FJ364" s="56"/>
      <c r="FK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GA364" s="66"/>
      <c r="GB364" s="66"/>
      <c r="GC364" s="56"/>
      <c r="GD364" s="56"/>
      <c r="GE364" s="66"/>
      <c r="GF364" s="56"/>
      <c r="GH364" s="56"/>
    </row>
    <row r="365" spans="1:190" s="57" customFormat="1" ht="18" customHeight="1" x14ac:dyDescent="0.3">
      <c r="A365" s="56" t="s">
        <v>1070</v>
      </c>
      <c r="B365" s="56" t="s">
        <v>1022</v>
      </c>
      <c r="C365" s="57">
        <v>850</v>
      </c>
      <c r="D365" s="57">
        <v>10</v>
      </c>
      <c r="E365" s="56">
        <f t="shared" si="5"/>
        <v>1123.1500000000001</v>
      </c>
      <c r="F365" s="58">
        <v>63.9</v>
      </c>
      <c r="G365" s="58">
        <v>0.51</v>
      </c>
      <c r="H365" s="58">
        <v>18.399999999999999</v>
      </c>
      <c r="I365" s="58">
        <v>4.5999999999999996</v>
      </c>
      <c r="J365" s="58">
        <v>0.12</v>
      </c>
      <c r="K365" s="58">
        <v>0.71</v>
      </c>
      <c r="L365" s="58">
        <v>5.17</v>
      </c>
      <c r="M365" s="58">
        <v>3.41</v>
      </c>
      <c r="N365" s="58">
        <v>2.3199999999999998</v>
      </c>
      <c r="O365" s="58"/>
      <c r="P365" s="58"/>
      <c r="Q365" s="58">
        <v>0.86000000000001364</v>
      </c>
      <c r="R365" s="56"/>
      <c r="S365" s="58">
        <v>41.6</v>
      </c>
      <c r="T365" s="58">
        <v>1.6</v>
      </c>
      <c r="U365" s="58">
        <v>13.6</v>
      </c>
      <c r="V365" s="58">
        <v>13.4</v>
      </c>
      <c r="W365" s="58">
        <v>0.2</v>
      </c>
      <c r="X365" s="58">
        <v>12.5</v>
      </c>
      <c r="Y365" s="58">
        <v>10.3</v>
      </c>
      <c r="Z365" s="58">
        <v>2</v>
      </c>
      <c r="AA365" s="58">
        <v>0.99</v>
      </c>
      <c r="AB365" s="58"/>
      <c r="AC365" s="56"/>
      <c r="AD365" s="59"/>
      <c r="AE365" s="60"/>
      <c r="AF365" s="61"/>
      <c r="AG365" s="59"/>
      <c r="AH365" s="59"/>
      <c r="AI365" s="59"/>
      <c r="AJ365" s="60"/>
      <c r="AK365" s="62"/>
      <c r="AL365" s="62"/>
      <c r="AM365" s="62"/>
      <c r="AN365" s="62"/>
      <c r="AO365" s="62"/>
      <c r="AP365" s="62"/>
      <c r="AQ365" s="63"/>
      <c r="AR365" s="62"/>
      <c r="AS365" s="62"/>
      <c r="AT365" s="63"/>
      <c r="AU365" s="59"/>
      <c r="AV365" s="59"/>
      <c r="AW365" s="59"/>
      <c r="AX365" s="59"/>
      <c r="AY365" s="59"/>
      <c r="AZ365" s="59"/>
      <c r="BA365" s="60"/>
      <c r="BB365" s="64"/>
      <c r="BC365" s="64"/>
      <c r="BD365" s="59"/>
      <c r="BE365" s="59"/>
      <c r="BF365" s="59"/>
      <c r="BG365" s="59"/>
      <c r="BH365" s="59"/>
      <c r="BI365" s="59"/>
      <c r="BJ365" s="59"/>
      <c r="BK365" s="59"/>
      <c r="BY365" s="56"/>
      <c r="BZ365" s="56"/>
      <c r="CM365" s="56"/>
      <c r="CN365" s="56"/>
      <c r="CO365" s="56"/>
      <c r="CP365"/>
      <c r="CQ365"/>
      <c r="CR365"/>
      <c r="CS365"/>
      <c r="CT365"/>
      <c r="CU365"/>
      <c r="CV365"/>
      <c r="CW365"/>
      <c r="CX365"/>
      <c r="CY365"/>
      <c r="CZ365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65"/>
      <c r="FH365" s="65"/>
      <c r="FI365" s="56"/>
      <c r="FJ365" s="56"/>
      <c r="FK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GA365" s="66"/>
      <c r="GB365" s="66"/>
      <c r="GC365" s="56"/>
      <c r="GD365" s="56"/>
      <c r="GE365" s="66"/>
      <c r="GF365" s="56"/>
      <c r="GH365" s="56"/>
    </row>
    <row r="366" spans="1:190" s="57" customFormat="1" ht="18" customHeight="1" x14ac:dyDescent="0.3">
      <c r="A366" s="56" t="s">
        <v>1070</v>
      </c>
      <c r="B366" s="56" t="s">
        <v>1022</v>
      </c>
      <c r="C366" s="57">
        <v>850</v>
      </c>
      <c r="D366" s="57">
        <v>10</v>
      </c>
      <c r="E366" s="56">
        <f t="shared" si="5"/>
        <v>1123.1500000000001</v>
      </c>
      <c r="F366" s="58">
        <v>63.5</v>
      </c>
      <c r="G366" s="58">
        <v>0.47</v>
      </c>
      <c r="H366" s="58">
        <v>17.899999999999999</v>
      </c>
      <c r="I366" s="58">
        <v>4.62</v>
      </c>
      <c r="J366" s="58">
        <v>0.15</v>
      </c>
      <c r="K366" s="58">
        <v>1.1299999999999999</v>
      </c>
      <c r="L366" s="58">
        <v>5.2</v>
      </c>
      <c r="M366" s="58">
        <v>3.42</v>
      </c>
      <c r="N366" s="58">
        <v>1.97</v>
      </c>
      <c r="O366" s="58"/>
      <c r="P366" s="58"/>
      <c r="Q366" s="58">
        <v>1.6399999999999864</v>
      </c>
      <c r="R366" s="56"/>
      <c r="S366" s="58">
        <v>41.6</v>
      </c>
      <c r="T366" s="58">
        <v>1.36</v>
      </c>
      <c r="U366" s="58">
        <v>13.13</v>
      </c>
      <c r="V366" s="58">
        <v>12.9</v>
      </c>
      <c r="W366" s="58">
        <v>0.14000000000000001</v>
      </c>
      <c r="X366" s="58">
        <v>12.5</v>
      </c>
      <c r="Y366" s="58">
        <v>11.4</v>
      </c>
      <c r="Z366" s="58">
        <v>1.84</v>
      </c>
      <c r="AA366" s="58">
        <v>1.1000000000000001</v>
      </c>
      <c r="AB366" s="58"/>
      <c r="AC366" s="56"/>
      <c r="AD366" s="59"/>
      <c r="AE366" s="60"/>
      <c r="AF366" s="61"/>
      <c r="AG366" s="59"/>
      <c r="AH366" s="59"/>
      <c r="AI366" s="59"/>
      <c r="AJ366" s="60"/>
      <c r="AK366" s="62"/>
      <c r="AL366" s="62"/>
      <c r="AM366" s="62"/>
      <c r="AN366" s="62"/>
      <c r="AO366" s="62"/>
      <c r="AP366" s="62"/>
      <c r="AQ366" s="63"/>
      <c r="AR366" s="62"/>
      <c r="AS366" s="62"/>
      <c r="AT366" s="63"/>
      <c r="AU366" s="59"/>
      <c r="AV366" s="59"/>
      <c r="AW366" s="59"/>
      <c r="AX366" s="59"/>
      <c r="AY366" s="59"/>
      <c r="AZ366" s="59"/>
      <c r="BA366" s="60"/>
      <c r="BB366" s="64"/>
      <c r="BC366" s="64"/>
      <c r="BD366" s="59"/>
      <c r="BE366" s="59"/>
      <c r="BF366" s="59"/>
      <c r="BG366" s="59"/>
      <c r="BH366" s="59"/>
      <c r="BI366" s="59"/>
      <c r="BJ366" s="59"/>
      <c r="BK366" s="59"/>
      <c r="BY366" s="56"/>
      <c r="BZ366" s="56"/>
      <c r="CM366" s="56"/>
      <c r="CN366" s="56"/>
      <c r="CO366" s="56"/>
      <c r="CP366"/>
      <c r="CQ366"/>
      <c r="CR366"/>
      <c r="CS366"/>
      <c r="CT366"/>
      <c r="CU366"/>
      <c r="CV366"/>
      <c r="CW366"/>
      <c r="CX366"/>
      <c r="CY366"/>
      <c r="CZ36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65"/>
      <c r="FH366" s="65"/>
      <c r="FI366" s="56"/>
      <c r="FJ366" s="56"/>
      <c r="FK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GA366" s="66"/>
      <c r="GB366" s="66"/>
      <c r="GC366" s="56"/>
      <c r="GD366" s="56"/>
      <c r="GE366" s="66"/>
      <c r="GF366" s="56"/>
      <c r="GH366" s="56"/>
    </row>
    <row r="367" spans="1:190" s="57" customFormat="1" ht="18" customHeight="1" x14ac:dyDescent="0.3">
      <c r="A367" s="56" t="s">
        <v>1070</v>
      </c>
      <c r="B367" s="56" t="s">
        <v>1022</v>
      </c>
      <c r="C367" s="57">
        <v>800</v>
      </c>
      <c r="D367" s="57">
        <v>10</v>
      </c>
      <c r="E367" s="56">
        <f t="shared" si="5"/>
        <v>1073.1500000000001</v>
      </c>
      <c r="F367" s="58">
        <v>68</v>
      </c>
      <c r="G367" s="58">
        <v>0.27</v>
      </c>
      <c r="H367" s="58">
        <v>17.100000000000001</v>
      </c>
      <c r="I367" s="58">
        <v>2.2000000000000002</v>
      </c>
      <c r="J367" s="58">
        <v>0.08</v>
      </c>
      <c r="K367" s="58">
        <v>0.46</v>
      </c>
      <c r="L367" s="58">
        <v>2.62</v>
      </c>
      <c r="M367" s="58">
        <v>3.7</v>
      </c>
      <c r="N367" s="58">
        <v>2.62</v>
      </c>
      <c r="O367" s="58"/>
      <c r="P367" s="58"/>
      <c r="Q367" s="58">
        <v>2.9499999999999886</v>
      </c>
      <c r="R367" s="56"/>
      <c r="S367" s="58">
        <v>41.4</v>
      </c>
      <c r="T367" s="58">
        <v>1.5</v>
      </c>
      <c r="U367" s="58">
        <v>13.6</v>
      </c>
      <c r="V367" s="58">
        <v>14.4</v>
      </c>
      <c r="W367" s="58">
        <v>0.28000000000000003</v>
      </c>
      <c r="X367" s="58">
        <v>10.1</v>
      </c>
      <c r="Y367" s="58">
        <v>11</v>
      </c>
      <c r="Z367" s="58">
        <v>1.8</v>
      </c>
      <c r="AA367" s="58">
        <v>1.38</v>
      </c>
      <c r="AB367" s="58"/>
      <c r="AC367" s="56"/>
      <c r="AD367" s="59"/>
      <c r="AE367" s="60"/>
      <c r="AF367" s="61"/>
      <c r="AG367" s="59"/>
      <c r="AH367" s="59"/>
      <c r="AI367" s="59"/>
      <c r="AJ367" s="60"/>
      <c r="AK367" s="62"/>
      <c r="AL367" s="62"/>
      <c r="AM367" s="62"/>
      <c r="AN367" s="62"/>
      <c r="AO367" s="62"/>
      <c r="AP367" s="62"/>
      <c r="AQ367" s="63"/>
      <c r="AR367" s="62"/>
      <c r="AS367" s="62"/>
      <c r="AT367" s="63"/>
      <c r="AU367" s="59"/>
      <c r="AV367" s="59"/>
      <c r="AW367" s="59"/>
      <c r="AX367" s="59"/>
      <c r="AY367" s="59"/>
      <c r="AZ367" s="59"/>
      <c r="BA367" s="60"/>
      <c r="BB367" s="64"/>
      <c r="BC367" s="64"/>
      <c r="BD367" s="59"/>
      <c r="BE367" s="59"/>
      <c r="BF367" s="59"/>
      <c r="BG367" s="59"/>
      <c r="BH367" s="59"/>
      <c r="BI367" s="59"/>
      <c r="BJ367" s="59"/>
      <c r="BK367" s="59"/>
      <c r="BY367" s="56"/>
      <c r="BZ367" s="56"/>
      <c r="CM367" s="56"/>
      <c r="CN367" s="56"/>
      <c r="CO367" s="56"/>
      <c r="CP367"/>
      <c r="CQ367"/>
      <c r="CR367"/>
      <c r="CS367"/>
      <c r="CT367"/>
      <c r="CU367"/>
      <c r="CV367"/>
      <c r="CW367"/>
      <c r="CX367"/>
      <c r="CY367"/>
      <c r="CZ367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65"/>
      <c r="FH367" s="65"/>
      <c r="FI367" s="56"/>
      <c r="FJ367" s="56"/>
      <c r="FK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GA367" s="66"/>
      <c r="GB367" s="66"/>
      <c r="GC367" s="56"/>
      <c r="GD367" s="56"/>
      <c r="GE367" s="66"/>
      <c r="GF367" s="56"/>
      <c r="GH367" s="56"/>
    </row>
    <row r="368" spans="1:190" s="57" customFormat="1" ht="18" customHeight="1" x14ac:dyDescent="0.3">
      <c r="A368" s="56" t="s">
        <v>1070</v>
      </c>
      <c r="B368" s="56" t="s">
        <v>1022</v>
      </c>
      <c r="C368" s="57">
        <v>800</v>
      </c>
      <c r="D368" s="57">
        <v>10</v>
      </c>
      <c r="E368" s="56">
        <f t="shared" si="5"/>
        <v>1073.1500000000001</v>
      </c>
      <c r="F368" s="58">
        <v>67.8</v>
      </c>
      <c r="G368" s="58">
        <v>0.36</v>
      </c>
      <c r="H368" s="58">
        <v>16.8</v>
      </c>
      <c r="I368" s="58">
        <v>2.2999999999999998</v>
      </c>
      <c r="J368" s="58">
        <v>0.08</v>
      </c>
      <c r="K368" s="58">
        <v>0.78</v>
      </c>
      <c r="L368" s="58">
        <v>2.5099999999999998</v>
      </c>
      <c r="M368" s="58">
        <v>3.51</v>
      </c>
      <c r="N368" s="58">
        <v>2.5099999999999998</v>
      </c>
      <c r="O368" s="58"/>
      <c r="P368" s="58"/>
      <c r="Q368" s="58">
        <v>3.3499999999999943</v>
      </c>
      <c r="R368" s="56"/>
      <c r="S368" s="58">
        <v>41.5</v>
      </c>
      <c r="T368" s="58">
        <v>1.53</v>
      </c>
      <c r="U368" s="58">
        <v>13.5</v>
      </c>
      <c r="V368" s="58">
        <v>14.7</v>
      </c>
      <c r="W368" s="58">
        <v>0.2</v>
      </c>
      <c r="X368" s="58">
        <v>10.3</v>
      </c>
      <c r="Y368" s="58">
        <v>10.7</v>
      </c>
      <c r="Z368" s="58">
        <v>2.1</v>
      </c>
      <c r="AA368" s="58">
        <v>0.88</v>
      </c>
      <c r="AB368" s="58"/>
      <c r="AC368" s="56"/>
      <c r="AD368" s="59"/>
      <c r="AE368" s="60"/>
      <c r="AF368" s="61"/>
      <c r="AG368" s="59"/>
      <c r="AH368" s="59"/>
      <c r="AI368" s="59"/>
      <c r="AJ368" s="60"/>
      <c r="AK368" s="62"/>
      <c r="AL368" s="62"/>
      <c r="AM368" s="62"/>
      <c r="AN368" s="62"/>
      <c r="AO368" s="62"/>
      <c r="AP368" s="62"/>
      <c r="AQ368" s="63"/>
      <c r="AR368" s="62"/>
      <c r="AS368" s="62"/>
      <c r="AT368" s="63"/>
      <c r="AU368" s="59"/>
      <c r="AV368" s="59"/>
      <c r="AW368" s="59"/>
      <c r="AX368" s="59"/>
      <c r="AY368" s="59"/>
      <c r="AZ368" s="59"/>
      <c r="BA368" s="60"/>
      <c r="BB368" s="64"/>
      <c r="BC368" s="64"/>
      <c r="BD368" s="59"/>
      <c r="BE368" s="59"/>
      <c r="BF368" s="59"/>
      <c r="BG368" s="59"/>
      <c r="BH368" s="59"/>
      <c r="BI368" s="59"/>
      <c r="BJ368" s="59"/>
      <c r="BK368" s="59"/>
      <c r="BY368" s="56"/>
      <c r="BZ368" s="56"/>
      <c r="CM368" s="56"/>
      <c r="CN368" s="56"/>
      <c r="CO368" s="56"/>
      <c r="CP368"/>
      <c r="CQ368"/>
      <c r="CR368"/>
      <c r="CS368"/>
      <c r="CT368"/>
      <c r="CU368"/>
      <c r="CV368"/>
      <c r="CW368"/>
      <c r="CX368"/>
      <c r="CY368"/>
      <c r="CZ368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65"/>
      <c r="FH368" s="65"/>
      <c r="FI368" s="56"/>
      <c r="FJ368" s="56"/>
      <c r="FK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GA368" s="66"/>
      <c r="GB368" s="66"/>
      <c r="GC368" s="56"/>
      <c r="GD368" s="56"/>
      <c r="GE368" s="66"/>
      <c r="GF368" s="56"/>
      <c r="GH368" s="56"/>
    </row>
    <row r="369" spans="1:190" s="57" customFormat="1" ht="18" customHeight="1" x14ac:dyDescent="0.3">
      <c r="A369" s="56" t="s">
        <v>1070</v>
      </c>
      <c r="B369" s="56" t="s">
        <v>1022</v>
      </c>
      <c r="C369" s="57">
        <v>800</v>
      </c>
      <c r="D369" s="57">
        <v>10</v>
      </c>
      <c r="E369" s="56">
        <f t="shared" si="5"/>
        <v>1073.1500000000001</v>
      </c>
      <c r="F369" s="58">
        <v>67.7</v>
      </c>
      <c r="G369" s="58">
        <v>0.33</v>
      </c>
      <c r="H369" s="58">
        <v>17.8</v>
      </c>
      <c r="I369" s="58">
        <v>2.2000000000000002</v>
      </c>
      <c r="J369" s="58">
        <v>0.12</v>
      </c>
      <c r="K369" s="58">
        <v>0.66</v>
      </c>
      <c r="L369" s="58">
        <v>2.21</v>
      </c>
      <c r="M369" s="58">
        <v>3.43</v>
      </c>
      <c r="N369" s="58">
        <v>2.21</v>
      </c>
      <c r="O369" s="58"/>
      <c r="P369" s="58"/>
      <c r="Q369" s="58">
        <v>3.3400000000000034</v>
      </c>
      <c r="R369" s="56"/>
      <c r="S369" s="58">
        <v>41.2</v>
      </c>
      <c r="T369" s="58">
        <v>1.54</v>
      </c>
      <c r="U369" s="58">
        <v>13.6</v>
      </c>
      <c r="V369" s="58">
        <v>14.3</v>
      </c>
      <c r="W369" s="58">
        <v>0.15</v>
      </c>
      <c r="X369" s="58">
        <v>10.46</v>
      </c>
      <c r="Y369" s="58">
        <v>10.9</v>
      </c>
      <c r="Z369" s="58">
        <v>1.82</v>
      </c>
      <c r="AA369" s="58">
        <v>0.9</v>
      </c>
      <c r="AB369" s="58"/>
      <c r="AC369" s="56"/>
      <c r="AD369" s="59"/>
      <c r="AE369" s="60"/>
      <c r="AF369" s="61"/>
      <c r="AG369" s="59"/>
      <c r="AH369" s="59"/>
      <c r="AI369" s="59"/>
      <c r="AJ369" s="60"/>
      <c r="AK369" s="62"/>
      <c r="AL369" s="62"/>
      <c r="AM369" s="62"/>
      <c r="AN369" s="62"/>
      <c r="AO369" s="62"/>
      <c r="AP369" s="62"/>
      <c r="AQ369" s="63"/>
      <c r="AR369" s="62"/>
      <c r="AS369" s="62"/>
      <c r="AT369" s="63"/>
      <c r="AU369" s="59"/>
      <c r="AV369" s="59"/>
      <c r="AW369" s="59"/>
      <c r="AX369" s="59"/>
      <c r="AY369" s="59"/>
      <c r="AZ369" s="59"/>
      <c r="BA369" s="60"/>
      <c r="BB369" s="64"/>
      <c r="BC369" s="64"/>
      <c r="BD369" s="59"/>
      <c r="BE369" s="59"/>
      <c r="BF369" s="59"/>
      <c r="BG369" s="59"/>
      <c r="BH369" s="59"/>
      <c r="BI369" s="59"/>
      <c r="BJ369" s="59"/>
      <c r="BK369" s="59"/>
      <c r="BY369" s="56"/>
      <c r="BZ369" s="56"/>
      <c r="CM369" s="56"/>
      <c r="CN369" s="56"/>
      <c r="CO369" s="56"/>
      <c r="CP369"/>
      <c r="CQ369"/>
      <c r="CR369"/>
      <c r="CS369"/>
      <c r="CT369"/>
      <c r="CU369"/>
      <c r="CV369"/>
      <c r="CW369"/>
      <c r="CX369"/>
      <c r="CY369"/>
      <c r="CZ369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65"/>
      <c r="FH369" s="65"/>
      <c r="FI369" s="56"/>
      <c r="FJ369" s="56"/>
      <c r="FK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GA369" s="66"/>
      <c r="GB369" s="66"/>
      <c r="GC369" s="56"/>
      <c r="GD369" s="56"/>
      <c r="GE369" s="66"/>
      <c r="GF369" s="56"/>
      <c r="GH369" s="56"/>
    </row>
    <row r="370" spans="1:190" s="57" customFormat="1" ht="18" customHeight="1" x14ac:dyDescent="0.3">
      <c r="A370" s="56" t="s">
        <v>1070</v>
      </c>
      <c r="B370" s="56" t="s">
        <v>1022</v>
      </c>
      <c r="C370" s="57">
        <v>800</v>
      </c>
      <c r="D370" s="57">
        <v>10</v>
      </c>
      <c r="E370" s="56">
        <f t="shared" si="5"/>
        <v>1073.1500000000001</v>
      </c>
      <c r="F370" s="58">
        <v>67.900000000000006</v>
      </c>
      <c r="G370" s="58">
        <v>0.32</v>
      </c>
      <c r="H370" s="58">
        <v>17.52</v>
      </c>
      <c r="I370" s="58">
        <v>2.5</v>
      </c>
      <c r="J370" s="58">
        <v>0.11</v>
      </c>
      <c r="K370" s="58">
        <v>0.48</v>
      </c>
      <c r="L370" s="58">
        <v>2.0699999999999998</v>
      </c>
      <c r="M370" s="58">
        <v>3.4</v>
      </c>
      <c r="N370" s="58">
        <v>2.0699999999999998</v>
      </c>
      <c r="O370" s="58"/>
      <c r="P370" s="58"/>
      <c r="Q370" s="58">
        <v>3.6300000000000097</v>
      </c>
      <c r="R370" s="56"/>
      <c r="S370" s="58">
        <v>41</v>
      </c>
      <c r="T370" s="58">
        <v>1.9</v>
      </c>
      <c r="U370" s="58">
        <v>13.3</v>
      </c>
      <c r="V370" s="58">
        <v>14.2</v>
      </c>
      <c r="W370" s="58">
        <v>0.2</v>
      </c>
      <c r="X370" s="58">
        <v>10.91</v>
      </c>
      <c r="Y370" s="58">
        <v>11</v>
      </c>
      <c r="Z370" s="58">
        <v>1.9</v>
      </c>
      <c r="AA370" s="58">
        <v>0.92</v>
      </c>
      <c r="AB370" s="58"/>
      <c r="AC370" s="56"/>
      <c r="AD370" s="59"/>
      <c r="AE370" s="60"/>
      <c r="AF370" s="61"/>
      <c r="AG370" s="59"/>
      <c r="AH370" s="59"/>
      <c r="AI370" s="59"/>
      <c r="AJ370" s="60"/>
      <c r="AK370" s="62"/>
      <c r="AL370" s="62"/>
      <c r="AM370" s="62"/>
      <c r="AN370" s="62"/>
      <c r="AO370" s="62"/>
      <c r="AP370" s="62"/>
      <c r="AQ370" s="63"/>
      <c r="AR370" s="62"/>
      <c r="AS370" s="62"/>
      <c r="AT370" s="63"/>
      <c r="AU370" s="59"/>
      <c r="AV370" s="59"/>
      <c r="AW370" s="59"/>
      <c r="AX370" s="59"/>
      <c r="AY370" s="59"/>
      <c r="AZ370" s="59"/>
      <c r="BA370" s="60"/>
      <c r="BB370" s="64"/>
      <c r="BC370" s="64"/>
      <c r="BD370" s="59"/>
      <c r="BE370" s="59"/>
      <c r="BF370" s="59"/>
      <c r="BG370" s="59"/>
      <c r="BH370" s="59"/>
      <c r="BI370" s="59"/>
      <c r="BJ370" s="59"/>
      <c r="BK370" s="59"/>
      <c r="BY370" s="56"/>
      <c r="BZ370" s="56"/>
      <c r="CM370" s="56"/>
      <c r="CN370" s="56"/>
      <c r="CO370" s="56"/>
      <c r="CP370"/>
      <c r="CQ370"/>
      <c r="CR370"/>
      <c r="CS370"/>
      <c r="CT370"/>
      <c r="CU370"/>
      <c r="CV370"/>
      <c r="CW370"/>
      <c r="CX370"/>
      <c r="CY370"/>
      <c r="CZ370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65"/>
      <c r="FH370" s="65"/>
      <c r="FI370" s="56"/>
      <c r="FJ370" s="56"/>
      <c r="FK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GA370" s="66"/>
      <c r="GB370" s="66"/>
      <c r="GC370" s="56"/>
      <c r="GD370" s="56"/>
      <c r="GE370" s="66"/>
      <c r="GF370" s="56"/>
      <c r="GH370" s="56"/>
    </row>
    <row r="371" spans="1:190" s="57" customFormat="1" ht="18" customHeight="1" x14ac:dyDescent="0.3">
      <c r="A371" s="56" t="s">
        <v>1070</v>
      </c>
      <c r="B371" s="56" t="s">
        <v>1022</v>
      </c>
      <c r="C371" s="57">
        <v>800</v>
      </c>
      <c r="D371" s="57">
        <v>10</v>
      </c>
      <c r="E371" s="56">
        <f t="shared" si="5"/>
        <v>1073.1500000000001</v>
      </c>
      <c r="F371" s="58">
        <v>67.900000000000006</v>
      </c>
      <c r="G371" s="58">
        <v>0.33</v>
      </c>
      <c r="H371" s="58">
        <v>17.649999999999999</v>
      </c>
      <c r="I371" s="58">
        <v>2.1</v>
      </c>
      <c r="J371" s="58">
        <v>0.12</v>
      </c>
      <c r="K371" s="58">
        <v>0.6</v>
      </c>
      <c r="L371" s="58">
        <v>1.99</v>
      </c>
      <c r="M371" s="58">
        <v>3.4</v>
      </c>
      <c r="N371" s="58">
        <v>1.99</v>
      </c>
      <c r="O371" s="58"/>
      <c r="P371" s="58"/>
      <c r="Q371" s="58">
        <v>3.9200000000000159</v>
      </c>
      <c r="R371" s="56"/>
      <c r="S371" s="58">
        <v>41.8</v>
      </c>
      <c r="T371" s="58">
        <v>1.47</v>
      </c>
      <c r="U371" s="58">
        <v>13.3</v>
      </c>
      <c r="V371" s="58">
        <v>14</v>
      </c>
      <c r="W371" s="58">
        <v>0.25</v>
      </c>
      <c r="X371" s="58">
        <v>10.199999999999999</v>
      </c>
      <c r="Y371" s="58">
        <v>11</v>
      </c>
      <c r="Z371" s="58">
        <v>1.7</v>
      </c>
      <c r="AA371" s="58">
        <v>1.1000000000000001</v>
      </c>
      <c r="AB371" s="58"/>
      <c r="AC371" s="56"/>
      <c r="AD371" s="59"/>
      <c r="AE371" s="60"/>
      <c r="AF371" s="61"/>
      <c r="AG371" s="59"/>
      <c r="AH371" s="59"/>
      <c r="AI371" s="59"/>
      <c r="AJ371" s="60"/>
      <c r="AK371" s="62"/>
      <c r="AL371" s="62"/>
      <c r="AM371" s="62"/>
      <c r="AN371" s="62"/>
      <c r="AO371" s="62"/>
      <c r="AP371" s="62"/>
      <c r="AQ371" s="63"/>
      <c r="AR371" s="62"/>
      <c r="AS371" s="62"/>
      <c r="AT371" s="63"/>
      <c r="AU371" s="59"/>
      <c r="AV371" s="59"/>
      <c r="AW371" s="59"/>
      <c r="AX371" s="59"/>
      <c r="AY371" s="59"/>
      <c r="AZ371" s="59"/>
      <c r="BA371" s="60"/>
      <c r="BB371" s="64"/>
      <c r="BC371" s="64"/>
      <c r="BD371" s="59"/>
      <c r="BE371" s="59"/>
      <c r="BF371" s="59"/>
      <c r="BG371" s="59"/>
      <c r="BH371" s="59"/>
      <c r="BI371" s="59"/>
      <c r="BJ371" s="59"/>
      <c r="BK371" s="59"/>
      <c r="BY371" s="56"/>
      <c r="BZ371" s="56"/>
      <c r="CM371" s="56"/>
      <c r="CN371" s="56"/>
      <c r="CO371" s="56"/>
      <c r="CP371"/>
      <c r="CQ371"/>
      <c r="CR371"/>
      <c r="CS371"/>
      <c r="CT371"/>
      <c r="CU371"/>
      <c r="CV371"/>
      <c r="CW371"/>
      <c r="CX371"/>
      <c r="CY371"/>
      <c r="CZ371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65"/>
      <c r="FH371" s="65"/>
      <c r="FI371" s="56"/>
      <c r="FJ371" s="56"/>
      <c r="FK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GA371" s="66"/>
      <c r="GB371" s="66"/>
      <c r="GC371" s="56"/>
      <c r="GD371" s="56"/>
      <c r="GE371" s="66"/>
      <c r="GF371" s="56"/>
      <c r="GH371" s="56"/>
    </row>
    <row r="372" spans="1:190" s="57" customFormat="1" ht="18" customHeight="1" x14ac:dyDescent="0.3">
      <c r="A372" s="56" t="s">
        <v>1070</v>
      </c>
      <c r="B372" s="56" t="s">
        <v>1022</v>
      </c>
      <c r="C372" s="57">
        <v>800</v>
      </c>
      <c r="D372" s="57">
        <v>10</v>
      </c>
      <c r="E372" s="56">
        <f t="shared" si="5"/>
        <v>1073.1500000000001</v>
      </c>
      <c r="F372" s="58">
        <v>68.7</v>
      </c>
      <c r="G372" s="58">
        <v>0.25</v>
      </c>
      <c r="H372" s="58">
        <v>17.399999999999999</v>
      </c>
      <c r="I372" s="58">
        <v>1.95</v>
      </c>
      <c r="J372" s="58">
        <v>0.06</v>
      </c>
      <c r="K372" s="58">
        <v>0.35</v>
      </c>
      <c r="L372" s="58">
        <v>2.2599999999999998</v>
      </c>
      <c r="M372" s="58">
        <v>3.7</v>
      </c>
      <c r="N372" s="58">
        <v>2.2599999999999998</v>
      </c>
      <c r="O372" s="58"/>
      <c r="P372" s="58"/>
      <c r="Q372" s="58">
        <v>3.0699999999999932</v>
      </c>
      <c r="R372" s="56"/>
      <c r="S372" s="58">
        <v>42</v>
      </c>
      <c r="T372" s="58">
        <v>1.4</v>
      </c>
      <c r="U372" s="58">
        <v>13.2</v>
      </c>
      <c r="V372" s="58">
        <v>14.3</v>
      </c>
      <c r="W372" s="58">
        <v>0.25</v>
      </c>
      <c r="X372" s="58">
        <v>10.4</v>
      </c>
      <c r="Y372" s="58">
        <v>10.5</v>
      </c>
      <c r="Z372" s="58">
        <v>1.82</v>
      </c>
      <c r="AA372" s="58">
        <v>1.1299999999999999</v>
      </c>
      <c r="AB372" s="58"/>
      <c r="AC372" s="56"/>
      <c r="AD372" s="59"/>
      <c r="AE372" s="60"/>
      <c r="AF372" s="61"/>
      <c r="AG372" s="59"/>
      <c r="AH372" s="59"/>
      <c r="AI372" s="59"/>
      <c r="AJ372" s="60"/>
      <c r="AK372" s="62"/>
      <c r="AL372" s="62"/>
      <c r="AM372" s="62"/>
      <c r="AN372" s="62"/>
      <c r="AO372" s="62"/>
      <c r="AP372" s="62"/>
      <c r="AQ372" s="63"/>
      <c r="AR372" s="62"/>
      <c r="AS372" s="62"/>
      <c r="AT372" s="63"/>
      <c r="AU372" s="59"/>
      <c r="AV372" s="59"/>
      <c r="AW372" s="59"/>
      <c r="AX372" s="59"/>
      <c r="AY372" s="59"/>
      <c r="AZ372" s="59"/>
      <c r="BA372" s="60"/>
      <c r="BB372" s="64"/>
      <c r="BC372" s="64"/>
      <c r="BD372" s="59"/>
      <c r="BE372" s="59"/>
      <c r="BF372" s="59"/>
      <c r="BG372" s="59"/>
      <c r="BH372" s="59"/>
      <c r="BI372" s="59"/>
      <c r="BJ372" s="59"/>
      <c r="BK372" s="59"/>
      <c r="BY372" s="56"/>
      <c r="BZ372" s="56"/>
      <c r="CM372" s="56"/>
      <c r="CN372" s="56"/>
      <c r="CO372" s="56"/>
      <c r="CP372"/>
      <c r="CQ372"/>
      <c r="CR372"/>
      <c r="CS372"/>
      <c r="CT372"/>
      <c r="CU372"/>
      <c r="CV372"/>
      <c r="CW372"/>
      <c r="CX372"/>
      <c r="CY372"/>
      <c r="CZ372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65"/>
      <c r="FH372" s="65"/>
      <c r="FI372" s="56"/>
      <c r="FJ372" s="56"/>
      <c r="FK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GA372" s="66"/>
      <c r="GB372" s="66"/>
      <c r="GC372" s="56"/>
      <c r="GD372" s="56"/>
      <c r="GE372" s="66"/>
      <c r="GF372" s="56"/>
      <c r="GH372" s="56"/>
    </row>
    <row r="373" spans="1:190" s="57" customFormat="1" ht="18" customHeight="1" x14ac:dyDescent="0.3">
      <c r="A373" s="56" t="s">
        <v>1070</v>
      </c>
      <c r="B373" s="56" t="s">
        <v>1022</v>
      </c>
      <c r="C373" s="57">
        <v>800</v>
      </c>
      <c r="D373" s="57">
        <v>10</v>
      </c>
      <c r="E373" s="56">
        <f t="shared" si="5"/>
        <v>1073.1500000000001</v>
      </c>
      <c r="F373" s="58">
        <v>68.400000000000006</v>
      </c>
      <c r="G373" s="58">
        <v>0.39</v>
      </c>
      <c r="H373" s="58">
        <v>17.2</v>
      </c>
      <c r="I373" s="58">
        <v>2.0699999999999998</v>
      </c>
      <c r="J373" s="58">
        <v>0.08</v>
      </c>
      <c r="K373" s="58">
        <v>0.54</v>
      </c>
      <c r="L373" s="58">
        <v>1.98</v>
      </c>
      <c r="M373" s="58">
        <v>3.84</v>
      </c>
      <c r="N373" s="58">
        <v>1.98</v>
      </c>
      <c r="O373" s="58"/>
      <c r="P373" s="58"/>
      <c r="Q373" s="58">
        <v>3.5199999999999818</v>
      </c>
      <c r="R373" s="56"/>
      <c r="S373" s="58">
        <v>42.2</v>
      </c>
      <c r="T373" s="58">
        <v>1.17</v>
      </c>
      <c r="U373" s="58">
        <v>13.7</v>
      </c>
      <c r="V373" s="58">
        <v>14.8</v>
      </c>
      <c r="W373" s="58">
        <v>0.24</v>
      </c>
      <c r="X373" s="58">
        <v>10.1</v>
      </c>
      <c r="Y373" s="58">
        <v>11.2</v>
      </c>
      <c r="Z373" s="58">
        <v>1.8</v>
      </c>
      <c r="AA373" s="58">
        <v>1.04</v>
      </c>
      <c r="AB373" s="58"/>
      <c r="AC373" s="56"/>
      <c r="AD373" s="59"/>
      <c r="AE373" s="60"/>
      <c r="AF373" s="61"/>
      <c r="AG373" s="59"/>
      <c r="AH373" s="59"/>
      <c r="AI373" s="59"/>
      <c r="AJ373" s="60"/>
      <c r="AK373" s="62"/>
      <c r="AL373" s="62"/>
      <c r="AM373" s="62"/>
      <c r="AN373" s="62"/>
      <c r="AO373" s="62"/>
      <c r="AP373" s="62"/>
      <c r="AQ373" s="63"/>
      <c r="AR373" s="62"/>
      <c r="AS373" s="62"/>
      <c r="AT373" s="63"/>
      <c r="AU373" s="59"/>
      <c r="AV373" s="59"/>
      <c r="AW373" s="59"/>
      <c r="AX373" s="59"/>
      <c r="AY373" s="59"/>
      <c r="AZ373" s="59"/>
      <c r="BA373" s="60"/>
      <c r="BB373" s="64"/>
      <c r="BC373" s="64"/>
      <c r="BD373" s="59"/>
      <c r="BE373" s="59"/>
      <c r="BF373" s="59"/>
      <c r="BG373" s="59"/>
      <c r="BH373" s="59"/>
      <c r="BI373" s="59"/>
      <c r="BJ373" s="59"/>
      <c r="BK373" s="59"/>
      <c r="BY373" s="56"/>
      <c r="BZ373" s="56"/>
      <c r="CM373" s="56"/>
      <c r="CN373" s="56"/>
      <c r="CO373" s="56"/>
      <c r="CP373"/>
      <c r="CQ373"/>
      <c r="CR373"/>
      <c r="CS373"/>
      <c r="CT373"/>
      <c r="CU373"/>
      <c r="CV373"/>
      <c r="CW373"/>
      <c r="CX373"/>
      <c r="CY373"/>
      <c r="CZ373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65"/>
      <c r="FH373" s="65"/>
      <c r="FI373" s="56"/>
      <c r="FJ373" s="56"/>
      <c r="FK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GA373" s="66"/>
      <c r="GB373" s="66"/>
      <c r="GC373" s="56"/>
      <c r="GD373" s="56"/>
      <c r="GE373" s="66"/>
      <c r="GF373" s="56"/>
      <c r="GH373" s="56"/>
    </row>
    <row r="374" spans="1:190" s="74" customFormat="1" ht="18" customHeight="1" x14ac:dyDescent="0.3">
      <c r="A374" s="73" t="s">
        <v>1071</v>
      </c>
      <c r="B374" s="73" t="s">
        <v>1022</v>
      </c>
      <c r="C374" s="74">
        <v>775</v>
      </c>
      <c r="D374" s="74">
        <v>1.96</v>
      </c>
      <c r="E374" s="56">
        <f t="shared" si="5"/>
        <v>1048.1500000000001</v>
      </c>
      <c r="F374" s="74">
        <v>77.900000000000006</v>
      </c>
      <c r="G374" s="74">
        <v>0.12</v>
      </c>
      <c r="H374" s="74">
        <v>13.18</v>
      </c>
      <c r="I374" s="74">
        <v>1.29</v>
      </c>
      <c r="J374" s="74">
        <v>0.14000000000000001</v>
      </c>
      <c r="K374" s="74">
        <v>0.24</v>
      </c>
      <c r="L374" s="74">
        <v>1.49</v>
      </c>
      <c r="M374" s="74">
        <v>4.05</v>
      </c>
      <c r="N374" s="74">
        <v>1.52</v>
      </c>
      <c r="P374" s="74">
        <v>0.06</v>
      </c>
      <c r="Q374" s="74">
        <v>11.019999999999996</v>
      </c>
      <c r="R374" s="73"/>
      <c r="S374" s="74">
        <v>48.99</v>
      </c>
      <c r="T374" s="74">
        <v>0.82</v>
      </c>
      <c r="U374" s="74">
        <v>7.46</v>
      </c>
      <c r="V374" s="74">
        <v>21.24</v>
      </c>
      <c r="W374" s="74">
        <v>1.78</v>
      </c>
      <c r="X374" s="74">
        <v>13.83</v>
      </c>
      <c r="Y374" s="74">
        <v>4.59</v>
      </c>
      <c r="Z374" s="74">
        <v>1.1499999999999999</v>
      </c>
      <c r="AA374" s="74">
        <v>0.04</v>
      </c>
      <c r="AC374" s="73"/>
      <c r="AD374" s="75"/>
      <c r="AE374" s="75"/>
      <c r="AF374" s="76"/>
      <c r="AG374" s="75"/>
      <c r="AH374" s="75"/>
      <c r="AI374" s="75"/>
      <c r="AJ374" s="75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5"/>
      <c r="AV374" s="75"/>
      <c r="AW374" s="75"/>
      <c r="AX374" s="75"/>
      <c r="AY374" s="75"/>
      <c r="AZ374" s="75"/>
      <c r="BA374" s="75"/>
      <c r="BB374" s="76"/>
      <c r="BC374" s="76"/>
      <c r="BD374" s="75"/>
      <c r="BE374" s="75"/>
      <c r="BF374" s="75"/>
      <c r="BG374" s="75"/>
      <c r="BH374" s="75"/>
      <c r="BI374" s="75"/>
      <c r="BJ374" s="75"/>
      <c r="BK374" s="75"/>
      <c r="BY374" s="73"/>
      <c r="BZ374" s="73"/>
      <c r="CM374" s="73"/>
      <c r="CN374" s="73"/>
      <c r="CO374" s="73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  <c r="DR374" s="73"/>
      <c r="DS374" s="73"/>
      <c r="DT374" s="73"/>
      <c r="DU374" s="73"/>
      <c r="DV374" s="73"/>
      <c r="DW374" s="73"/>
      <c r="DX374" s="73"/>
      <c r="DY374" s="73"/>
      <c r="DZ374" s="73"/>
      <c r="EA374" s="73"/>
      <c r="EB374" s="73"/>
      <c r="EC374" s="73"/>
      <c r="ED374" s="73"/>
      <c r="EE374" s="73"/>
      <c r="EF374" s="73"/>
      <c r="EG374" s="73"/>
      <c r="EH374" s="73"/>
      <c r="EI374" s="73"/>
      <c r="EJ374" s="73"/>
      <c r="EK374" s="73"/>
      <c r="EL374" s="73"/>
      <c r="EX374" s="73"/>
      <c r="EY374" s="73"/>
      <c r="EZ374" s="73"/>
      <c r="FA374" s="73"/>
      <c r="FB374" s="73"/>
      <c r="FC374" s="73"/>
      <c r="FD374" s="73"/>
      <c r="FE374" s="73"/>
      <c r="FF374" s="73"/>
      <c r="FG374" s="79"/>
      <c r="FH374" s="79"/>
      <c r="FI374" s="73"/>
      <c r="FJ374" s="73"/>
      <c r="FK374" s="73"/>
      <c r="FM374" s="73"/>
      <c r="FN374" s="73"/>
      <c r="FO374" s="73"/>
      <c r="FP374" s="73"/>
      <c r="FQ374" s="73"/>
      <c r="FR374" s="73"/>
      <c r="FS374" s="73"/>
      <c r="FT374" s="73"/>
      <c r="FU374" s="73"/>
      <c r="FV374" s="73"/>
      <c r="FW374" s="73"/>
      <c r="GA374" s="80"/>
      <c r="GB374" s="80"/>
      <c r="GC374" s="73"/>
      <c r="GD374" s="73"/>
      <c r="GE374" s="80"/>
      <c r="GF374" s="73"/>
      <c r="GH374" s="73"/>
    </row>
    <row r="375" spans="1:190" s="74" customFormat="1" ht="18" customHeight="1" x14ac:dyDescent="0.3">
      <c r="A375" s="73" t="s">
        <v>1071</v>
      </c>
      <c r="B375" s="73" t="s">
        <v>1022</v>
      </c>
      <c r="C375" s="74">
        <v>775</v>
      </c>
      <c r="D375" s="74">
        <v>2.4500000000000002</v>
      </c>
      <c r="E375" s="56">
        <f t="shared" si="5"/>
        <v>1048.1500000000001</v>
      </c>
      <c r="F375" s="74">
        <v>77.819999999999993</v>
      </c>
      <c r="G375" s="74">
        <v>0.1</v>
      </c>
      <c r="H375" s="74">
        <v>13.25</v>
      </c>
      <c r="I375" s="74">
        <v>1.36</v>
      </c>
      <c r="J375" s="74">
        <v>0.13</v>
      </c>
      <c r="K375" s="74">
        <v>0.2</v>
      </c>
      <c r="L375" s="74">
        <v>1.4</v>
      </c>
      <c r="M375" s="74">
        <v>4</v>
      </c>
      <c r="N375" s="74">
        <v>1.68</v>
      </c>
      <c r="P375" s="74">
        <v>0.06</v>
      </c>
      <c r="Q375" s="74">
        <v>11.670000000000002</v>
      </c>
      <c r="R375" s="73"/>
      <c r="S375" s="74">
        <v>49.13</v>
      </c>
      <c r="T375" s="74">
        <v>0.77</v>
      </c>
      <c r="U375" s="74">
        <v>7.71</v>
      </c>
      <c r="V375" s="74">
        <v>21.62</v>
      </c>
      <c r="W375" s="74">
        <v>1.72</v>
      </c>
      <c r="X375" s="74">
        <v>12.86</v>
      </c>
      <c r="Y375" s="74">
        <v>4.91</v>
      </c>
      <c r="Z375" s="74">
        <v>1.08</v>
      </c>
      <c r="AA375" s="74">
        <v>0.06</v>
      </c>
      <c r="AC375" s="73"/>
      <c r="AD375" s="75"/>
      <c r="AE375" s="75"/>
      <c r="AF375" s="76"/>
      <c r="AG375" s="75"/>
      <c r="AH375" s="75"/>
      <c r="AI375" s="75"/>
      <c r="AJ375" s="75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5"/>
      <c r="AV375" s="75"/>
      <c r="AW375" s="75"/>
      <c r="AX375" s="75"/>
      <c r="AY375" s="75"/>
      <c r="AZ375" s="75"/>
      <c r="BA375" s="75"/>
      <c r="BB375" s="76"/>
      <c r="BC375" s="76"/>
      <c r="BD375" s="75"/>
      <c r="BE375" s="75"/>
      <c r="BF375" s="75"/>
      <c r="BG375" s="75"/>
      <c r="BH375" s="75"/>
      <c r="BI375" s="75"/>
      <c r="BJ375" s="75"/>
      <c r="BK375" s="75"/>
      <c r="BY375" s="73"/>
      <c r="BZ375" s="73"/>
      <c r="CM375" s="73"/>
      <c r="CN375" s="73"/>
      <c r="CO375" s="73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  <c r="DR375" s="73"/>
      <c r="DS375" s="73"/>
      <c r="DT375" s="73"/>
      <c r="DU375" s="73"/>
      <c r="DV375" s="73"/>
      <c r="DW375" s="73"/>
      <c r="DX375" s="73"/>
      <c r="DY375" s="73"/>
      <c r="DZ375" s="73"/>
      <c r="EA375" s="73"/>
      <c r="EB375" s="73"/>
      <c r="EC375" s="73"/>
      <c r="ED375" s="73"/>
      <c r="EE375" s="73"/>
      <c r="EF375" s="73"/>
      <c r="EG375" s="73"/>
      <c r="EH375" s="73"/>
      <c r="EI375" s="73"/>
      <c r="EJ375" s="73"/>
      <c r="EK375" s="73"/>
      <c r="EL375" s="73"/>
      <c r="EX375" s="73"/>
      <c r="EY375" s="73"/>
      <c r="EZ375" s="73"/>
      <c r="FA375" s="73"/>
      <c r="FB375" s="73"/>
      <c r="FC375" s="73"/>
      <c r="FD375" s="73"/>
      <c r="FE375" s="73"/>
      <c r="FF375" s="73"/>
      <c r="FG375" s="79"/>
      <c r="FH375" s="79"/>
      <c r="FI375" s="73"/>
      <c r="FJ375" s="73"/>
      <c r="FK375" s="73"/>
      <c r="FM375" s="73"/>
      <c r="FN375" s="73"/>
      <c r="FO375" s="73"/>
      <c r="FP375" s="73"/>
      <c r="FQ375" s="73"/>
      <c r="FR375" s="73"/>
      <c r="FS375" s="73"/>
      <c r="FT375" s="73"/>
      <c r="FU375" s="73"/>
      <c r="FV375" s="73"/>
      <c r="FW375" s="73"/>
      <c r="GA375" s="80"/>
      <c r="GB375" s="80"/>
      <c r="GC375" s="73"/>
      <c r="GD375" s="73"/>
      <c r="GE375" s="80"/>
      <c r="GF375" s="73"/>
      <c r="GH375" s="73"/>
    </row>
    <row r="376" spans="1:190" s="74" customFormat="1" ht="18" customHeight="1" x14ac:dyDescent="0.3">
      <c r="A376" s="73" t="s">
        <v>1071</v>
      </c>
      <c r="B376" s="73" t="s">
        <v>1022</v>
      </c>
      <c r="C376" s="74">
        <v>700</v>
      </c>
      <c r="D376" s="74">
        <v>3.92</v>
      </c>
      <c r="E376" s="56">
        <f t="shared" si="5"/>
        <v>973.15</v>
      </c>
      <c r="F376" s="74">
        <v>76.75</v>
      </c>
      <c r="G376" s="74">
        <v>0.08</v>
      </c>
      <c r="H376" s="74">
        <v>14.48</v>
      </c>
      <c r="I376" s="74">
        <v>0.79</v>
      </c>
      <c r="J376" s="74">
        <v>0.11</v>
      </c>
      <c r="K376" s="74">
        <v>0.2</v>
      </c>
      <c r="L376" s="74">
        <v>1.94</v>
      </c>
      <c r="M376" s="74">
        <v>4.3099999999999996</v>
      </c>
      <c r="N376" s="74">
        <v>1.3</v>
      </c>
      <c r="P376" s="74">
        <v>0.04</v>
      </c>
      <c r="Q376" s="74">
        <v>14.079999999999998</v>
      </c>
      <c r="R376" s="73"/>
      <c r="S376" s="74">
        <v>47.96</v>
      </c>
      <c r="T376" s="74">
        <v>0.4</v>
      </c>
      <c r="U376" s="74">
        <v>7.24</v>
      </c>
      <c r="V376" s="74">
        <v>28.22</v>
      </c>
      <c r="W376" s="74">
        <v>1.82</v>
      </c>
      <c r="X376" s="74">
        <v>9.34</v>
      </c>
      <c r="Y376" s="74">
        <v>3.83</v>
      </c>
      <c r="Z376" s="74">
        <v>1.1100000000000001</v>
      </c>
      <c r="AA376" s="74">
        <v>0.05</v>
      </c>
      <c r="AC376" s="73"/>
      <c r="AD376" s="75"/>
      <c r="AE376" s="75"/>
      <c r="AF376" s="76"/>
      <c r="AG376" s="75"/>
      <c r="AH376" s="75"/>
      <c r="AI376" s="75"/>
      <c r="AJ376" s="75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5"/>
      <c r="AV376" s="75"/>
      <c r="AW376" s="75"/>
      <c r="AX376" s="75"/>
      <c r="AY376" s="75"/>
      <c r="AZ376" s="75"/>
      <c r="BA376" s="75"/>
      <c r="BB376" s="76"/>
      <c r="BC376" s="76"/>
      <c r="BD376" s="75"/>
      <c r="BE376" s="75"/>
      <c r="BF376" s="75"/>
      <c r="BG376" s="75"/>
      <c r="BH376" s="75"/>
      <c r="BI376" s="75"/>
      <c r="BJ376" s="75"/>
      <c r="BK376" s="75"/>
      <c r="BY376" s="73"/>
      <c r="BZ376" s="73"/>
      <c r="CM376" s="73"/>
      <c r="CN376" s="73"/>
      <c r="CO376" s="73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3"/>
      <c r="DB376" s="73"/>
      <c r="DC376" s="73"/>
      <c r="DD376" s="73"/>
      <c r="DE376" s="73"/>
      <c r="DF376" s="73"/>
      <c r="DG376" s="73"/>
      <c r="DH376" s="73"/>
      <c r="DI376" s="73"/>
      <c r="DJ376" s="73"/>
      <c r="DK376" s="73"/>
      <c r="DL376" s="73"/>
      <c r="DM376" s="73"/>
      <c r="DN376" s="73"/>
      <c r="DO376" s="73"/>
      <c r="DP376" s="73"/>
      <c r="DQ376" s="73"/>
      <c r="DR376" s="73"/>
      <c r="DS376" s="73"/>
      <c r="DT376" s="73"/>
      <c r="DU376" s="73"/>
      <c r="DV376" s="73"/>
      <c r="DW376" s="73"/>
      <c r="DX376" s="73"/>
      <c r="DY376" s="73"/>
      <c r="DZ376" s="73"/>
      <c r="EA376" s="73"/>
      <c r="EB376" s="73"/>
      <c r="EC376" s="73"/>
      <c r="ED376" s="73"/>
      <c r="EE376" s="73"/>
      <c r="EF376" s="73"/>
      <c r="EG376" s="73"/>
      <c r="EH376" s="73"/>
      <c r="EI376" s="73"/>
      <c r="EJ376" s="73"/>
      <c r="EK376" s="73"/>
      <c r="EL376" s="73"/>
      <c r="EX376" s="73"/>
      <c r="EY376" s="73"/>
      <c r="EZ376" s="73"/>
      <c r="FA376" s="73"/>
      <c r="FB376" s="73"/>
      <c r="FC376" s="73"/>
      <c r="FD376" s="73"/>
      <c r="FE376" s="73"/>
      <c r="FF376" s="73"/>
      <c r="FG376" s="79"/>
      <c r="FH376" s="79"/>
      <c r="FI376" s="73"/>
      <c r="FJ376" s="73"/>
      <c r="FK376" s="73"/>
      <c r="FM376" s="73"/>
      <c r="FN376" s="73"/>
      <c r="FO376" s="73"/>
      <c r="FP376" s="73"/>
      <c r="FQ376" s="73"/>
      <c r="FR376" s="73"/>
      <c r="FS376" s="73"/>
      <c r="FT376" s="73"/>
      <c r="FU376" s="73"/>
      <c r="FV376" s="73"/>
      <c r="FW376" s="73"/>
      <c r="GA376" s="80"/>
      <c r="GB376" s="80"/>
      <c r="GC376" s="73"/>
      <c r="GD376" s="73"/>
      <c r="GE376" s="80"/>
      <c r="GF376" s="73"/>
      <c r="GH376" s="73"/>
    </row>
    <row r="377" spans="1:190" s="74" customFormat="1" ht="18" customHeight="1" x14ac:dyDescent="0.3">
      <c r="A377" s="73" t="s">
        <v>1033</v>
      </c>
      <c r="B377" s="73" t="s">
        <v>1022</v>
      </c>
      <c r="C377" s="74">
        <v>940</v>
      </c>
      <c r="D377" s="74">
        <v>5</v>
      </c>
      <c r="E377" s="56">
        <f t="shared" si="5"/>
        <v>1213.1500000000001</v>
      </c>
      <c r="F377" s="74">
        <v>63.71</v>
      </c>
      <c r="G377" s="74">
        <v>0.27</v>
      </c>
      <c r="H377" s="74">
        <v>17.149999999999999</v>
      </c>
      <c r="I377" s="74">
        <v>1.73</v>
      </c>
      <c r="J377" s="74">
        <v>0.08</v>
      </c>
      <c r="K377" s="74">
        <v>0.28999999999999998</v>
      </c>
      <c r="L377" s="74">
        <v>5.19</v>
      </c>
      <c r="M377" s="74">
        <v>3.41</v>
      </c>
      <c r="N377" s="74">
        <v>0.27</v>
      </c>
      <c r="P377" s="74">
        <v>0.13</v>
      </c>
      <c r="Q377" s="74">
        <v>7.7700000000000102</v>
      </c>
      <c r="R377" s="73"/>
      <c r="S377" s="74">
        <v>45.32</v>
      </c>
      <c r="T377" s="74">
        <v>1.21</v>
      </c>
      <c r="U377" s="74">
        <v>12.88</v>
      </c>
      <c r="V377" s="74">
        <v>112.19</v>
      </c>
      <c r="W377" s="74">
        <v>0.21</v>
      </c>
      <c r="X377" s="74">
        <v>13.03</v>
      </c>
      <c r="Y377" s="74">
        <v>11.04</v>
      </c>
      <c r="Z377" s="74">
        <v>1.93</v>
      </c>
      <c r="AA377" s="74">
        <v>0.21</v>
      </c>
      <c r="AC377" s="73"/>
      <c r="AD377" s="75"/>
      <c r="AE377" s="75"/>
      <c r="AF377" s="76"/>
      <c r="AG377" s="75"/>
      <c r="AH377" s="75"/>
      <c r="AI377" s="75"/>
      <c r="AJ377" s="75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5"/>
      <c r="AV377" s="75"/>
      <c r="AW377" s="75"/>
      <c r="AX377" s="75"/>
      <c r="AY377" s="75"/>
      <c r="AZ377" s="75"/>
      <c r="BA377" s="75"/>
      <c r="BB377" s="76"/>
      <c r="BC377" s="76"/>
      <c r="BD377" s="75"/>
      <c r="BE377" s="75"/>
      <c r="BF377" s="75"/>
      <c r="BG377" s="75"/>
      <c r="BH377" s="75"/>
      <c r="BI377" s="75"/>
      <c r="BJ377" s="75"/>
      <c r="BK377" s="75"/>
      <c r="BY377" s="73"/>
      <c r="BZ377" s="73"/>
      <c r="CM377" s="73"/>
      <c r="CN377" s="73"/>
      <c r="CO377" s="73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  <c r="DR377" s="73"/>
      <c r="DS377" s="73"/>
      <c r="DT377" s="73"/>
      <c r="DU377" s="73"/>
      <c r="DV377" s="73"/>
      <c r="DW377" s="73"/>
      <c r="DX377" s="73"/>
      <c r="DY377" s="73"/>
      <c r="DZ377" s="73"/>
      <c r="EA377" s="73"/>
      <c r="EB377" s="73"/>
      <c r="EC377" s="73"/>
      <c r="ED377" s="73"/>
      <c r="EE377" s="73"/>
      <c r="EF377" s="73"/>
      <c r="EG377" s="73"/>
      <c r="EH377" s="73"/>
      <c r="EI377" s="73"/>
      <c r="EJ377" s="73"/>
      <c r="EK377" s="73"/>
      <c r="EL377" s="73"/>
      <c r="EX377" s="73"/>
      <c r="EY377" s="73"/>
      <c r="EZ377" s="73"/>
      <c r="FA377" s="73"/>
      <c r="FB377" s="73"/>
      <c r="FC377" s="73"/>
      <c r="FD377" s="73"/>
      <c r="FE377" s="73"/>
      <c r="FF377" s="73"/>
      <c r="FG377" s="79"/>
      <c r="FH377" s="79"/>
      <c r="FI377" s="73"/>
      <c r="FJ377" s="73"/>
      <c r="FK377" s="73"/>
      <c r="FM377" s="73"/>
      <c r="FN377" s="73"/>
      <c r="FO377" s="73"/>
      <c r="FP377" s="73"/>
      <c r="FQ377" s="73"/>
      <c r="FR377" s="73"/>
      <c r="FS377" s="73"/>
      <c r="FT377" s="73"/>
      <c r="FU377" s="73"/>
      <c r="FV377" s="73"/>
      <c r="FW377" s="73"/>
      <c r="GA377" s="80"/>
      <c r="GB377" s="80"/>
      <c r="GC377" s="73"/>
      <c r="GD377" s="73"/>
      <c r="GE377" s="80"/>
      <c r="GF377" s="73"/>
      <c r="GH377" s="73"/>
    </row>
    <row r="378" spans="1:190" s="73" customFormat="1" ht="18" customHeight="1" x14ac:dyDescent="0.3">
      <c r="A378" s="73" t="s">
        <v>1066</v>
      </c>
      <c r="B378" s="73" t="s">
        <v>1022</v>
      </c>
      <c r="C378" s="74">
        <v>1000</v>
      </c>
      <c r="D378" s="74">
        <v>10</v>
      </c>
      <c r="E378" s="56">
        <f t="shared" si="5"/>
        <v>1273.1500000000001</v>
      </c>
      <c r="F378" s="74">
        <v>42.68</v>
      </c>
      <c r="G378" s="74">
        <v>2.19</v>
      </c>
      <c r="H378" s="74">
        <v>14.15</v>
      </c>
      <c r="I378" s="74">
        <v>10.77</v>
      </c>
      <c r="J378" s="74"/>
      <c r="K378" s="74">
        <v>4.83</v>
      </c>
      <c r="L378" s="74">
        <v>9.49</v>
      </c>
      <c r="M378" s="74">
        <v>4</v>
      </c>
      <c r="N378" s="74">
        <v>1.95</v>
      </c>
      <c r="O378" s="74"/>
      <c r="P378" s="74"/>
      <c r="Q378" s="74">
        <v>8</v>
      </c>
      <c r="S378" s="74">
        <v>45.3</v>
      </c>
      <c r="T378" s="74">
        <v>2.25</v>
      </c>
      <c r="U378" s="74">
        <v>11.92</v>
      </c>
      <c r="V378" s="74">
        <v>9.2200000000000006</v>
      </c>
      <c r="W378" s="74"/>
      <c r="X378" s="74">
        <v>16.22</v>
      </c>
      <c r="Y378" s="74">
        <v>11.53</v>
      </c>
      <c r="Z378" s="74">
        <v>2.4900000000000002</v>
      </c>
      <c r="AA378" s="74">
        <v>1.2</v>
      </c>
      <c r="AB378" s="74">
        <v>0.4</v>
      </c>
      <c r="AD378" s="75"/>
      <c r="AE378" s="75"/>
      <c r="AF378" s="76"/>
      <c r="AG378" s="75"/>
      <c r="AH378" s="75"/>
      <c r="AI378" s="75"/>
      <c r="AJ378" s="75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5"/>
      <c r="AV378" s="75"/>
      <c r="AW378" s="75"/>
      <c r="AX378" s="75"/>
      <c r="AY378" s="75"/>
      <c r="AZ378" s="75"/>
      <c r="BA378" s="75"/>
      <c r="BB378" s="76"/>
      <c r="BC378" s="76"/>
      <c r="BD378" s="75"/>
      <c r="BE378" s="75"/>
      <c r="BF378" s="75"/>
      <c r="BG378" s="75"/>
      <c r="BH378" s="75"/>
      <c r="BI378" s="75"/>
      <c r="BJ378" s="75"/>
      <c r="BK378" s="75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EM378" s="74"/>
      <c r="EN378" s="74"/>
      <c r="EO378" s="74"/>
      <c r="EP378" s="74"/>
      <c r="EQ378" s="74"/>
      <c r="ER378" s="74"/>
      <c r="ES378" s="74"/>
      <c r="ET378" s="74"/>
      <c r="EU378" s="74"/>
      <c r="EV378" s="74"/>
      <c r="EW378" s="74"/>
      <c r="FG378" s="79"/>
      <c r="FH378" s="79"/>
      <c r="FL378" s="74"/>
      <c r="FX378" s="74"/>
      <c r="FY378" s="74"/>
      <c r="FZ378" s="74"/>
      <c r="GA378" s="80"/>
      <c r="GB378" s="80"/>
      <c r="GE378" s="80"/>
      <c r="GG378" s="74"/>
    </row>
    <row r="379" spans="1:190" s="73" customFormat="1" ht="18" customHeight="1" x14ac:dyDescent="0.3">
      <c r="A379" s="73" t="s">
        <v>1066</v>
      </c>
      <c r="B379" s="73" t="s">
        <v>1022</v>
      </c>
      <c r="C379" s="74">
        <v>1025</v>
      </c>
      <c r="D379" s="74">
        <v>20</v>
      </c>
      <c r="E379" s="56">
        <f t="shared" si="5"/>
        <v>1298.1500000000001</v>
      </c>
      <c r="F379" s="74">
        <v>37.94</v>
      </c>
      <c r="G379" s="74">
        <v>2.0699999999999998</v>
      </c>
      <c r="H379" s="74">
        <v>13.11</v>
      </c>
      <c r="I379" s="74">
        <v>8.64</v>
      </c>
      <c r="J379" s="74"/>
      <c r="K379" s="74">
        <v>5.0199999999999996</v>
      </c>
      <c r="L379" s="74">
        <v>7.1</v>
      </c>
      <c r="M379" s="74">
        <v>5.2</v>
      </c>
      <c r="N379" s="74">
        <v>2.6</v>
      </c>
      <c r="O379" s="74"/>
      <c r="P379" s="74"/>
      <c r="Q379" s="74">
        <v>10</v>
      </c>
      <c r="S379" s="74">
        <v>42.37</v>
      </c>
      <c r="T379" s="74">
        <v>2.2400000000000002</v>
      </c>
      <c r="U379" s="74">
        <v>13.34</v>
      </c>
      <c r="V379" s="74">
        <v>7.76</v>
      </c>
      <c r="W379" s="74"/>
      <c r="X379" s="74">
        <v>14.79</v>
      </c>
      <c r="Y379" s="74">
        <v>11.03</v>
      </c>
      <c r="Z379" s="74">
        <v>2.2599999999999998</v>
      </c>
      <c r="AA379" s="74">
        <v>1.71</v>
      </c>
      <c r="AB379" s="74">
        <v>0.26</v>
      </c>
      <c r="AD379" s="75"/>
      <c r="AE379" s="75"/>
      <c r="AF379" s="76"/>
      <c r="AG379" s="75"/>
      <c r="AH379" s="75"/>
      <c r="AI379" s="75"/>
      <c r="AJ379" s="75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5"/>
      <c r="AV379" s="75"/>
      <c r="AW379" s="75"/>
      <c r="AX379" s="75"/>
      <c r="AY379" s="75"/>
      <c r="AZ379" s="75"/>
      <c r="BA379" s="75"/>
      <c r="BB379" s="76"/>
      <c r="BC379" s="76"/>
      <c r="BD379" s="75"/>
      <c r="BE379" s="75"/>
      <c r="BF379" s="75"/>
      <c r="BG379" s="75"/>
      <c r="BH379" s="75"/>
      <c r="BI379" s="75"/>
      <c r="BJ379" s="75"/>
      <c r="BK379" s="75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EM379" s="74"/>
      <c r="EN379" s="74"/>
      <c r="EO379" s="74"/>
      <c r="EP379" s="74"/>
      <c r="EQ379" s="74"/>
      <c r="ER379" s="74"/>
      <c r="ES379" s="74"/>
      <c r="ET379" s="74"/>
      <c r="EU379" s="74"/>
      <c r="EV379" s="74"/>
      <c r="EW379" s="74"/>
      <c r="FG379" s="79"/>
      <c r="FH379" s="79"/>
      <c r="FL379" s="74"/>
      <c r="FX379" s="74"/>
      <c r="FY379" s="74"/>
      <c r="FZ379" s="74"/>
      <c r="GA379" s="80"/>
      <c r="GB379" s="80"/>
      <c r="GE379" s="80"/>
      <c r="GG379" s="74"/>
    </row>
    <row r="380" spans="1:190" s="73" customFormat="1" ht="18" customHeight="1" x14ac:dyDescent="0.3">
      <c r="A380" s="73" t="s">
        <v>1066</v>
      </c>
      <c r="B380" s="73" t="s">
        <v>1022</v>
      </c>
      <c r="C380" s="74">
        <v>1000</v>
      </c>
      <c r="D380" s="74">
        <v>20</v>
      </c>
      <c r="E380" s="56">
        <f t="shared" si="5"/>
        <v>1273.1500000000001</v>
      </c>
      <c r="F380" s="74">
        <v>38.97</v>
      </c>
      <c r="G380" s="74">
        <v>2.12</v>
      </c>
      <c r="H380" s="74">
        <v>13.08</v>
      </c>
      <c r="I380" s="74">
        <v>8.7200000000000006</v>
      </c>
      <c r="J380" s="74"/>
      <c r="K380" s="74">
        <v>4.93</v>
      </c>
      <c r="L380" s="74">
        <v>7.89</v>
      </c>
      <c r="M380" s="74">
        <v>3.9</v>
      </c>
      <c r="N380" s="74">
        <v>1.8</v>
      </c>
      <c r="O380" s="74"/>
      <c r="P380" s="74"/>
      <c r="Q380" s="74">
        <v>10</v>
      </c>
      <c r="S380" s="74">
        <v>42.95</v>
      </c>
      <c r="T380" s="74">
        <v>2.11</v>
      </c>
      <c r="U380" s="74">
        <v>13.17</v>
      </c>
      <c r="V380" s="74">
        <v>8.1300000000000008</v>
      </c>
      <c r="W380" s="74"/>
      <c r="X380" s="74">
        <v>15.07</v>
      </c>
      <c r="Y380" s="74">
        <v>10.73</v>
      </c>
      <c r="Z380" s="74">
        <v>2.15</v>
      </c>
      <c r="AA380" s="74">
        <v>1.76</v>
      </c>
      <c r="AB380" s="74">
        <v>0.46</v>
      </c>
      <c r="AD380" s="75"/>
      <c r="AE380" s="75"/>
      <c r="AF380" s="76"/>
      <c r="AG380" s="75"/>
      <c r="AH380" s="75"/>
      <c r="AI380" s="75"/>
      <c r="AJ380" s="75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5"/>
      <c r="AV380" s="75"/>
      <c r="AW380" s="75"/>
      <c r="AX380" s="75"/>
      <c r="AY380" s="75"/>
      <c r="AZ380" s="75"/>
      <c r="BA380" s="75"/>
      <c r="BB380" s="76"/>
      <c r="BC380" s="76"/>
      <c r="BD380" s="75"/>
      <c r="BE380" s="75"/>
      <c r="BF380" s="75"/>
      <c r="BG380" s="75"/>
      <c r="BH380" s="75"/>
      <c r="BI380" s="75"/>
      <c r="BJ380" s="75"/>
      <c r="BK380" s="75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EM380" s="74"/>
      <c r="EN380" s="74"/>
      <c r="EO380" s="74"/>
      <c r="EP380" s="74"/>
      <c r="EQ380" s="74"/>
      <c r="ER380" s="74"/>
      <c r="ES380" s="74"/>
      <c r="ET380" s="74"/>
      <c r="EU380" s="74"/>
      <c r="EV380" s="74"/>
      <c r="EW380" s="74"/>
      <c r="FG380" s="79"/>
      <c r="FH380" s="79"/>
      <c r="FL380" s="74"/>
      <c r="FX380" s="74"/>
      <c r="FY380" s="74"/>
      <c r="FZ380" s="74"/>
      <c r="GA380" s="80"/>
      <c r="GB380" s="80"/>
      <c r="GE380" s="80"/>
      <c r="GG380" s="74"/>
    </row>
    <row r="381" spans="1:190" s="81" customFormat="1" ht="18" customHeight="1" x14ac:dyDescent="0.3">
      <c r="A381" s="81" t="s">
        <v>1072</v>
      </c>
      <c r="B381" s="81" t="s">
        <v>1022</v>
      </c>
      <c r="C381" s="82">
        <v>680</v>
      </c>
      <c r="D381" s="82">
        <v>1.5</v>
      </c>
      <c r="E381" s="56">
        <f t="shared" si="5"/>
        <v>953.15</v>
      </c>
      <c r="F381" s="82">
        <v>74.722999999999999</v>
      </c>
      <c r="G381" s="82">
        <v>0.26</v>
      </c>
      <c r="H381" s="82">
        <v>10.58</v>
      </c>
      <c r="I381" s="82">
        <v>5.26</v>
      </c>
      <c r="J381" s="82">
        <v>0.14000000000000001</v>
      </c>
      <c r="K381" s="82">
        <v>0.02</v>
      </c>
      <c r="L381" s="82">
        <v>0.09</v>
      </c>
      <c r="M381" s="82">
        <v>4.8499999999999996</v>
      </c>
      <c r="N381" s="82">
        <v>4.08</v>
      </c>
      <c r="O381" s="82"/>
      <c r="P381" s="82"/>
      <c r="Q381" s="82">
        <v>5.09</v>
      </c>
      <c r="S381" s="82">
        <v>47.45</v>
      </c>
      <c r="T381" s="82">
        <v>1.85</v>
      </c>
      <c r="U381" s="82">
        <v>1.8</v>
      </c>
      <c r="V381" s="82">
        <v>30.2</v>
      </c>
      <c r="W381" s="82">
        <v>1.2</v>
      </c>
      <c r="X381" s="82">
        <v>1.53</v>
      </c>
      <c r="Y381" s="82">
        <v>3.75</v>
      </c>
      <c r="Z381" s="82">
        <v>5.78</v>
      </c>
      <c r="AA381" s="82">
        <v>1.17</v>
      </c>
      <c r="AB381" s="82"/>
      <c r="AD381" s="83"/>
      <c r="AE381" s="83"/>
      <c r="AF381" s="84"/>
      <c r="AG381" s="83"/>
      <c r="AH381" s="83"/>
      <c r="AI381" s="83"/>
      <c r="AJ381" s="83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3"/>
      <c r="AV381" s="83"/>
      <c r="AW381" s="83"/>
      <c r="AX381" s="83"/>
      <c r="AY381" s="83"/>
      <c r="AZ381" s="83"/>
      <c r="BA381" s="83"/>
      <c r="BB381" s="84"/>
      <c r="BC381" s="84"/>
      <c r="BD381" s="83"/>
      <c r="BE381" s="83"/>
      <c r="BF381" s="83"/>
      <c r="BG381" s="83"/>
      <c r="BH381" s="83"/>
      <c r="BI381" s="83"/>
      <c r="BJ381" s="83"/>
      <c r="BK381" s="83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FG381" s="87"/>
      <c r="FH381" s="87"/>
      <c r="FL381" s="82"/>
      <c r="FX381" s="82"/>
      <c r="FY381" s="82"/>
      <c r="FZ381" s="82"/>
      <c r="GA381" s="88"/>
      <c r="GB381" s="88"/>
      <c r="GE381" s="88"/>
      <c r="GG381" s="82"/>
    </row>
    <row r="382" spans="1:190" s="81" customFormat="1" ht="18" customHeight="1" x14ac:dyDescent="0.3">
      <c r="A382" s="81" t="s">
        <v>1072</v>
      </c>
      <c r="B382" s="81" t="s">
        <v>1022</v>
      </c>
      <c r="C382" s="82">
        <v>680</v>
      </c>
      <c r="D382" s="82">
        <v>1.5</v>
      </c>
      <c r="E382" s="56">
        <f t="shared" si="5"/>
        <v>953.15</v>
      </c>
      <c r="F382" s="82">
        <v>75.56</v>
      </c>
      <c r="G382" s="82">
        <v>0.28000000000000003</v>
      </c>
      <c r="H382" s="82">
        <v>9.51</v>
      </c>
      <c r="I382" s="82">
        <v>5.86</v>
      </c>
      <c r="J382" s="82">
        <v>0.21</v>
      </c>
      <c r="K382" s="82">
        <v>0.02</v>
      </c>
      <c r="L382" s="82">
        <v>0.13</v>
      </c>
      <c r="M382" s="82">
        <v>4.37</v>
      </c>
      <c r="N382" s="82">
        <v>4.07</v>
      </c>
      <c r="O382" s="82"/>
      <c r="P382" s="82"/>
      <c r="Q382" s="82">
        <v>4.6100000000000003</v>
      </c>
      <c r="S382" s="82">
        <v>48.59</v>
      </c>
      <c r="T382" s="82">
        <v>1.43</v>
      </c>
      <c r="U382" s="82">
        <v>1.44</v>
      </c>
      <c r="V382" s="82">
        <v>30.55</v>
      </c>
      <c r="W382" s="82">
        <v>1.32</v>
      </c>
      <c r="X382" s="82">
        <v>1.49</v>
      </c>
      <c r="Y382" s="82">
        <v>2.3199999999999998</v>
      </c>
      <c r="Z382" s="82">
        <v>6.18</v>
      </c>
      <c r="AA382" s="82">
        <v>1.1599999999999999</v>
      </c>
      <c r="AB382" s="82"/>
      <c r="AD382" s="83"/>
      <c r="AE382" s="83"/>
      <c r="AF382" s="84"/>
      <c r="AG382" s="83"/>
      <c r="AH382" s="83"/>
      <c r="AI382" s="83"/>
      <c r="AJ382" s="83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3"/>
      <c r="AV382" s="83"/>
      <c r="AW382" s="83"/>
      <c r="AX382" s="83"/>
      <c r="AY382" s="83"/>
      <c r="AZ382" s="83"/>
      <c r="BA382" s="83"/>
      <c r="BB382" s="84"/>
      <c r="BC382" s="84"/>
      <c r="BD382" s="83"/>
      <c r="BE382" s="83"/>
      <c r="BF382" s="83"/>
      <c r="BG382" s="83"/>
      <c r="BH382" s="83"/>
      <c r="BI382" s="83"/>
      <c r="BJ382" s="83"/>
      <c r="BK382" s="83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FG382" s="87"/>
      <c r="FH382" s="87"/>
      <c r="FL382" s="82"/>
      <c r="FX382" s="82"/>
      <c r="FY382" s="82"/>
      <c r="FZ382" s="82"/>
      <c r="GA382" s="88"/>
      <c r="GB382" s="88"/>
      <c r="GE382" s="88"/>
      <c r="GG382" s="82"/>
    </row>
    <row r="383" spans="1:190" s="81" customFormat="1" ht="18" customHeight="1" x14ac:dyDescent="0.3">
      <c r="A383" s="81" t="s">
        <v>1072</v>
      </c>
      <c r="B383" s="81" t="s">
        <v>1022</v>
      </c>
      <c r="C383" s="82">
        <v>680</v>
      </c>
      <c r="D383" s="82">
        <v>1.5</v>
      </c>
      <c r="E383" s="56">
        <f t="shared" si="5"/>
        <v>953.15</v>
      </c>
      <c r="F383" s="82">
        <v>76.05</v>
      </c>
      <c r="G383" s="82">
        <v>0.34</v>
      </c>
      <c r="H383" s="82">
        <v>8.35</v>
      </c>
      <c r="I383" s="82">
        <v>6.27</v>
      </c>
      <c r="J383" s="82">
        <v>0.21</v>
      </c>
      <c r="K383" s="82">
        <v>0.01</v>
      </c>
      <c r="L383" s="82">
        <v>0.18</v>
      </c>
      <c r="M383" s="82">
        <v>4.51</v>
      </c>
      <c r="N383" s="82">
        <v>4.0999999999999996</v>
      </c>
      <c r="O383" s="82"/>
      <c r="P383" s="82"/>
      <c r="Q383" s="82">
        <v>3.68</v>
      </c>
      <c r="S383" s="82">
        <v>47.74</v>
      </c>
      <c r="T383" s="82">
        <v>1.89</v>
      </c>
      <c r="U383" s="82">
        <v>0.84</v>
      </c>
      <c r="V383" s="82">
        <v>31.22</v>
      </c>
      <c r="W383" s="82">
        <v>1.35</v>
      </c>
      <c r="X383" s="82">
        <v>1.48</v>
      </c>
      <c r="Y383" s="82">
        <v>2.72</v>
      </c>
      <c r="Z383" s="82">
        <v>6.23</v>
      </c>
      <c r="AA383" s="82">
        <v>1</v>
      </c>
      <c r="AB383" s="82"/>
      <c r="AD383" s="83"/>
      <c r="AE383" s="83"/>
      <c r="AF383" s="84"/>
      <c r="AG383" s="83"/>
      <c r="AH383" s="83"/>
      <c r="AI383" s="83"/>
      <c r="AJ383" s="83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3"/>
      <c r="AV383" s="83"/>
      <c r="AW383" s="83"/>
      <c r="AX383" s="83"/>
      <c r="AY383" s="83"/>
      <c r="AZ383" s="83"/>
      <c r="BA383" s="83"/>
      <c r="BB383" s="84"/>
      <c r="BC383" s="84"/>
      <c r="BD383" s="83"/>
      <c r="BE383" s="83"/>
      <c r="BF383" s="83"/>
      <c r="BG383" s="83"/>
      <c r="BH383" s="83"/>
      <c r="BI383" s="83"/>
      <c r="BJ383" s="83"/>
      <c r="BK383" s="83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FG383" s="87"/>
      <c r="FH383" s="87"/>
      <c r="FL383" s="82"/>
      <c r="FX383" s="82"/>
      <c r="FY383" s="82"/>
      <c r="FZ383" s="82"/>
      <c r="GA383" s="88"/>
      <c r="GB383" s="88"/>
      <c r="GE383" s="88"/>
      <c r="GG383" s="82"/>
    </row>
    <row r="384" spans="1:190" s="81" customFormat="1" ht="18" customHeight="1" x14ac:dyDescent="0.3">
      <c r="A384" s="81" t="s">
        <v>1072</v>
      </c>
      <c r="B384" s="81" t="s">
        <v>1022</v>
      </c>
      <c r="C384" s="82">
        <v>680</v>
      </c>
      <c r="D384" s="82">
        <v>1.5</v>
      </c>
      <c r="E384" s="56">
        <f t="shared" si="5"/>
        <v>953.15</v>
      </c>
      <c r="F384" s="82">
        <v>73.61</v>
      </c>
      <c r="G384" s="82">
        <v>0.32</v>
      </c>
      <c r="H384" s="82">
        <v>8.82</v>
      </c>
      <c r="I384" s="82">
        <v>6.54</v>
      </c>
      <c r="J384" s="82">
        <v>0.51</v>
      </c>
      <c r="K384" s="82">
        <v>0</v>
      </c>
      <c r="L384" s="82">
        <v>0.15</v>
      </c>
      <c r="M384" s="82">
        <v>5.27</v>
      </c>
      <c r="N384" s="82">
        <v>4.7699999999999996</v>
      </c>
      <c r="O384" s="82"/>
      <c r="P384" s="82"/>
      <c r="Q384" s="82">
        <v>3.61</v>
      </c>
      <c r="S384" s="82">
        <v>47.87</v>
      </c>
      <c r="T384" s="82">
        <v>2.21</v>
      </c>
      <c r="U384" s="82">
        <v>0.67</v>
      </c>
      <c r="V384" s="82">
        <v>31.25</v>
      </c>
      <c r="W384" s="82">
        <v>1.4</v>
      </c>
      <c r="X384" s="82">
        <v>1.1399999999999999</v>
      </c>
      <c r="Y384" s="82">
        <v>2.2999999999999998</v>
      </c>
      <c r="Z384" s="82">
        <v>6.94</v>
      </c>
      <c r="AA384" s="82">
        <v>1.21</v>
      </c>
      <c r="AB384" s="82"/>
      <c r="AD384" s="83"/>
      <c r="AE384" s="83"/>
      <c r="AF384" s="84"/>
      <c r="AG384" s="83"/>
      <c r="AH384" s="83"/>
      <c r="AI384" s="83"/>
      <c r="AJ384" s="83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3"/>
      <c r="AV384" s="83"/>
      <c r="AW384" s="83"/>
      <c r="AX384" s="83"/>
      <c r="AY384" s="83"/>
      <c r="AZ384" s="83"/>
      <c r="BA384" s="83"/>
      <c r="BB384" s="84"/>
      <c r="BC384" s="84"/>
      <c r="BD384" s="83"/>
      <c r="BE384" s="83"/>
      <c r="BF384" s="83"/>
      <c r="BG384" s="83"/>
      <c r="BH384" s="83"/>
      <c r="BI384" s="83"/>
      <c r="BJ384" s="83"/>
      <c r="BK384" s="83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FG384" s="87"/>
      <c r="FH384" s="87"/>
      <c r="FL384" s="82"/>
      <c r="FX384" s="82"/>
      <c r="FY384" s="82"/>
      <c r="FZ384" s="82"/>
      <c r="GA384" s="88"/>
      <c r="GB384" s="88"/>
      <c r="GE384" s="88"/>
      <c r="GG384" s="82"/>
    </row>
    <row r="385" spans="1:189" s="81" customFormat="1" ht="18" customHeight="1" x14ac:dyDescent="0.3">
      <c r="A385" s="81" t="s">
        <v>1072</v>
      </c>
      <c r="B385" s="81" t="s">
        <v>1022</v>
      </c>
      <c r="C385" s="82">
        <v>680</v>
      </c>
      <c r="D385" s="82">
        <v>1.5</v>
      </c>
      <c r="E385" s="56">
        <f t="shared" si="5"/>
        <v>953.15</v>
      </c>
      <c r="F385" s="82">
        <v>72.739999999999995</v>
      </c>
      <c r="G385" s="82">
        <v>0.51</v>
      </c>
      <c r="H385" s="82">
        <v>7.07</v>
      </c>
      <c r="I385" s="82">
        <v>8.2899999999999991</v>
      </c>
      <c r="J385" s="82">
        <v>0.49</v>
      </c>
      <c r="K385" s="82">
        <v>0.05</v>
      </c>
      <c r="L385" s="82">
        <v>0.2</v>
      </c>
      <c r="M385" s="82">
        <v>6.54</v>
      </c>
      <c r="N385" s="82">
        <v>4.12</v>
      </c>
      <c r="O385" s="82"/>
      <c r="P385" s="82"/>
      <c r="Q385" s="82">
        <v>3.01</v>
      </c>
      <c r="S385" s="82">
        <v>48.79</v>
      </c>
      <c r="T385" s="82">
        <v>2.35</v>
      </c>
      <c r="U385" s="82">
        <v>1.53</v>
      </c>
      <c r="V385" s="82">
        <v>28.1</v>
      </c>
      <c r="W385" s="82">
        <v>1.31</v>
      </c>
      <c r="X385" s="82">
        <v>1.1100000000000001</v>
      </c>
      <c r="Y385" s="82">
        <v>1.89</v>
      </c>
      <c r="Z385" s="82">
        <v>7.03</v>
      </c>
      <c r="AA385" s="82">
        <v>1.61</v>
      </c>
      <c r="AB385" s="82"/>
      <c r="AD385" s="83"/>
      <c r="AE385" s="83"/>
      <c r="AF385" s="84"/>
      <c r="AG385" s="83"/>
      <c r="AH385" s="83"/>
      <c r="AI385" s="83"/>
      <c r="AJ385" s="83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3"/>
      <c r="AV385" s="83"/>
      <c r="AW385" s="83"/>
      <c r="AX385" s="83"/>
      <c r="AY385" s="83"/>
      <c r="AZ385" s="83"/>
      <c r="BA385" s="83"/>
      <c r="BB385" s="84"/>
      <c r="BC385" s="84"/>
      <c r="BD385" s="83"/>
      <c r="BE385" s="83"/>
      <c r="BF385" s="83"/>
      <c r="BG385" s="83"/>
      <c r="BH385" s="83"/>
      <c r="BI385" s="83"/>
      <c r="BJ385" s="83"/>
      <c r="BK385" s="83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FG385" s="87"/>
      <c r="FH385" s="87"/>
      <c r="FL385" s="82"/>
      <c r="FX385" s="82"/>
      <c r="FY385" s="82"/>
      <c r="FZ385" s="82"/>
      <c r="GA385" s="88"/>
      <c r="GB385" s="88"/>
      <c r="GE385" s="88"/>
      <c r="GG385" s="82"/>
    </row>
    <row r="386" spans="1:189" s="81" customFormat="1" ht="18" customHeight="1" x14ac:dyDescent="0.3">
      <c r="A386" s="81" t="s">
        <v>1072</v>
      </c>
      <c r="B386" s="81" t="s">
        <v>1022</v>
      </c>
      <c r="C386" s="82">
        <v>680</v>
      </c>
      <c r="D386" s="82">
        <v>1.5</v>
      </c>
      <c r="E386" s="56">
        <f t="shared" si="5"/>
        <v>953.15</v>
      </c>
      <c r="F386" s="82">
        <v>71.209999999999994</v>
      </c>
      <c r="G386" s="82">
        <v>0.21</v>
      </c>
      <c r="H386" s="82">
        <v>10.96</v>
      </c>
      <c r="I386" s="82">
        <v>5.96</v>
      </c>
      <c r="J386" s="82">
        <v>0.47</v>
      </c>
      <c r="K386" s="82">
        <v>0.02</v>
      </c>
      <c r="L386" s="82">
        <v>0.22</v>
      </c>
      <c r="M386" s="82">
        <v>6.01</v>
      </c>
      <c r="N386" s="82">
        <v>4.95</v>
      </c>
      <c r="O386" s="82"/>
      <c r="P386" s="82"/>
      <c r="Q386" s="82">
        <v>2.21</v>
      </c>
      <c r="S386" s="82">
        <v>47.73</v>
      </c>
      <c r="T386" s="82">
        <v>2.61</v>
      </c>
      <c r="U386" s="82">
        <v>0.74</v>
      </c>
      <c r="V386" s="82">
        <v>29.93</v>
      </c>
      <c r="W386" s="82">
        <v>1.64</v>
      </c>
      <c r="X386" s="82">
        <v>0.94</v>
      </c>
      <c r="Y386" s="82">
        <v>1.82</v>
      </c>
      <c r="Z386" s="82">
        <v>7.12</v>
      </c>
      <c r="AA386" s="82">
        <v>1.38</v>
      </c>
      <c r="AB386" s="82"/>
      <c r="AD386" s="83"/>
      <c r="AE386" s="83"/>
      <c r="AF386" s="84"/>
      <c r="AG386" s="83"/>
      <c r="AH386" s="83"/>
      <c r="AI386" s="83"/>
      <c r="AJ386" s="83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3"/>
      <c r="AV386" s="83"/>
      <c r="AW386" s="83"/>
      <c r="AX386" s="83"/>
      <c r="AY386" s="83"/>
      <c r="AZ386" s="83"/>
      <c r="BA386" s="83"/>
      <c r="BB386" s="84"/>
      <c r="BC386" s="84"/>
      <c r="BD386" s="83"/>
      <c r="BE386" s="83"/>
      <c r="BF386" s="83"/>
      <c r="BG386" s="83"/>
      <c r="BH386" s="83"/>
      <c r="BI386" s="83"/>
      <c r="BJ386" s="83"/>
      <c r="BK386" s="83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FG386" s="87"/>
      <c r="FH386" s="87"/>
      <c r="FL386" s="82"/>
      <c r="FX386" s="82"/>
      <c r="FY386" s="82"/>
      <c r="FZ386" s="82"/>
      <c r="GA386" s="88"/>
      <c r="GB386" s="88"/>
      <c r="GE386" s="88"/>
      <c r="GG386" s="82"/>
    </row>
    <row r="387" spans="1:189" s="81" customFormat="1" ht="18" customHeight="1" x14ac:dyDescent="0.3">
      <c r="A387" s="81" t="s">
        <v>1072</v>
      </c>
      <c r="B387" s="81" t="s">
        <v>1022</v>
      </c>
      <c r="C387" s="82">
        <v>680</v>
      </c>
      <c r="D387" s="82">
        <v>1.5</v>
      </c>
      <c r="E387" s="56">
        <f t="shared" ref="E387:E402" si="6">C387+273.15</f>
        <v>953.15</v>
      </c>
      <c r="F387" s="82">
        <v>73.180000000000007</v>
      </c>
      <c r="G387" s="82">
        <v>0.25</v>
      </c>
      <c r="H387" s="82">
        <v>7.93</v>
      </c>
      <c r="I387" s="82">
        <v>6.46</v>
      </c>
      <c r="J387" s="82">
        <v>0.32</v>
      </c>
      <c r="K387" s="82">
        <v>0.02</v>
      </c>
      <c r="L387" s="82">
        <v>0.2</v>
      </c>
      <c r="M387" s="82">
        <v>7.04</v>
      </c>
      <c r="N387" s="82">
        <v>4.5999999999999996</v>
      </c>
      <c r="O387" s="82"/>
      <c r="P387" s="82"/>
      <c r="Q387" s="82">
        <v>2</v>
      </c>
      <c r="S387" s="82">
        <v>50.6</v>
      </c>
      <c r="T387" s="82">
        <v>1.92</v>
      </c>
      <c r="U387" s="82">
        <v>2.6</v>
      </c>
      <c r="V387" s="82">
        <v>26.14</v>
      </c>
      <c r="W387" s="82">
        <v>1.18</v>
      </c>
      <c r="X387" s="82">
        <v>0.59</v>
      </c>
      <c r="Y387" s="82">
        <v>1.77</v>
      </c>
      <c r="Z387" s="82">
        <v>7.75</v>
      </c>
      <c r="AA387" s="82">
        <v>2.04</v>
      </c>
      <c r="AB387" s="82"/>
      <c r="AD387" s="83"/>
      <c r="AE387" s="83"/>
      <c r="AF387" s="84"/>
      <c r="AG387" s="83"/>
      <c r="AH387" s="83"/>
      <c r="AI387" s="83"/>
      <c r="AJ387" s="83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3"/>
      <c r="AV387" s="83"/>
      <c r="AW387" s="83"/>
      <c r="AX387" s="83"/>
      <c r="AY387" s="83"/>
      <c r="AZ387" s="83"/>
      <c r="BA387" s="83"/>
      <c r="BB387" s="84"/>
      <c r="BC387" s="84"/>
      <c r="BD387" s="83"/>
      <c r="BE387" s="83"/>
      <c r="BF387" s="83"/>
      <c r="BG387" s="83"/>
      <c r="BH387" s="83"/>
      <c r="BI387" s="83"/>
      <c r="BJ387" s="83"/>
      <c r="BK387" s="83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FG387" s="87"/>
      <c r="FH387" s="87"/>
      <c r="FL387" s="82"/>
      <c r="FX387" s="82"/>
      <c r="FY387" s="82"/>
      <c r="FZ387" s="82"/>
      <c r="GA387" s="88"/>
      <c r="GB387" s="88"/>
      <c r="GE387" s="88"/>
      <c r="GG387" s="82"/>
    </row>
    <row r="388" spans="1:189" s="81" customFormat="1" ht="18" customHeight="1" x14ac:dyDescent="0.3">
      <c r="A388" s="81" t="s">
        <v>1072</v>
      </c>
      <c r="B388" s="81" t="s">
        <v>1022</v>
      </c>
      <c r="C388" s="82">
        <v>680</v>
      </c>
      <c r="D388" s="82">
        <v>1</v>
      </c>
      <c r="E388" s="56">
        <f t="shared" si="6"/>
        <v>953.15</v>
      </c>
      <c r="F388" s="82">
        <v>76.17</v>
      </c>
      <c r="G388" s="82">
        <v>0.39</v>
      </c>
      <c r="H388" s="82">
        <v>7.48</v>
      </c>
      <c r="I388" s="82">
        <v>7.11</v>
      </c>
      <c r="J388" s="82">
        <v>0.39</v>
      </c>
      <c r="K388" s="82">
        <v>0.02</v>
      </c>
      <c r="L388" s="82">
        <v>0.12</v>
      </c>
      <c r="M388" s="82">
        <v>4.37</v>
      </c>
      <c r="N388" s="82">
        <v>3.94</v>
      </c>
      <c r="O388" s="82"/>
      <c r="P388" s="82"/>
      <c r="Q388" s="82">
        <v>3.21</v>
      </c>
      <c r="S388" s="82">
        <v>52.94</v>
      </c>
      <c r="T388" s="82">
        <v>2.25</v>
      </c>
      <c r="U388" s="82">
        <v>1.08</v>
      </c>
      <c r="V388" s="82">
        <v>29.89</v>
      </c>
      <c r="W388" s="82">
        <v>1.21</v>
      </c>
      <c r="X388" s="82">
        <v>0.6</v>
      </c>
      <c r="Y388" s="82">
        <v>0.78</v>
      </c>
      <c r="Z388" s="82">
        <v>9.35</v>
      </c>
      <c r="AA388" s="82">
        <v>1.68</v>
      </c>
      <c r="AB388" s="82"/>
      <c r="AD388" s="83"/>
      <c r="AE388" s="83"/>
      <c r="AF388" s="84"/>
      <c r="AG388" s="83"/>
      <c r="AH388" s="83"/>
      <c r="AI388" s="83"/>
      <c r="AJ388" s="83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3"/>
      <c r="AV388" s="83"/>
      <c r="AW388" s="83"/>
      <c r="AX388" s="83"/>
      <c r="AY388" s="83"/>
      <c r="AZ388" s="83"/>
      <c r="BA388" s="83"/>
      <c r="BB388" s="84"/>
      <c r="BC388" s="84"/>
      <c r="BD388" s="83"/>
      <c r="BE388" s="83"/>
      <c r="BF388" s="83"/>
      <c r="BG388" s="83"/>
      <c r="BH388" s="83"/>
      <c r="BI388" s="83"/>
      <c r="BJ388" s="83"/>
      <c r="BK388" s="83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FG388" s="87"/>
      <c r="FH388" s="87"/>
      <c r="FL388" s="82"/>
      <c r="FX388" s="82"/>
      <c r="FY388" s="82"/>
      <c r="FZ388" s="82"/>
      <c r="GA388" s="88"/>
      <c r="GB388" s="88"/>
      <c r="GE388" s="88"/>
      <c r="GG388" s="82"/>
    </row>
    <row r="389" spans="1:189" s="81" customFormat="1" ht="18" customHeight="1" x14ac:dyDescent="0.3">
      <c r="A389" s="81" t="s">
        <v>1072</v>
      </c>
      <c r="B389" s="81" t="s">
        <v>1022</v>
      </c>
      <c r="C389" s="82">
        <v>680</v>
      </c>
      <c r="D389" s="82">
        <v>1</v>
      </c>
      <c r="E389" s="56">
        <f t="shared" si="6"/>
        <v>953.15</v>
      </c>
      <c r="F389" s="82">
        <v>70.739999999999995</v>
      </c>
      <c r="G389" s="82">
        <v>0.28999999999999998</v>
      </c>
      <c r="H389" s="82">
        <v>11.17</v>
      </c>
      <c r="I389" s="82">
        <v>5.51</v>
      </c>
      <c r="J389" s="82">
        <v>0.34</v>
      </c>
      <c r="K389" s="82">
        <v>0.05</v>
      </c>
      <c r="L389" s="82">
        <v>0.06</v>
      </c>
      <c r="M389" s="82">
        <v>6.52</v>
      </c>
      <c r="N389" s="82">
        <v>5.33</v>
      </c>
      <c r="O389" s="82"/>
      <c r="P389" s="82"/>
      <c r="Q389" s="82">
        <v>2.4300000000000002</v>
      </c>
      <c r="S389" s="82">
        <v>46.49</v>
      </c>
      <c r="T389" s="82">
        <v>2.0099999999999998</v>
      </c>
      <c r="U389" s="82">
        <v>0.94</v>
      </c>
      <c r="V389" s="82">
        <v>28.32</v>
      </c>
      <c r="W389" s="82">
        <v>1.38</v>
      </c>
      <c r="X389" s="82">
        <v>0.93</v>
      </c>
      <c r="Y389" s="82">
        <v>1.56</v>
      </c>
      <c r="Z389" s="82">
        <v>8.41</v>
      </c>
      <c r="AA389" s="82">
        <v>1.33</v>
      </c>
      <c r="AB389" s="82"/>
      <c r="AD389" s="83"/>
      <c r="AE389" s="83"/>
      <c r="AF389" s="84"/>
      <c r="AG389" s="83"/>
      <c r="AH389" s="83"/>
      <c r="AI389" s="83"/>
      <c r="AJ389" s="83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3"/>
      <c r="AV389" s="83"/>
      <c r="AW389" s="83"/>
      <c r="AX389" s="83"/>
      <c r="AY389" s="83"/>
      <c r="AZ389" s="83"/>
      <c r="BA389" s="83"/>
      <c r="BB389" s="84"/>
      <c r="BC389" s="84"/>
      <c r="BD389" s="83"/>
      <c r="BE389" s="83"/>
      <c r="BF389" s="83"/>
      <c r="BG389" s="83"/>
      <c r="BH389" s="83"/>
      <c r="BI389" s="83"/>
      <c r="BJ389" s="83"/>
      <c r="BK389" s="83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FG389" s="87"/>
      <c r="FH389" s="87"/>
      <c r="FL389" s="82"/>
      <c r="FX389" s="82"/>
      <c r="FY389" s="82"/>
      <c r="FZ389" s="82"/>
      <c r="GA389" s="88"/>
      <c r="GB389" s="88"/>
      <c r="GE389" s="88"/>
      <c r="GG389" s="82"/>
    </row>
    <row r="390" spans="1:189" s="81" customFormat="1" ht="18" customHeight="1" x14ac:dyDescent="0.3">
      <c r="A390" s="81" t="s">
        <v>1069</v>
      </c>
      <c r="B390" s="81" t="s">
        <v>1022</v>
      </c>
      <c r="C390" s="82">
        <v>731</v>
      </c>
      <c r="D390" s="82">
        <v>1.5</v>
      </c>
      <c r="E390" s="56">
        <f t="shared" si="6"/>
        <v>1004.15</v>
      </c>
      <c r="F390" s="82">
        <v>63.97</v>
      </c>
      <c r="G390" s="82">
        <v>0.7</v>
      </c>
      <c r="H390" s="82">
        <v>8.57</v>
      </c>
      <c r="I390" s="82">
        <v>7.37</v>
      </c>
      <c r="J390" s="82">
        <v>0.2</v>
      </c>
      <c r="K390" s="82">
        <v>0.02</v>
      </c>
      <c r="L390" s="82">
        <v>0.05</v>
      </c>
      <c r="M390" s="82">
        <v>8.94</v>
      </c>
      <c r="N390" s="82">
        <v>4.8899999999999997</v>
      </c>
      <c r="O390" s="82"/>
      <c r="P390" s="82"/>
      <c r="Q390" s="82">
        <v>5.289999999999992</v>
      </c>
      <c r="S390" s="82">
        <v>51.27</v>
      </c>
      <c r="T390" s="82">
        <v>0.83</v>
      </c>
      <c r="U390" s="82">
        <v>1.74</v>
      </c>
      <c r="V390" s="82">
        <v>30.43</v>
      </c>
      <c r="W390" s="82">
        <v>0.62</v>
      </c>
      <c r="X390" s="82">
        <v>0.31</v>
      </c>
      <c r="Y390" s="82">
        <v>0.2</v>
      </c>
      <c r="Z390" s="82">
        <v>8.66</v>
      </c>
      <c r="AA390" s="82">
        <v>1.54</v>
      </c>
      <c r="AB390" s="82"/>
      <c r="AD390" s="83"/>
      <c r="AE390" s="83"/>
      <c r="AF390" s="84"/>
      <c r="AG390" s="83"/>
      <c r="AH390" s="83"/>
      <c r="AI390" s="83"/>
      <c r="AJ390" s="83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3"/>
      <c r="AV390" s="83"/>
      <c r="AW390" s="83"/>
      <c r="AX390" s="83"/>
      <c r="AY390" s="83"/>
      <c r="AZ390" s="83"/>
      <c r="BA390" s="83"/>
      <c r="BB390" s="84"/>
      <c r="BC390" s="84"/>
      <c r="BD390" s="83"/>
      <c r="BE390" s="83"/>
      <c r="BF390" s="83"/>
      <c r="BG390" s="83"/>
      <c r="BH390" s="83"/>
      <c r="BI390" s="83"/>
      <c r="BJ390" s="83"/>
      <c r="BK390" s="83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FG390" s="87"/>
      <c r="FH390" s="87"/>
      <c r="FL390" s="82"/>
      <c r="FX390" s="82"/>
      <c r="FY390" s="82"/>
      <c r="FZ390" s="82"/>
      <c r="GA390" s="88"/>
      <c r="GB390" s="88"/>
      <c r="GE390" s="88"/>
      <c r="GG390" s="82"/>
    </row>
    <row r="391" spans="1:189" s="81" customFormat="1" ht="18" customHeight="1" x14ac:dyDescent="0.3">
      <c r="A391" s="81" t="s">
        <v>1069</v>
      </c>
      <c r="B391" s="81" t="s">
        <v>1022</v>
      </c>
      <c r="C391" s="82">
        <v>661</v>
      </c>
      <c r="D391" s="82">
        <v>1.51</v>
      </c>
      <c r="E391" s="56">
        <f t="shared" si="6"/>
        <v>934.15</v>
      </c>
      <c r="F391" s="82">
        <v>75.150000000000006</v>
      </c>
      <c r="G391" s="82">
        <v>0.04</v>
      </c>
      <c r="H391" s="82">
        <v>10.59</v>
      </c>
      <c r="I391" s="82">
        <v>3.01</v>
      </c>
      <c r="J391" s="82">
        <v>0.03</v>
      </c>
      <c r="K391" s="82">
        <v>0.01</v>
      </c>
      <c r="L391" s="82">
        <v>0.04</v>
      </c>
      <c r="M391" s="82">
        <v>6</v>
      </c>
      <c r="N391" s="82">
        <v>4.21</v>
      </c>
      <c r="O391" s="82"/>
      <c r="P391" s="82"/>
      <c r="Q391" s="82">
        <v>0.91999999999997328</v>
      </c>
      <c r="S391" s="82">
        <v>48.29</v>
      </c>
      <c r="T391" s="82">
        <v>0.79</v>
      </c>
      <c r="U391" s="82">
        <v>1.4</v>
      </c>
      <c r="V391" s="82">
        <v>33.07</v>
      </c>
      <c r="W391" s="82">
        <v>0.66</v>
      </c>
      <c r="X391" s="82">
        <v>0.77</v>
      </c>
      <c r="Y391" s="82">
        <v>2.48</v>
      </c>
      <c r="Z391" s="82">
        <v>5.9</v>
      </c>
      <c r="AA391" s="82">
        <v>0.9</v>
      </c>
      <c r="AB391" s="82"/>
      <c r="AD391" s="83"/>
      <c r="AE391" s="83"/>
      <c r="AF391" s="84"/>
      <c r="AG391" s="83"/>
      <c r="AH391" s="83"/>
      <c r="AI391" s="83"/>
      <c r="AJ391" s="83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3"/>
      <c r="AV391" s="83"/>
      <c r="AW391" s="83"/>
      <c r="AX391" s="83"/>
      <c r="AY391" s="83"/>
      <c r="AZ391" s="83"/>
      <c r="BA391" s="83"/>
      <c r="BB391" s="84"/>
      <c r="BC391" s="84"/>
      <c r="BD391" s="83"/>
      <c r="BE391" s="83"/>
      <c r="BF391" s="83"/>
      <c r="BG391" s="83"/>
      <c r="BH391" s="83"/>
      <c r="BI391" s="83"/>
      <c r="BJ391" s="83"/>
      <c r="BK391" s="83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FG391" s="87"/>
      <c r="FH391" s="87"/>
      <c r="FL391" s="82"/>
      <c r="FX391" s="82"/>
      <c r="FY391" s="82"/>
      <c r="FZ391" s="82"/>
      <c r="GA391" s="88"/>
      <c r="GB391" s="88"/>
      <c r="GE391" s="88"/>
      <c r="GG391" s="82"/>
    </row>
    <row r="392" spans="1:189" s="81" customFormat="1" ht="18" customHeight="1" x14ac:dyDescent="0.3">
      <c r="A392" s="81" t="s">
        <v>1069</v>
      </c>
      <c r="B392" s="81" t="s">
        <v>1022</v>
      </c>
      <c r="C392" s="82">
        <v>678</v>
      </c>
      <c r="D392" s="82">
        <v>1.56</v>
      </c>
      <c r="E392" s="56">
        <f t="shared" si="6"/>
        <v>951.15</v>
      </c>
      <c r="F392" s="82">
        <v>70.959999999999994</v>
      </c>
      <c r="G392" s="82">
        <v>0.31</v>
      </c>
      <c r="H392" s="82">
        <v>10.5</v>
      </c>
      <c r="I392" s="82">
        <v>4.9800000000000004</v>
      </c>
      <c r="J392" s="82">
        <v>0.04</v>
      </c>
      <c r="K392" s="82">
        <v>0.02</v>
      </c>
      <c r="L392" s="82">
        <v>0.02</v>
      </c>
      <c r="M392" s="82">
        <v>6.3</v>
      </c>
      <c r="N392" s="82">
        <v>3.98</v>
      </c>
      <c r="O392" s="82"/>
      <c r="P392" s="82"/>
      <c r="Q392" s="82">
        <v>2.8900000000000006</v>
      </c>
      <c r="S392" s="82">
        <v>48.36</v>
      </c>
      <c r="T392" s="82">
        <v>0.87</v>
      </c>
      <c r="U392" s="82">
        <v>0.92</v>
      </c>
      <c r="V392" s="82">
        <v>37.409999999999997</v>
      </c>
      <c r="W392" s="82">
        <v>0.79</v>
      </c>
      <c r="X392" s="82">
        <v>0.66</v>
      </c>
      <c r="Y392" s="82">
        <v>1.44</v>
      </c>
      <c r="Z392" s="82">
        <v>6.7</v>
      </c>
      <c r="AA392" s="82">
        <v>0.84</v>
      </c>
      <c r="AB392" s="82"/>
      <c r="AD392" s="83"/>
      <c r="AE392" s="83"/>
      <c r="AF392" s="84"/>
      <c r="AG392" s="83"/>
      <c r="AH392" s="83"/>
      <c r="AI392" s="83"/>
      <c r="AJ392" s="83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3"/>
      <c r="AV392" s="83"/>
      <c r="AW392" s="83"/>
      <c r="AX392" s="83"/>
      <c r="AY392" s="83"/>
      <c r="AZ392" s="83"/>
      <c r="BA392" s="83"/>
      <c r="BB392" s="84"/>
      <c r="BC392" s="84"/>
      <c r="BD392" s="83"/>
      <c r="BE392" s="83"/>
      <c r="BF392" s="83"/>
      <c r="BG392" s="83"/>
      <c r="BH392" s="83"/>
      <c r="BI392" s="83"/>
      <c r="BJ392" s="83"/>
      <c r="BK392" s="83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FG392" s="87"/>
      <c r="FH392" s="87"/>
      <c r="FL392" s="82"/>
      <c r="FX392" s="82"/>
      <c r="FY392" s="82"/>
      <c r="FZ392" s="82"/>
      <c r="GA392" s="88"/>
      <c r="GB392" s="88"/>
      <c r="GE392" s="88"/>
      <c r="GG392" s="82"/>
    </row>
    <row r="393" spans="1:189" s="81" customFormat="1" ht="18" customHeight="1" x14ac:dyDescent="0.3">
      <c r="A393" s="81" t="s">
        <v>1069</v>
      </c>
      <c r="B393" s="81" t="s">
        <v>1022</v>
      </c>
      <c r="C393" s="82">
        <v>678</v>
      </c>
      <c r="D393" s="82">
        <v>1.56</v>
      </c>
      <c r="E393" s="56">
        <f t="shared" si="6"/>
        <v>951.15</v>
      </c>
      <c r="F393" s="82">
        <v>69.87</v>
      </c>
      <c r="G393" s="82">
        <v>0.28999999999999998</v>
      </c>
      <c r="H393" s="82">
        <v>10.11</v>
      </c>
      <c r="I393" s="82">
        <v>5.32</v>
      </c>
      <c r="J393" s="82">
        <v>0.1</v>
      </c>
      <c r="K393" s="82">
        <v>0.03</v>
      </c>
      <c r="L393" s="82">
        <v>0.05</v>
      </c>
      <c r="M393" s="82">
        <v>6.97</v>
      </c>
      <c r="N393" s="82">
        <v>3.88</v>
      </c>
      <c r="O393" s="82"/>
      <c r="P393" s="82"/>
      <c r="Q393" s="82">
        <v>3.3800000000000097</v>
      </c>
      <c r="S393" s="82">
        <v>49.63</v>
      </c>
      <c r="T393" s="82">
        <v>0.96</v>
      </c>
      <c r="U393" s="82">
        <v>0.99</v>
      </c>
      <c r="V393" s="82">
        <v>35.72</v>
      </c>
      <c r="W393" s="82">
        <v>0.68</v>
      </c>
      <c r="X393" s="82">
        <v>0.37</v>
      </c>
      <c r="Y393" s="82">
        <v>0.79</v>
      </c>
      <c r="Z393" s="82">
        <v>7.79</v>
      </c>
      <c r="AA393" s="82">
        <v>1.07</v>
      </c>
      <c r="AB393" s="82"/>
      <c r="AD393" s="83"/>
      <c r="AE393" s="83"/>
      <c r="AF393" s="84"/>
      <c r="AG393" s="83"/>
      <c r="AH393" s="83"/>
      <c r="AI393" s="83"/>
      <c r="AJ393" s="83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3"/>
      <c r="AV393" s="83"/>
      <c r="AW393" s="83"/>
      <c r="AX393" s="83"/>
      <c r="AY393" s="83"/>
      <c r="AZ393" s="83"/>
      <c r="BA393" s="83"/>
      <c r="BB393" s="84"/>
      <c r="BC393" s="84"/>
      <c r="BD393" s="83"/>
      <c r="BE393" s="83"/>
      <c r="BF393" s="83"/>
      <c r="BG393" s="83"/>
      <c r="BH393" s="83"/>
      <c r="BI393" s="83"/>
      <c r="BJ393" s="83"/>
      <c r="BK393" s="83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FG393" s="87"/>
      <c r="FH393" s="87"/>
      <c r="FL393" s="82"/>
      <c r="FX393" s="82"/>
      <c r="FY393" s="82"/>
      <c r="FZ393" s="82"/>
      <c r="GA393" s="88"/>
      <c r="GB393" s="88"/>
      <c r="GE393" s="88"/>
      <c r="GG393" s="82"/>
    </row>
    <row r="394" spans="1:189" s="81" customFormat="1" ht="18" customHeight="1" x14ac:dyDescent="0.3">
      <c r="A394" s="81" t="s">
        <v>1069</v>
      </c>
      <c r="B394" s="81" t="s">
        <v>1022</v>
      </c>
      <c r="C394" s="82">
        <v>729</v>
      </c>
      <c r="D394" s="82">
        <v>1.52</v>
      </c>
      <c r="E394" s="56">
        <f t="shared" si="6"/>
        <v>1002.15</v>
      </c>
      <c r="F394" s="82">
        <v>63.74</v>
      </c>
      <c r="G394" s="82">
        <v>0.56000000000000005</v>
      </c>
      <c r="H394" s="82">
        <v>8.44</v>
      </c>
      <c r="I394" s="82">
        <v>8.83</v>
      </c>
      <c r="J394" s="82">
        <v>0.26</v>
      </c>
      <c r="K394" s="82">
        <v>0.01</v>
      </c>
      <c r="L394" s="82">
        <v>0.09</v>
      </c>
      <c r="M394" s="82">
        <v>8.1300000000000008</v>
      </c>
      <c r="N394" s="82">
        <v>4.57</v>
      </c>
      <c r="O394" s="82"/>
      <c r="P394" s="82"/>
      <c r="Q394" s="82">
        <v>5.3700000000000045</v>
      </c>
      <c r="S394" s="82">
        <v>49.79</v>
      </c>
      <c r="T394" s="82">
        <v>0.94</v>
      </c>
      <c r="U394" s="82">
        <v>1.42</v>
      </c>
      <c r="V394" s="82">
        <v>33.64</v>
      </c>
      <c r="W394" s="82">
        <v>0.51</v>
      </c>
      <c r="X394" s="82">
        <v>0.53</v>
      </c>
      <c r="Y394" s="82">
        <v>0.43</v>
      </c>
      <c r="Z394" s="82">
        <v>7.92</v>
      </c>
      <c r="AA394" s="82">
        <v>1.37</v>
      </c>
      <c r="AB394" s="82"/>
      <c r="AD394" s="83"/>
      <c r="AE394" s="83"/>
      <c r="AF394" s="84"/>
      <c r="AG394" s="83"/>
      <c r="AH394" s="83"/>
      <c r="AI394" s="83"/>
      <c r="AJ394" s="83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3"/>
      <c r="AV394" s="83"/>
      <c r="AW394" s="83"/>
      <c r="AX394" s="83"/>
      <c r="AY394" s="83"/>
      <c r="AZ394" s="83"/>
      <c r="BA394" s="83"/>
      <c r="BB394" s="84"/>
      <c r="BC394" s="84"/>
      <c r="BD394" s="83"/>
      <c r="BE394" s="83"/>
      <c r="BF394" s="83"/>
      <c r="BG394" s="83"/>
      <c r="BH394" s="83"/>
      <c r="BI394" s="83"/>
      <c r="BJ394" s="83"/>
      <c r="BK394" s="83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FG394" s="87"/>
      <c r="FH394" s="87"/>
      <c r="FL394" s="82"/>
      <c r="FX394" s="82"/>
      <c r="FY394" s="82"/>
      <c r="FZ394" s="82"/>
      <c r="GA394" s="88"/>
      <c r="GB394" s="88"/>
      <c r="GE394" s="88"/>
      <c r="GG394" s="82"/>
    </row>
    <row r="395" spans="1:189" s="89" customFormat="1" ht="18" customHeight="1" x14ac:dyDescent="0.3">
      <c r="A395" s="89" t="s">
        <v>1062</v>
      </c>
      <c r="B395" s="89" t="s">
        <v>1022</v>
      </c>
      <c r="C395" s="90">
        <v>1000</v>
      </c>
      <c r="D395" s="90">
        <v>18</v>
      </c>
      <c r="E395" s="56">
        <f t="shared" si="6"/>
        <v>1273.1500000000001</v>
      </c>
      <c r="F395" s="90">
        <v>67.88</v>
      </c>
      <c r="G395" s="90">
        <v>0.49</v>
      </c>
      <c r="H395" s="90">
        <v>18.010000000000002</v>
      </c>
      <c r="I395" s="90">
        <v>2.27</v>
      </c>
      <c r="J395" s="90">
        <v>0.24</v>
      </c>
      <c r="K395" s="90">
        <v>0.49</v>
      </c>
      <c r="L395" s="90">
        <v>1.25</v>
      </c>
      <c r="M395" s="90">
        <v>6.47</v>
      </c>
      <c r="N395" s="90">
        <v>2.62</v>
      </c>
      <c r="O395" s="90"/>
      <c r="P395" s="90"/>
      <c r="Q395" s="90">
        <v>0.28000000000001535</v>
      </c>
      <c r="S395" s="90">
        <v>43.86</v>
      </c>
      <c r="T395" s="90">
        <v>2.48</v>
      </c>
      <c r="U395" s="90">
        <v>13.61</v>
      </c>
      <c r="V395" s="90">
        <v>13.56</v>
      </c>
      <c r="W395" s="90">
        <v>0.17</v>
      </c>
      <c r="X395" s="90">
        <v>10.27</v>
      </c>
      <c r="Y395" s="90">
        <v>7.8</v>
      </c>
      <c r="Z395" s="90">
        <v>4.16</v>
      </c>
      <c r="AA395" s="90">
        <v>0.67</v>
      </c>
      <c r="AB395" s="90"/>
      <c r="AD395" s="91"/>
      <c r="AE395" s="91"/>
      <c r="AF395" s="64"/>
      <c r="AG395" s="91"/>
      <c r="AH395" s="91"/>
      <c r="AI395" s="91"/>
      <c r="AJ395" s="91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1"/>
      <c r="AV395" s="91"/>
      <c r="AW395" s="91"/>
      <c r="AX395" s="91"/>
      <c r="AY395" s="91"/>
      <c r="AZ395" s="91"/>
      <c r="BA395" s="91"/>
      <c r="BB395" s="64"/>
      <c r="BC395" s="64"/>
      <c r="BD395" s="91"/>
      <c r="BE395" s="91"/>
      <c r="BF395" s="91"/>
      <c r="BG395" s="91"/>
      <c r="BH395" s="91"/>
      <c r="BI395" s="91"/>
      <c r="BJ395" s="91"/>
      <c r="BK395" s="91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P395" s="93"/>
      <c r="CQ395" s="93"/>
      <c r="CR395" s="93"/>
      <c r="CS395" s="93"/>
      <c r="CT395" s="93"/>
      <c r="CU395" s="93"/>
      <c r="CV395" s="93"/>
      <c r="CW395" s="93"/>
      <c r="CX395" s="93"/>
      <c r="CY395" s="93"/>
      <c r="CZ395" s="93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FG395" s="94"/>
      <c r="FH395" s="94"/>
      <c r="FL395" s="90"/>
      <c r="FX395" s="90"/>
      <c r="FY395" s="90"/>
      <c r="FZ395" s="90"/>
      <c r="GA395" s="95"/>
      <c r="GB395" s="95"/>
      <c r="GE395" s="95"/>
      <c r="GG395" s="90"/>
    </row>
    <row r="396" spans="1:189" s="89" customFormat="1" ht="18" customHeight="1" x14ac:dyDescent="0.3">
      <c r="A396" s="89" t="s">
        <v>1068</v>
      </c>
      <c r="B396" s="89" t="s">
        <v>1022</v>
      </c>
      <c r="C396" s="90">
        <v>1025</v>
      </c>
      <c r="D396" s="90">
        <v>22</v>
      </c>
      <c r="E396" s="56">
        <f t="shared" si="6"/>
        <v>1298.1500000000001</v>
      </c>
      <c r="F396" s="90">
        <v>63.36</v>
      </c>
      <c r="G396" s="90">
        <v>1</v>
      </c>
      <c r="H396" s="90">
        <v>18.46</v>
      </c>
      <c r="I396" s="90">
        <v>3.39</v>
      </c>
      <c r="J396" s="90">
        <v>0.1</v>
      </c>
      <c r="K396" s="90">
        <v>0.7</v>
      </c>
      <c r="L396" s="90">
        <v>1.36</v>
      </c>
      <c r="M396" s="90">
        <v>8.9</v>
      </c>
      <c r="N396" s="90">
        <v>2.58</v>
      </c>
      <c r="O396" s="90"/>
      <c r="P396" s="90"/>
      <c r="Q396" s="90">
        <v>7.3900000000000006</v>
      </c>
      <c r="S396" s="90">
        <v>43.03</v>
      </c>
      <c r="T396" s="90">
        <v>4.4400000000000004</v>
      </c>
      <c r="U396" s="90">
        <v>13.41</v>
      </c>
      <c r="V396" s="90">
        <v>13.35</v>
      </c>
      <c r="W396" s="90"/>
      <c r="X396" s="90">
        <v>11.68</v>
      </c>
      <c r="Y396" s="90">
        <v>7.25</v>
      </c>
      <c r="Z396" s="90">
        <v>4.51</v>
      </c>
      <c r="AA396" s="90">
        <v>0.52</v>
      </c>
      <c r="AB396" s="90"/>
      <c r="AD396" s="91"/>
      <c r="AE396" s="91"/>
      <c r="AF396" s="64"/>
      <c r="AG396" s="91"/>
      <c r="AH396" s="91"/>
      <c r="AI396" s="91"/>
      <c r="AJ396" s="91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1"/>
      <c r="AV396" s="91"/>
      <c r="AW396" s="91"/>
      <c r="AX396" s="91"/>
      <c r="AY396" s="91"/>
      <c r="AZ396" s="91"/>
      <c r="BA396" s="91"/>
      <c r="BB396" s="64"/>
      <c r="BC396" s="64"/>
      <c r="BD396" s="91"/>
      <c r="BE396" s="91"/>
      <c r="BF396" s="91"/>
      <c r="BG396" s="91"/>
      <c r="BH396" s="91"/>
      <c r="BI396" s="91"/>
      <c r="BJ396" s="91"/>
      <c r="BK396" s="91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P396" s="93"/>
      <c r="CQ396" s="93"/>
      <c r="CR396" s="93"/>
      <c r="CS396" s="93"/>
      <c r="CT396" s="93"/>
      <c r="CU396" s="93"/>
      <c r="CV396" s="93"/>
      <c r="CW396" s="93"/>
      <c r="CX396" s="93"/>
      <c r="CY396" s="93"/>
      <c r="CZ396" s="93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FG396" s="94"/>
      <c r="FH396" s="94"/>
      <c r="FL396" s="90"/>
      <c r="FX396" s="90"/>
      <c r="FY396" s="90"/>
      <c r="FZ396" s="90"/>
      <c r="GA396" s="95"/>
      <c r="GB396" s="95"/>
      <c r="GE396" s="95"/>
      <c r="GG396" s="90"/>
    </row>
    <row r="397" spans="1:189" s="56" customFormat="1" ht="18" customHeight="1" x14ac:dyDescent="0.3">
      <c r="A397" s="56" t="s">
        <v>1063</v>
      </c>
      <c r="B397" s="56" t="s">
        <v>1022</v>
      </c>
      <c r="C397" s="57">
        <v>920</v>
      </c>
      <c r="D397" s="57">
        <v>17</v>
      </c>
      <c r="E397" s="56">
        <f t="shared" si="6"/>
        <v>1193.1500000000001</v>
      </c>
      <c r="F397" s="58">
        <v>68.2</v>
      </c>
      <c r="G397" s="58">
        <v>0.1</v>
      </c>
      <c r="H397" s="58">
        <v>22.1</v>
      </c>
      <c r="I397" s="58">
        <v>1.53</v>
      </c>
      <c r="J397" s="58"/>
      <c r="K397" s="58">
        <v>0.9</v>
      </c>
      <c r="L397" s="58">
        <v>5.8</v>
      </c>
      <c r="M397" s="58">
        <v>0.8</v>
      </c>
      <c r="N397" s="58">
        <v>0.6</v>
      </c>
      <c r="O397" s="58"/>
      <c r="P397" s="58"/>
      <c r="Q397" s="58">
        <f t="shared" ref="Q397:Q402" si="7">IF(100-SUM(F397:P397)&lt;0,0,100-SUM(F397:P397))</f>
        <v>0</v>
      </c>
      <c r="S397" s="58">
        <v>45.26</v>
      </c>
      <c r="T397" s="58">
        <v>0.81</v>
      </c>
      <c r="U397" s="58">
        <v>11.71</v>
      </c>
      <c r="V397" s="58">
        <v>7.29</v>
      </c>
      <c r="W397" s="58">
        <v>0.26</v>
      </c>
      <c r="X397" s="58">
        <v>13.62</v>
      </c>
      <c r="Y397" s="58">
        <v>10.67</v>
      </c>
      <c r="Z397" s="58">
        <v>1.66</v>
      </c>
      <c r="AA397" s="58">
        <v>0.41</v>
      </c>
      <c r="AB397" s="58"/>
      <c r="AD397" s="59"/>
      <c r="AE397" s="60"/>
      <c r="AF397" s="61"/>
      <c r="AG397" s="59"/>
      <c r="AH397" s="59"/>
      <c r="AI397" s="59"/>
      <c r="AJ397" s="60"/>
      <c r="AK397" s="62"/>
      <c r="AL397" s="62"/>
      <c r="AM397" s="62"/>
      <c r="AN397" s="62"/>
      <c r="AO397" s="62"/>
      <c r="AP397" s="62"/>
      <c r="AQ397" s="63"/>
      <c r="AR397" s="62"/>
      <c r="AS397" s="62"/>
      <c r="AT397" s="63"/>
      <c r="AU397" s="59"/>
      <c r="AV397" s="59"/>
      <c r="AW397" s="59"/>
      <c r="AX397" s="59"/>
      <c r="AY397" s="59"/>
      <c r="AZ397" s="59"/>
      <c r="BA397" s="60"/>
      <c r="BB397" s="64"/>
      <c r="BC397" s="64"/>
      <c r="BD397" s="59"/>
      <c r="BE397" s="59"/>
      <c r="BF397" s="59"/>
      <c r="BG397" s="59"/>
      <c r="BH397" s="59"/>
      <c r="BI397" s="59"/>
      <c r="BJ397" s="59"/>
      <c r="BK397" s="59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P397"/>
      <c r="CQ397"/>
      <c r="CR397"/>
      <c r="CS397"/>
      <c r="CT397"/>
      <c r="CU397"/>
      <c r="CV397"/>
      <c r="CW397"/>
      <c r="CX397"/>
      <c r="CY397"/>
      <c r="CZ39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FG397" s="65"/>
      <c r="FH397" s="65"/>
      <c r="FL397" s="57"/>
      <c r="FX397" s="57"/>
      <c r="FY397" s="57"/>
      <c r="FZ397" s="57"/>
      <c r="GA397" s="66"/>
      <c r="GB397" s="66"/>
      <c r="GE397" s="66"/>
      <c r="GG397" s="57"/>
    </row>
    <row r="398" spans="1:189" s="56" customFormat="1" ht="18" customHeight="1" x14ac:dyDescent="0.3">
      <c r="A398" s="56" t="s">
        <v>1063</v>
      </c>
      <c r="B398" s="56" t="s">
        <v>1022</v>
      </c>
      <c r="C398" s="57">
        <v>920</v>
      </c>
      <c r="D398" s="57">
        <v>17</v>
      </c>
      <c r="E398" s="56">
        <f t="shared" si="6"/>
        <v>1193.1500000000001</v>
      </c>
      <c r="F398" s="58">
        <v>69.3</v>
      </c>
      <c r="G398" s="58">
        <v>0.1</v>
      </c>
      <c r="H398" s="58">
        <v>20.8</v>
      </c>
      <c r="I398" s="58">
        <v>1.53</v>
      </c>
      <c r="J398" s="58">
        <v>0</v>
      </c>
      <c r="K398" s="58">
        <v>0.9</v>
      </c>
      <c r="L398" s="58">
        <v>6</v>
      </c>
      <c r="M398" s="58">
        <v>0.7</v>
      </c>
      <c r="N398" s="58">
        <v>0.6</v>
      </c>
      <c r="O398" s="58"/>
      <c r="P398" s="58"/>
      <c r="Q398" s="58">
        <f t="shared" si="7"/>
        <v>7.000000000000739E-2</v>
      </c>
      <c r="S398" s="58">
        <v>44.3</v>
      </c>
      <c r="T398" s="58">
        <v>0.46</v>
      </c>
      <c r="U398" s="58">
        <v>14.07</v>
      </c>
      <c r="V398" s="58">
        <v>5.66</v>
      </c>
      <c r="W398" s="58">
        <v>0.12</v>
      </c>
      <c r="X398" s="58">
        <v>15.24</v>
      </c>
      <c r="Y398" s="58">
        <v>11.9</v>
      </c>
      <c r="Z398" s="58">
        <v>2.2400000000000002</v>
      </c>
      <c r="AA398" s="58">
        <v>0.48</v>
      </c>
      <c r="AB398" s="58"/>
      <c r="AD398" s="59"/>
      <c r="AE398" s="60"/>
      <c r="AF398" s="61"/>
      <c r="AG398" s="59"/>
      <c r="AH398" s="59"/>
      <c r="AI398" s="59"/>
      <c r="AJ398" s="60"/>
      <c r="AK398" s="62"/>
      <c r="AL398" s="62"/>
      <c r="AM398" s="62"/>
      <c r="AN398" s="62"/>
      <c r="AO398" s="62"/>
      <c r="AP398" s="62"/>
      <c r="AQ398" s="63"/>
      <c r="AR398" s="62"/>
      <c r="AS398" s="62"/>
      <c r="AT398" s="63"/>
      <c r="AU398" s="59"/>
      <c r="AV398" s="59"/>
      <c r="AW398" s="59"/>
      <c r="AX398" s="59"/>
      <c r="AY398" s="59"/>
      <c r="AZ398" s="59"/>
      <c r="BA398" s="60"/>
      <c r="BB398" s="64"/>
      <c r="BC398" s="64"/>
      <c r="BD398" s="59"/>
      <c r="BE398" s="59"/>
      <c r="BF398" s="59"/>
      <c r="BG398" s="59"/>
      <c r="BH398" s="59"/>
      <c r="BI398" s="59"/>
      <c r="BJ398" s="59"/>
      <c r="BK398" s="59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P398"/>
      <c r="CQ398"/>
      <c r="CR398"/>
      <c r="CS398"/>
      <c r="CT398"/>
      <c r="CU398"/>
      <c r="CV398"/>
      <c r="CW398"/>
      <c r="CX398"/>
      <c r="CY398"/>
      <c r="CZ398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FG398" s="65"/>
      <c r="FH398" s="65"/>
      <c r="FL398" s="57"/>
      <c r="FX398" s="57"/>
      <c r="FY398" s="57"/>
      <c r="FZ398" s="57"/>
      <c r="GA398" s="66"/>
      <c r="GB398" s="66"/>
      <c r="GE398" s="66"/>
      <c r="GG398" s="57"/>
    </row>
    <row r="399" spans="1:189" s="56" customFormat="1" ht="18" customHeight="1" x14ac:dyDescent="0.3">
      <c r="A399" s="56" t="s">
        <v>1063</v>
      </c>
      <c r="B399" s="56" t="s">
        <v>1022</v>
      </c>
      <c r="C399" s="57">
        <v>920</v>
      </c>
      <c r="D399" s="57">
        <v>17</v>
      </c>
      <c r="E399" s="56">
        <f t="shared" si="6"/>
        <v>1193.1500000000001</v>
      </c>
      <c r="F399" s="58">
        <v>68.2</v>
      </c>
      <c r="G399" s="58">
        <v>0.1</v>
      </c>
      <c r="H399" s="58">
        <v>21.5</v>
      </c>
      <c r="I399" s="58">
        <v>1.9100000000000001</v>
      </c>
      <c r="J399" s="58"/>
      <c r="K399" s="58">
        <v>1.6</v>
      </c>
      <c r="L399" s="58">
        <v>5.4</v>
      </c>
      <c r="M399" s="58">
        <v>0.7</v>
      </c>
      <c r="N399" s="58">
        <v>0.6</v>
      </c>
      <c r="O399" s="58"/>
      <c r="P399" s="58"/>
      <c r="Q399" s="58">
        <f t="shared" si="7"/>
        <v>0</v>
      </c>
      <c r="S399" s="58">
        <v>44.41</v>
      </c>
      <c r="T399" s="58">
        <v>0.16</v>
      </c>
      <c r="U399" s="58">
        <v>14.33</v>
      </c>
      <c r="V399" s="58">
        <v>6.27</v>
      </c>
      <c r="W399" s="58">
        <v>0.12</v>
      </c>
      <c r="X399" s="58">
        <v>15.63</v>
      </c>
      <c r="Y399" s="58">
        <v>11.27</v>
      </c>
      <c r="Z399" s="58">
        <v>2.31</v>
      </c>
      <c r="AA399" s="58">
        <v>0.44</v>
      </c>
      <c r="AB399" s="58"/>
      <c r="AD399" s="59"/>
      <c r="AE399" s="60"/>
      <c r="AF399" s="61"/>
      <c r="AG399" s="59"/>
      <c r="AH399" s="59"/>
      <c r="AI399" s="59"/>
      <c r="AJ399" s="60"/>
      <c r="AK399" s="62"/>
      <c r="AL399" s="62"/>
      <c r="AM399" s="62"/>
      <c r="AN399" s="62"/>
      <c r="AO399" s="62"/>
      <c r="AP399" s="62"/>
      <c r="AQ399" s="63"/>
      <c r="AR399" s="62"/>
      <c r="AS399" s="62"/>
      <c r="AT399" s="63"/>
      <c r="AU399" s="59"/>
      <c r="AV399" s="59"/>
      <c r="AW399" s="59"/>
      <c r="AX399" s="59"/>
      <c r="AY399" s="59"/>
      <c r="AZ399" s="59"/>
      <c r="BA399" s="60"/>
      <c r="BB399" s="64"/>
      <c r="BC399" s="64"/>
      <c r="BD399" s="59"/>
      <c r="BE399" s="59"/>
      <c r="BF399" s="59"/>
      <c r="BG399" s="59"/>
      <c r="BH399" s="59"/>
      <c r="BI399" s="59"/>
      <c r="BJ399" s="59"/>
      <c r="BK399" s="59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P399"/>
      <c r="CQ399"/>
      <c r="CR399"/>
      <c r="CS399"/>
      <c r="CT399"/>
      <c r="CU399"/>
      <c r="CV399"/>
      <c r="CW399"/>
      <c r="CX399"/>
      <c r="CY399"/>
      <c r="CZ399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FG399" s="65"/>
      <c r="FH399" s="65"/>
      <c r="FL399" s="57"/>
      <c r="FX399" s="57"/>
      <c r="FY399" s="57"/>
      <c r="FZ399" s="57"/>
      <c r="GA399" s="66"/>
      <c r="GB399" s="66"/>
      <c r="GE399" s="66"/>
      <c r="GG399" s="57"/>
    </row>
    <row r="400" spans="1:189" s="56" customFormat="1" ht="18" customHeight="1" x14ac:dyDescent="0.3">
      <c r="A400" s="56" t="s">
        <v>1063</v>
      </c>
      <c r="B400" s="56" t="s">
        <v>1022</v>
      </c>
      <c r="C400" s="57">
        <v>920</v>
      </c>
      <c r="D400" s="57">
        <v>17</v>
      </c>
      <c r="E400" s="56">
        <f t="shared" si="6"/>
        <v>1193.1500000000001</v>
      </c>
      <c r="F400" s="58">
        <v>68.400000000000006</v>
      </c>
      <c r="G400" s="58">
        <v>0.1</v>
      </c>
      <c r="H400" s="58">
        <v>21.3</v>
      </c>
      <c r="I400" s="58">
        <v>1.9100000000000001</v>
      </c>
      <c r="J400" s="58"/>
      <c r="K400" s="58">
        <v>1.7</v>
      </c>
      <c r="L400" s="58">
        <v>5.3</v>
      </c>
      <c r="M400" s="58">
        <v>0.6</v>
      </c>
      <c r="N400" s="58">
        <v>0.5</v>
      </c>
      <c r="O400" s="58"/>
      <c r="P400" s="58"/>
      <c r="Q400" s="58">
        <f t="shared" si="7"/>
        <v>0.19000000000001194</v>
      </c>
      <c r="S400" s="58">
        <v>43.18</v>
      </c>
      <c r="T400" s="58">
        <v>0.36</v>
      </c>
      <c r="U400" s="58">
        <v>16.75</v>
      </c>
      <c r="V400" s="58">
        <v>6.79</v>
      </c>
      <c r="W400" s="58">
        <v>0.16</v>
      </c>
      <c r="X400" s="58">
        <v>12.86</v>
      </c>
      <c r="Y400" s="58">
        <v>11.39</v>
      </c>
      <c r="Z400" s="58">
        <v>2.08</v>
      </c>
      <c r="AA400" s="58">
        <v>0.46</v>
      </c>
      <c r="AB400" s="58"/>
      <c r="AD400" s="59"/>
      <c r="AE400" s="60"/>
      <c r="AF400" s="61"/>
      <c r="AG400" s="59"/>
      <c r="AH400" s="59"/>
      <c r="AI400" s="59"/>
      <c r="AJ400" s="60"/>
      <c r="AK400" s="62"/>
      <c r="AL400" s="62"/>
      <c r="AM400" s="62"/>
      <c r="AN400" s="62"/>
      <c r="AO400" s="62"/>
      <c r="AP400" s="62"/>
      <c r="AQ400" s="63"/>
      <c r="AR400" s="62"/>
      <c r="AS400" s="62"/>
      <c r="AT400" s="63"/>
      <c r="AU400" s="59"/>
      <c r="AV400" s="59"/>
      <c r="AW400" s="59"/>
      <c r="AX400" s="59"/>
      <c r="AY400" s="59"/>
      <c r="AZ400" s="59"/>
      <c r="BA400" s="60"/>
      <c r="BB400" s="64"/>
      <c r="BC400" s="64"/>
      <c r="BD400" s="59"/>
      <c r="BE400" s="59"/>
      <c r="BF400" s="59"/>
      <c r="BG400" s="59"/>
      <c r="BH400" s="59"/>
      <c r="BI400" s="59"/>
      <c r="BJ400" s="59"/>
      <c r="BK400" s="59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P400"/>
      <c r="CQ400"/>
      <c r="CR400"/>
      <c r="CS400"/>
      <c r="CT400"/>
      <c r="CU400"/>
      <c r="CV400"/>
      <c r="CW400"/>
      <c r="CX400"/>
      <c r="CY400"/>
      <c r="CZ400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FG400" s="65"/>
      <c r="FH400" s="65"/>
      <c r="FL400" s="57"/>
      <c r="FX400" s="57"/>
      <c r="FY400" s="57"/>
      <c r="FZ400" s="57"/>
      <c r="GA400" s="66"/>
      <c r="GB400" s="66"/>
      <c r="GE400" s="66"/>
      <c r="GG400" s="57"/>
    </row>
    <row r="401" spans="1:189" s="56" customFormat="1" ht="18" customHeight="1" x14ac:dyDescent="0.3">
      <c r="A401" s="56" t="s">
        <v>1063</v>
      </c>
      <c r="B401" s="56" t="s">
        <v>1022</v>
      </c>
      <c r="C401" s="57">
        <v>920</v>
      </c>
      <c r="D401" s="57">
        <v>17</v>
      </c>
      <c r="E401" s="56">
        <f t="shared" si="6"/>
        <v>1193.1500000000001</v>
      </c>
      <c r="F401" s="58">
        <v>67.400000000000006</v>
      </c>
      <c r="G401" s="58">
        <v>0.4</v>
      </c>
      <c r="H401" s="58">
        <v>20</v>
      </c>
      <c r="I401" s="58">
        <v>3.06</v>
      </c>
      <c r="J401" s="58"/>
      <c r="K401" s="58">
        <v>1.7</v>
      </c>
      <c r="L401" s="58">
        <v>5.7</v>
      </c>
      <c r="M401" s="58">
        <v>0.7</v>
      </c>
      <c r="N401" s="58">
        <v>0.9</v>
      </c>
      <c r="O401" s="58"/>
      <c r="P401" s="58"/>
      <c r="Q401" s="58">
        <f t="shared" si="7"/>
        <v>0.13999999999997215</v>
      </c>
      <c r="S401" s="58">
        <v>42.66</v>
      </c>
      <c r="T401" s="58">
        <v>0.47</v>
      </c>
      <c r="U401" s="58">
        <v>17.41</v>
      </c>
      <c r="V401" s="58">
        <v>6.6</v>
      </c>
      <c r="W401" s="58">
        <v>0.19</v>
      </c>
      <c r="X401" s="58">
        <v>13.25</v>
      </c>
      <c r="Y401" s="58">
        <v>11.23</v>
      </c>
      <c r="Z401" s="58">
        <v>2.27</v>
      </c>
      <c r="AA401" s="58">
        <v>0.44</v>
      </c>
      <c r="AB401" s="58"/>
      <c r="AD401" s="59"/>
      <c r="AE401" s="60"/>
      <c r="AF401" s="61"/>
      <c r="AG401" s="59"/>
      <c r="AH401" s="59"/>
      <c r="AI401" s="59"/>
      <c r="AJ401" s="60"/>
      <c r="AK401" s="62"/>
      <c r="AL401" s="62"/>
      <c r="AM401" s="62"/>
      <c r="AN401" s="62"/>
      <c r="AO401" s="62"/>
      <c r="AP401" s="62"/>
      <c r="AQ401" s="63"/>
      <c r="AR401" s="62"/>
      <c r="AS401" s="62"/>
      <c r="AT401" s="63"/>
      <c r="AU401" s="59"/>
      <c r="AV401" s="59"/>
      <c r="AW401" s="59"/>
      <c r="AX401" s="59"/>
      <c r="AY401" s="59"/>
      <c r="AZ401" s="59"/>
      <c r="BA401" s="60"/>
      <c r="BB401" s="64"/>
      <c r="BC401" s="64"/>
      <c r="BD401" s="59"/>
      <c r="BE401" s="59"/>
      <c r="BF401" s="59"/>
      <c r="BG401" s="59"/>
      <c r="BH401" s="59"/>
      <c r="BI401" s="59"/>
      <c r="BJ401" s="59"/>
      <c r="BK401" s="59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P401"/>
      <c r="CQ401"/>
      <c r="CR401"/>
      <c r="CS401"/>
      <c r="CT401"/>
      <c r="CU401"/>
      <c r="CV401"/>
      <c r="CW401"/>
      <c r="CX401"/>
      <c r="CY401"/>
      <c r="CZ401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FG401" s="65"/>
      <c r="FH401" s="65"/>
      <c r="FL401" s="57"/>
      <c r="FX401" s="57"/>
      <c r="FY401" s="57"/>
      <c r="FZ401" s="57"/>
      <c r="GA401" s="66"/>
      <c r="GB401" s="66"/>
      <c r="GE401" s="66"/>
      <c r="GG401" s="57"/>
    </row>
    <row r="402" spans="1:189" s="56" customFormat="1" ht="18" customHeight="1" x14ac:dyDescent="0.3">
      <c r="A402" s="56" t="s">
        <v>1063</v>
      </c>
      <c r="B402" s="56" t="s">
        <v>1022</v>
      </c>
      <c r="C402" s="57">
        <v>920</v>
      </c>
      <c r="D402" s="57">
        <v>17</v>
      </c>
      <c r="E402" s="56">
        <f t="shared" si="6"/>
        <v>1193.1500000000001</v>
      </c>
      <c r="F402" s="58">
        <v>68.7</v>
      </c>
      <c r="G402" s="58">
        <v>0.7</v>
      </c>
      <c r="H402" s="58">
        <v>19.899999999999999</v>
      </c>
      <c r="I402" s="58">
        <v>2.87</v>
      </c>
      <c r="J402" s="58"/>
      <c r="K402" s="58">
        <v>1.7</v>
      </c>
      <c r="L402" s="58">
        <v>4.0999999999999996</v>
      </c>
      <c r="M402" s="58">
        <v>0.7</v>
      </c>
      <c r="N402" s="58">
        <v>1.3</v>
      </c>
      <c r="O402" s="58"/>
      <c r="P402" s="58"/>
      <c r="Q402" s="58">
        <f t="shared" si="7"/>
        <v>2.9999999999986926E-2</v>
      </c>
      <c r="S402" s="58">
        <v>44.49</v>
      </c>
      <c r="T402" s="58">
        <v>0.33</v>
      </c>
      <c r="U402" s="58">
        <v>14.27</v>
      </c>
      <c r="V402" s="58">
        <v>6.08</v>
      </c>
      <c r="W402" s="58">
        <v>0.26</v>
      </c>
      <c r="X402" s="58">
        <v>14.74</v>
      </c>
      <c r="Y402" s="58">
        <v>11.81</v>
      </c>
      <c r="Z402" s="58">
        <v>2.41</v>
      </c>
      <c r="AA402" s="58">
        <v>0.47</v>
      </c>
      <c r="AB402" s="58"/>
      <c r="AD402" s="59"/>
      <c r="AE402" s="60"/>
      <c r="AF402" s="61"/>
      <c r="AG402" s="59"/>
      <c r="AH402" s="59"/>
      <c r="AI402" s="59"/>
      <c r="AJ402" s="60"/>
      <c r="AK402" s="62"/>
      <c r="AL402" s="62"/>
      <c r="AM402" s="62"/>
      <c r="AN402" s="62"/>
      <c r="AO402" s="62"/>
      <c r="AP402" s="62"/>
      <c r="AQ402" s="63"/>
      <c r="AR402" s="62"/>
      <c r="AS402" s="62"/>
      <c r="AT402" s="63"/>
      <c r="AU402" s="59"/>
      <c r="AV402" s="59"/>
      <c r="AW402" s="59"/>
      <c r="AX402" s="59"/>
      <c r="AY402" s="59"/>
      <c r="AZ402" s="59"/>
      <c r="BA402" s="60"/>
      <c r="BB402" s="64"/>
      <c r="BC402" s="64"/>
      <c r="BD402" s="59"/>
      <c r="BE402" s="59"/>
      <c r="BF402" s="59"/>
      <c r="BG402" s="59"/>
      <c r="BH402" s="59"/>
      <c r="BI402" s="59"/>
      <c r="BJ402" s="59"/>
      <c r="BK402" s="59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P402"/>
      <c r="CQ402"/>
      <c r="CR402"/>
      <c r="CS402"/>
      <c r="CT402"/>
      <c r="CU402"/>
      <c r="CV402"/>
      <c r="CW402"/>
      <c r="CX402"/>
      <c r="CY402"/>
      <c r="CZ402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FG402" s="65"/>
      <c r="FH402" s="65"/>
      <c r="FL402" s="57"/>
      <c r="FX402" s="57"/>
      <c r="FY402" s="57"/>
      <c r="FZ402" s="57"/>
      <c r="GA402" s="66"/>
      <c r="GB402" s="66"/>
      <c r="GE402" s="66"/>
      <c r="GG402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5782-EC7E-4B0B-9C1E-43ACAABB6EC9}">
  <dimension ref="A1:S215"/>
  <sheetViews>
    <sheetView workbookViewId="0">
      <selection activeCell="P1" sqref="P1"/>
    </sheetView>
  </sheetViews>
  <sheetFormatPr defaultRowHeight="14.4" x14ac:dyDescent="0.3"/>
  <sheetData>
    <row r="1" spans="1:19" ht="25.2" x14ac:dyDescent="0.3">
      <c r="A1" s="96" t="s">
        <v>1090</v>
      </c>
      <c r="B1" s="97" t="s">
        <v>1091</v>
      </c>
      <c r="C1" s="97" t="s">
        <v>1092</v>
      </c>
      <c r="D1" s="98" t="s">
        <v>1093</v>
      </c>
      <c r="E1" s="98" t="s">
        <v>1094</v>
      </c>
      <c r="F1" s="99" t="s">
        <v>1095</v>
      </c>
      <c r="G1" s="100" t="s">
        <v>1326</v>
      </c>
      <c r="H1" s="99" t="s">
        <v>1327</v>
      </c>
      <c r="I1" s="100" t="s">
        <v>1328</v>
      </c>
      <c r="J1" s="98" t="s">
        <v>88</v>
      </c>
      <c r="K1" s="99" t="s">
        <v>90</v>
      </c>
      <c r="L1" s="99" t="s">
        <v>91</v>
      </c>
      <c r="M1" s="99" t="s">
        <v>1329</v>
      </c>
      <c r="N1" s="99" t="s">
        <v>1330</v>
      </c>
      <c r="O1" s="99" t="s">
        <v>1331</v>
      </c>
      <c r="P1" s="101" t="s">
        <v>1096</v>
      </c>
      <c r="Q1" s="96" t="s">
        <v>1097</v>
      </c>
      <c r="R1" s="99" t="s">
        <v>108</v>
      </c>
      <c r="S1" s="99" t="s">
        <v>1325</v>
      </c>
    </row>
    <row r="2" spans="1:19" x14ac:dyDescent="0.3">
      <c r="A2" s="102" t="s">
        <v>1098</v>
      </c>
      <c r="B2" s="103">
        <v>0.877</v>
      </c>
      <c r="C2" s="103">
        <v>0.123</v>
      </c>
      <c r="D2" s="104">
        <v>1050</v>
      </c>
      <c r="E2" s="104">
        <v>2020</v>
      </c>
      <c r="F2" s="105">
        <v>1.2479645318298771</v>
      </c>
      <c r="G2" s="106">
        <v>51.13</v>
      </c>
      <c r="H2" s="105">
        <v>0.98</v>
      </c>
      <c r="I2" s="106">
        <v>18.170000000000002</v>
      </c>
      <c r="J2" s="104">
        <v>8.6199999999999992</v>
      </c>
      <c r="K2" s="105">
        <v>6.03</v>
      </c>
      <c r="L2" s="106">
        <v>12.19</v>
      </c>
      <c r="M2" s="105">
        <v>2.4300000000000002</v>
      </c>
      <c r="N2" s="105">
        <v>7.0000000000000007E-2</v>
      </c>
      <c r="O2" s="105">
        <v>4.7835921262369387</v>
      </c>
      <c r="P2" s="106">
        <v>94.1</v>
      </c>
      <c r="Q2" s="104" t="s">
        <v>1099</v>
      </c>
      <c r="R2">
        <f>D2+273.15</f>
        <v>1323.15</v>
      </c>
      <c r="S2">
        <f>E2/1000</f>
        <v>2.02</v>
      </c>
    </row>
    <row r="3" spans="1:19" x14ac:dyDescent="0.3">
      <c r="A3" s="107" t="s">
        <v>1100</v>
      </c>
      <c r="B3" s="103">
        <v>0.85399999999999998</v>
      </c>
      <c r="C3" s="103">
        <v>0.14599999999999999</v>
      </c>
      <c r="D3" s="104">
        <v>980</v>
      </c>
      <c r="E3" s="104">
        <v>2000</v>
      </c>
      <c r="F3" s="105">
        <v>1.802203290487268</v>
      </c>
      <c r="G3" s="106">
        <v>48.44</v>
      </c>
      <c r="H3" s="105">
        <v>2.15</v>
      </c>
      <c r="I3" s="106">
        <v>17.05</v>
      </c>
      <c r="J3" s="104">
        <v>11.2</v>
      </c>
      <c r="K3" s="105">
        <v>3.58</v>
      </c>
      <c r="L3" s="105">
        <v>8.61</v>
      </c>
      <c r="M3" s="105">
        <v>3.1</v>
      </c>
      <c r="N3" s="105">
        <v>0.43</v>
      </c>
      <c r="O3" s="105">
        <v>4.9386810818845097</v>
      </c>
      <c r="P3" s="106">
        <v>95.8</v>
      </c>
      <c r="Q3" s="104" t="s">
        <v>1101</v>
      </c>
      <c r="R3">
        <f t="shared" ref="R3:R66" si="0">D3+273.15</f>
        <v>1253.1500000000001</v>
      </c>
      <c r="S3">
        <f t="shared" ref="S3:S66" si="1">E3/1000</f>
        <v>2</v>
      </c>
    </row>
    <row r="4" spans="1:19" x14ac:dyDescent="0.3">
      <c r="A4" s="102" t="s">
        <v>1102</v>
      </c>
      <c r="B4" s="108">
        <v>0.35637797922504871</v>
      </c>
      <c r="C4" s="108">
        <v>0.62037179123430741</v>
      </c>
      <c r="D4" s="104">
        <v>925</v>
      </c>
      <c r="E4" s="104">
        <v>500</v>
      </c>
      <c r="F4" s="105">
        <v>4.161183527552307</v>
      </c>
      <c r="G4" s="106">
        <v>70.5</v>
      </c>
      <c r="H4" s="105">
        <v>0.62</v>
      </c>
      <c r="I4" s="106">
        <v>14.4</v>
      </c>
      <c r="J4" s="104">
        <v>3.23</v>
      </c>
      <c r="K4" s="105">
        <v>0.52</v>
      </c>
      <c r="L4" s="105">
        <v>1.88</v>
      </c>
      <c r="M4" s="105">
        <v>5.69</v>
      </c>
      <c r="N4" s="105">
        <v>2.86</v>
      </c>
      <c r="O4" s="105">
        <v>2.531911991904829</v>
      </c>
      <c r="P4" s="106">
        <v>98.8</v>
      </c>
      <c r="Q4" s="104" t="s">
        <v>1103</v>
      </c>
      <c r="R4">
        <f t="shared" si="0"/>
        <v>1198.1500000000001</v>
      </c>
      <c r="S4">
        <f t="shared" si="1"/>
        <v>0.5</v>
      </c>
    </row>
    <row r="5" spans="1:19" x14ac:dyDescent="0.3">
      <c r="A5" s="102" t="s">
        <v>1104</v>
      </c>
      <c r="B5" s="108">
        <v>0.37193152351512543</v>
      </c>
      <c r="C5" s="108">
        <v>0.60557952647056246</v>
      </c>
      <c r="D5" s="104">
        <v>875</v>
      </c>
      <c r="E5" s="104">
        <v>750</v>
      </c>
      <c r="F5" s="105">
        <v>4.442125596756572</v>
      </c>
      <c r="G5" s="106">
        <v>72.400000000000006</v>
      </c>
      <c r="H5" s="105">
        <v>0.47</v>
      </c>
      <c r="I5" s="106">
        <v>14.4</v>
      </c>
      <c r="J5" s="104">
        <v>2.36</v>
      </c>
      <c r="K5" s="105">
        <v>0.33</v>
      </c>
      <c r="L5" s="105">
        <v>1.41</v>
      </c>
      <c r="M5" s="105">
        <v>5.29</v>
      </c>
      <c r="N5" s="105">
        <v>3.04</v>
      </c>
      <c r="O5" s="105">
        <v>3.294989003242291</v>
      </c>
      <c r="P5" s="106">
        <v>98</v>
      </c>
      <c r="Q5" s="104" t="s">
        <v>1103</v>
      </c>
      <c r="R5">
        <f t="shared" si="0"/>
        <v>1148.1500000000001</v>
      </c>
      <c r="S5">
        <f t="shared" si="1"/>
        <v>0.75</v>
      </c>
    </row>
    <row r="6" spans="1:19" x14ac:dyDescent="0.3">
      <c r="A6" s="102" t="s">
        <v>1105</v>
      </c>
      <c r="B6" s="108">
        <v>0.36809311994102878</v>
      </c>
      <c r="C6" s="108">
        <v>0.610985570179017</v>
      </c>
      <c r="D6" s="104">
        <v>825</v>
      </c>
      <c r="E6" s="104">
        <v>1500</v>
      </c>
      <c r="F6" s="105">
        <v>4.3542343281969762</v>
      </c>
      <c r="G6" s="106">
        <v>72.8</v>
      </c>
      <c r="H6" s="105">
        <v>0.28999999999999998</v>
      </c>
      <c r="I6" s="106">
        <v>14.8</v>
      </c>
      <c r="J6" s="104">
        <v>1.75</v>
      </c>
      <c r="K6" s="105">
        <v>0.26</v>
      </c>
      <c r="L6" s="105">
        <v>1.49</v>
      </c>
      <c r="M6" s="105">
        <v>5.42</v>
      </c>
      <c r="N6" s="105">
        <v>2.96</v>
      </c>
      <c r="O6" s="105">
        <v>4.9944181768610552</v>
      </c>
      <c r="P6" s="106">
        <v>93.8</v>
      </c>
      <c r="Q6" s="104" t="s">
        <v>1103</v>
      </c>
      <c r="R6">
        <f t="shared" si="0"/>
        <v>1098.1500000000001</v>
      </c>
      <c r="S6">
        <f t="shared" si="1"/>
        <v>1.5</v>
      </c>
    </row>
    <row r="7" spans="1:19" x14ac:dyDescent="0.3">
      <c r="A7" s="102" t="s">
        <v>1106</v>
      </c>
      <c r="B7" s="108">
        <v>0.35871585140278789</v>
      </c>
      <c r="C7" s="108">
        <v>0.60924105346187285</v>
      </c>
      <c r="D7" s="104">
        <v>850</v>
      </c>
      <c r="E7" s="104">
        <v>1000</v>
      </c>
      <c r="F7" s="105">
        <v>4.4829855469933095</v>
      </c>
      <c r="G7" s="106">
        <v>73</v>
      </c>
      <c r="H7" s="105">
        <v>0.32</v>
      </c>
      <c r="I7" s="106">
        <v>14.5</v>
      </c>
      <c r="J7" s="104">
        <v>2.02</v>
      </c>
      <c r="K7" s="105">
        <v>0.28000000000000003</v>
      </c>
      <c r="L7" s="105">
        <v>1.45</v>
      </c>
      <c r="M7" s="105">
        <v>5.01</v>
      </c>
      <c r="N7" s="105">
        <v>3</v>
      </c>
      <c r="O7" s="105">
        <v>3.9174360310124223</v>
      </c>
      <c r="P7" s="106">
        <v>94.1</v>
      </c>
      <c r="Q7" s="104" t="s">
        <v>1103</v>
      </c>
      <c r="R7">
        <f t="shared" si="0"/>
        <v>1123.1500000000001</v>
      </c>
      <c r="S7">
        <f t="shared" si="1"/>
        <v>1</v>
      </c>
    </row>
    <row r="8" spans="1:19" x14ac:dyDescent="0.3">
      <c r="A8" s="102" t="s">
        <v>1107</v>
      </c>
      <c r="B8" s="108">
        <v>0.40078560565592697</v>
      </c>
      <c r="C8" s="108">
        <v>0.58110826037619734</v>
      </c>
      <c r="D8" s="104">
        <v>900</v>
      </c>
      <c r="E8" s="104">
        <v>500</v>
      </c>
      <c r="F8" s="105">
        <v>4.182096864734433</v>
      </c>
      <c r="G8" s="106">
        <v>72.400000000000006</v>
      </c>
      <c r="H8" s="105">
        <v>0.46</v>
      </c>
      <c r="I8" s="106">
        <v>13.8</v>
      </c>
      <c r="J8" s="105">
        <v>2.6</v>
      </c>
      <c r="K8" s="105">
        <v>0.34</v>
      </c>
      <c r="L8" s="105">
        <v>1.36</v>
      </c>
      <c r="M8" s="105">
        <v>5.53</v>
      </c>
      <c r="N8" s="105">
        <v>3.08</v>
      </c>
      <c r="O8" s="105">
        <v>2.5938440809776111</v>
      </c>
      <c r="P8" s="106">
        <v>98.7</v>
      </c>
      <c r="Q8" s="104" t="s">
        <v>1103</v>
      </c>
      <c r="R8">
        <f t="shared" si="0"/>
        <v>1173.1500000000001</v>
      </c>
      <c r="S8">
        <f t="shared" si="1"/>
        <v>0.5</v>
      </c>
    </row>
    <row r="9" spans="1:19" x14ac:dyDescent="0.3">
      <c r="A9" s="102" t="s">
        <v>1108</v>
      </c>
      <c r="B9" s="103">
        <v>0.626</v>
      </c>
      <c r="C9" s="103">
        <f t="shared" ref="C9:C16" si="2">1-B9-0.01</f>
        <v>0.36399999999999999</v>
      </c>
      <c r="D9" s="104">
        <v>995</v>
      </c>
      <c r="E9" s="104">
        <v>500</v>
      </c>
      <c r="F9" s="105">
        <v>3.998238591770213</v>
      </c>
      <c r="G9" s="106">
        <v>70.626599999999996</v>
      </c>
      <c r="H9" s="105">
        <v>0.28709999999999997</v>
      </c>
      <c r="I9" s="106">
        <v>13.302300000000001</v>
      </c>
      <c r="J9" s="105">
        <v>2.0097</v>
      </c>
      <c r="K9" s="105">
        <v>0.86129999999999995</v>
      </c>
      <c r="L9" s="105">
        <v>3.4451999999999998</v>
      </c>
      <c r="M9" s="105">
        <v>3.5409000000000002</v>
      </c>
      <c r="N9" s="105">
        <v>1.7243999999999999</v>
      </c>
      <c r="O9" s="105">
        <v>2.3351454678457211</v>
      </c>
      <c r="P9" s="106">
        <v>95.7</v>
      </c>
      <c r="Q9" s="104" t="s">
        <v>1109</v>
      </c>
      <c r="R9">
        <f t="shared" si="0"/>
        <v>1268.1500000000001</v>
      </c>
      <c r="S9">
        <f t="shared" si="1"/>
        <v>0.5</v>
      </c>
    </row>
    <row r="10" spans="1:19" x14ac:dyDescent="0.3">
      <c r="A10" s="102" t="s">
        <v>1110</v>
      </c>
      <c r="B10" s="103">
        <v>0.63200000000000001</v>
      </c>
      <c r="C10" s="103">
        <f t="shared" si="2"/>
        <v>0.35799999999999998</v>
      </c>
      <c r="D10" s="104">
        <v>950</v>
      </c>
      <c r="E10" s="104">
        <v>850</v>
      </c>
      <c r="F10" s="105">
        <v>3.9187069558437959</v>
      </c>
      <c r="G10" s="106">
        <v>69.793899999999994</v>
      </c>
      <c r="H10" s="105">
        <v>0.47349999999999998</v>
      </c>
      <c r="I10" s="106">
        <v>13.447399999999998</v>
      </c>
      <c r="J10" s="105">
        <v>1.7992999999999999</v>
      </c>
      <c r="K10" s="105">
        <v>0.85229999999999995</v>
      </c>
      <c r="L10" s="105">
        <v>3.4091999999999998</v>
      </c>
      <c r="M10" s="105">
        <v>3.4091999999999998</v>
      </c>
      <c r="N10" s="105">
        <v>1.6098999999999999</v>
      </c>
      <c r="O10" s="105">
        <v>3.257096415396707</v>
      </c>
      <c r="P10" s="106">
        <v>94.7</v>
      </c>
      <c r="Q10" s="104" t="s">
        <v>1109</v>
      </c>
      <c r="R10">
        <f t="shared" si="0"/>
        <v>1223.1500000000001</v>
      </c>
      <c r="S10">
        <f t="shared" si="1"/>
        <v>0.85</v>
      </c>
    </row>
    <row r="11" spans="1:19" x14ac:dyDescent="0.3">
      <c r="A11" s="102" t="s">
        <v>1111</v>
      </c>
      <c r="B11" s="103">
        <v>0.53</v>
      </c>
      <c r="C11" s="103">
        <f t="shared" si="2"/>
        <v>0.45999999999999996</v>
      </c>
      <c r="D11" s="104">
        <v>875</v>
      </c>
      <c r="E11" s="104">
        <v>1000</v>
      </c>
      <c r="F11" s="105">
        <v>4.5313218244055653</v>
      </c>
      <c r="G11" s="106">
        <v>73.820800000000006</v>
      </c>
      <c r="H11" s="105">
        <v>0.1888</v>
      </c>
      <c r="I11" s="106">
        <v>11.516799999999998</v>
      </c>
      <c r="J11" s="105">
        <v>1.2272000000000001</v>
      </c>
      <c r="K11" s="105">
        <v>0.47199999999999998</v>
      </c>
      <c r="L11" s="105">
        <v>1.8879999999999999</v>
      </c>
      <c r="M11" s="105">
        <v>3.3039999999999998</v>
      </c>
      <c r="N11" s="105">
        <v>2.0768</v>
      </c>
      <c r="O11" s="105">
        <v>3.8243172726343819</v>
      </c>
      <c r="P11" s="106">
        <v>94.4</v>
      </c>
      <c r="Q11" s="104" t="s">
        <v>1109</v>
      </c>
      <c r="R11">
        <f t="shared" si="0"/>
        <v>1148.1500000000001</v>
      </c>
      <c r="S11">
        <f t="shared" si="1"/>
        <v>1</v>
      </c>
    </row>
    <row r="12" spans="1:19" x14ac:dyDescent="0.3">
      <c r="A12" s="102" t="s">
        <v>1112</v>
      </c>
      <c r="B12" s="103">
        <v>0.69799999999999995</v>
      </c>
      <c r="C12" s="103">
        <f t="shared" si="2"/>
        <v>0.29200000000000004</v>
      </c>
      <c r="D12" s="104">
        <v>950</v>
      </c>
      <c r="E12" s="104">
        <v>1100</v>
      </c>
      <c r="F12" s="105">
        <v>3.6786858860649625</v>
      </c>
      <c r="G12" s="106">
        <v>70.700399999999988</v>
      </c>
      <c r="H12" s="105">
        <v>0.38319999999999999</v>
      </c>
      <c r="I12" s="106">
        <v>13.603599999999998</v>
      </c>
      <c r="J12" s="105">
        <v>1.8201999999999998</v>
      </c>
      <c r="K12" s="105">
        <v>0.76639999999999997</v>
      </c>
      <c r="L12" s="105">
        <v>3.4487999999999999</v>
      </c>
      <c r="M12" s="105">
        <v>3.4487999999999999</v>
      </c>
      <c r="N12" s="105">
        <v>1.6285999999999998</v>
      </c>
      <c r="O12" s="105">
        <v>3.7798605359652941</v>
      </c>
      <c r="P12" s="106">
        <v>95.8</v>
      </c>
      <c r="Q12" s="104" t="s">
        <v>1109</v>
      </c>
      <c r="R12">
        <f t="shared" si="0"/>
        <v>1223.1500000000001</v>
      </c>
      <c r="S12">
        <f t="shared" si="1"/>
        <v>1.1000000000000001</v>
      </c>
    </row>
    <row r="13" spans="1:19" x14ac:dyDescent="0.3">
      <c r="A13" s="102" t="s">
        <v>1113</v>
      </c>
      <c r="B13" s="103">
        <v>0.60299999999999998</v>
      </c>
      <c r="C13" s="103">
        <f>1-B13-0.01</f>
        <v>0.38700000000000001</v>
      </c>
      <c r="D13" s="104">
        <v>900</v>
      </c>
      <c r="E13" s="104">
        <v>1150</v>
      </c>
      <c r="F13" s="105">
        <v>3.8959184561215126</v>
      </c>
      <c r="G13" s="106">
        <v>70.55149999999999</v>
      </c>
      <c r="H13" s="105">
        <v>0.28409999999999996</v>
      </c>
      <c r="I13" s="106">
        <v>12.2163</v>
      </c>
      <c r="J13" s="105">
        <v>2.0834000000000001</v>
      </c>
      <c r="K13" s="105">
        <v>0.94699999999999995</v>
      </c>
      <c r="L13" s="105">
        <v>3.4091999999999998</v>
      </c>
      <c r="M13" s="105">
        <v>3.5038999999999998</v>
      </c>
      <c r="N13" s="105">
        <v>1.7045999999999999</v>
      </c>
      <c r="O13" s="105">
        <v>4.0485651152800228</v>
      </c>
      <c r="P13" s="106">
        <v>94.7</v>
      </c>
      <c r="Q13" s="104" t="s">
        <v>1109</v>
      </c>
      <c r="R13">
        <f t="shared" si="0"/>
        <v>1173.1500000000001</v>
      </c>
      <c r="S13">
        <f t="shared" si="1"/>
        <v>1.1499999999999999</v>
      </c>
    </row>
    <row r="14" spans="1:19" x14ac:dyDescent="0.3">
      <c r="A14" s="102" t="s">
        <v>1114</v>
      </c>
      <c r="B14" s="103">
        <v>0.57999999999999996</v>
      </c>
      <c r="C14" s="103">
        <f>1-B14-0.01</f>
        <v>0.41000000000000003</v>
      </c>
      <c r="D14" s="104">
        <v>875</v>
      </c>
      <c r="E14" s="104">
        <v>1250</v>
      </c>
      <c r="F14" s="105">
        <v>4.3835364467425606</v>
      </c>
      <c r="G14" s="106">
        <v>73.209799999999987</v>
      </c>
      <c r="H14" s="105">
        <v>0.2823</v>
      </c>
      <c r="I14" s="106">
        <v>11.950699999999999</v>
      </c>
      <c r="J14" s="105">
        <v>1.2233000000000001</v>
      </c>
      <c r="K14" s="105">
        <v>0.47049999999999997</v>
      </c>
      <c r="L14" s="105">
        <v>2.1642999999999999</v>
      </c>
      <c r="M14" s="105">
        <v>3.1052999999999997</v>
      </c>
      <c r="N14" s="105">
        <v>1.7878999999999998</v>
      </c>
      <c r="O14" s="105">
        <v>4.292479002832593</v>
      </c>
      <c r="P14" s="106">
        <v>94.1</v>
      </c>
      <c r="Q14" s="104" t="s">
        <v>1109</v>
      </c>
      <c r="R14">
        <f t="shared" si="0"/>
        <v>1148.1500000000001</v>
      </c>
      <c r="S14">
        <f t="shared" si="1"/>
        <v>1.25</v>
      </c>
    </row>
    <row r="15" spans="1:19" x14ac:dyDescent="0.3">
      <c r="A15" s="102" t="s">
        <v>1115</v>
      </c>
      <c r="B15" s="103">
        <v>0.59899999999999998</v>
      </c>
      <c r="C15" s="103">
        <f t="shared" si="2"/>
        <v>0.39100000000000001</v>
      </c>
      <c r="D15" s="104">
        <v>875</v>
      </c>
      <c r="E15" s="104">
        <v>1600</v>
      </c>
      <c r="F15" s="105">
        <v>4.0948095944522933</v>
      </c>
      <c r="G15" s="106">
        <v>71.042400000000015</v>
      </c>
      <c r="H15" s="105">
        <v>0.18720000000000003</v>
      </c>
      <c r="I15" s="106">
        <v>12.8232</v>
      </c>
      <c r="J15" s="105">
        <v>1.3104</v>
      </c>
      <c r="K15" s="105">
        <v>0.56159999999999999</v>
      </c>
      <c r="L15" s="105">
        <v>2.6208</v>
      </c>
      <c r="M15" s="105">
        <v>3.4632000000000005</v>
      </c>
      <c r="N15" s="105">
        <v>1.6848000000000001</v>
      </c>
      <c r="O15" s="105">
        <v>4.9128510081945631</v>
      </c>
      <c r="P15" s="106">
        <v>93.6</v>
      </c>
      <c r="Q15" s="104" t="s">
        <v>1109</v>
      </c>
      <c r="R15">
        <f t="shared" si="0"/>
        <v>1148.1500000000001</v>
      </c>
      <c r="S15">
        <f t="shared" si="1"/>
        <v>1.6</v>
      </c>
    </row>
    <row r="16" spans="1:19" x14ac:dyDescent="0.3">
      <c r="A16" s="102" t="s">
        <v>1116</v>
      </c>
      <c r="B16" s="103">
        <v>0.52600000000000002</v>
      </c>
      <c r="C16" s="103">
        <f t="shared" si="2"/>
        <v>0.46399999999999997</v>
      </c>
      <c r="D16" s="104">
        <v>825</v>
      </c>
      <c r="E16" s="104">
        <v>1750</v>
      </c>
      <c r="F16" s="105">
        <v>4.5736300348044994</v>
      </c>
      <c r="G16" s="106">
        <v>71.7316</v>
      </c>
      <c r="H16" s="105">
        <v>0.18440000000000001</v>
      </c>
      <c r="I16" s="106">
        <v>11.893800000000001</v>
      </c>
      <c r="J16" s="105">
        <v>1.0142000000000002</v>
      </c>
      <c r="K16" s="105">
        <v>0.36880000000000002</v>
      </c>
      <c r="L16" s="105">
        <v>2.1206</v>
      </c>
      <c r="M16" s="105">
        <v>3.0426000000000002</v>
      </c>
      <c r="N16" s="105">
        <v>1.9362000000000001</v>
      </c>
      <c r="O16" s="105">
        <v>5.3107318589172916</v>
      </c>
      <c r="P16" s="106">
        <v>92.2</v>
      </c>
      <c r="Q16" s="104" t="s">
        <v>1109</v>
      </c>
      <c r="R16">
        <f t="shared" si="0"/>
        <v>1098.1500000000001</v>
      </c>
      <c r="S16">
        <f t="shared" si="1"/>
        <v>1.75</v>
      </c>
    </row>
    <row r="17" spans="1:19" x14ac:dyDescent="0.3">
      <c r="A17" s="102" t="s">
        <v>1117</v>
      </c>
      <c r="B17" s="103">
        <v>0.56999999999999995</v>
      </c>
      <c r="C17" s="103">
        <v>0.40500000000000003</v>
      </c>
      <c r="D17" s="104">
        <v>875</v>
      </c>
      <c r="E17" s="104">
        <v>2000</v>
      </c>
      <c r="F17" s="105">
        <v>3.8493933391970088</v>
      </c>
      <c r="G17" s="106">
        <v>66.237700000000004</v>
      </c>
      <c r="H17" s="105">
        <v>0.26012000000000002</v>
      </c>
      <c r="I17" s="106">
        <v>15.179860000000001</v>
      </c>
      <c r="J17" s="105">
        <v>1.10551</v>
      </c>
      <c r="K17" s="105">
        <v>0.77107000000000003</v>
      </c>
      <c r="L17" s="105">
        <v>2.6476500000000001</v>
      </c>
      <c r="M17" s="105">
        <v>4.1061800000000002</v>
      </c>
      <c r="N17" s="105">
        <v>2.9356400000000002</v>
      </c>
      <c r="O17" s="105">
        <v>5.5764657261586752</v>
      </c>
      <c r="P17" s="106">
        <v>92.9</v>
      </c>
      <c r="Q17" s="104" t="s">
        <v>33</v>
      </c>
      <c r="R17">
        <f t="shared" si="0"/>
        <v>1148.1500000000001</v>
      </c>
      <c r="S17">
        <f t="shared" si="1"/>
        <v>2</v>
      </c>
    </row>
    <row r="18" spans="1:19" x14ac:dyDescent="0.3">
      <c r="A18" s="102" t="s">
        <v>1118</v>
      </c>
      <c r="B18" s="103">
        <v>0.45700000000000002</v>
      </c>
      <c r="C18" s="103">
        <v>0.52</v>
      </c>
      <c r="D18" s="104">
        <v>850</v>
      </c>
      <c r="E18" s="104">
        <v>2000</v>
      </c>
      <c r="F18" s="105">
        <v>4.2194855579817689</v>
      </c>
      <c r="G18" s="106">
        <v>66.411900000000003</v>
      </c>
      <c r="H18" s="105">
        <v>0.31884999999999997</v>
      </c>
      <c r="I18" s="106">
        <v>14.612439999999999</v>
      </c>
      <c r="J18" s="105">
        <v>1.2662899999999999</v>
      </c>
      <c r="K18" s="105">
        <v>0.21864</v>
      </c>
      <c r="L18" s="105">
        <v>1.9859800000000003</v>
      </c>
      <c r="M18" s="105">
        <v>3.3433700000000002</v>
      </c>
      <c r="N18" s="105">
        <v>3.1885000000000003</v>
      </c>
      <c r="O18" s="105">
        <v>5.5915655948196035</v>
      </c>
      <c r="P18" s="106">
        <v>92.1</v>
      </c>
      <c r="Q18" s="104" t="s">
        <v>33</v>
      </c>
      <c r="R18">
        <f t="shared" si="0"/>
        <v>1123.1500000000001</v>
      </c>
      <c r="S18">
        <f t="shared" si="1"/>
        <v>2</v>
      </c>
    </row>
    <row r="19" spans="1:19" x14ac:dyDescent="0.3">
      <c r="A19" s="102" t="s">
        <v>1119</v>
      </c>
      <c r="B19" s="103">
        <v>0.54900000000000004</v>
      </c>
      <c r="C19" s="103">
        <v>0.43</v>
      </c>
      <c r="D19" s="104">
        <v>875</v>
      </c>
      <c r="E19" s="104">
        <v>2030</v>
      </c>
      <c r="F19" s="105">
        <v>3.6335990683762542</v>
      </c>
      <c r="G19" s="106">
        <v>64.562100000000001</v>
      </c>
      <c r="H19" s="105">
        <v>0.34998000000000001</v>
      </c>
      <c r="I19" s="106">
        <v>14.929410000000001</v>
      </c>
      <c r="J19" s="105">
        <v>2.5603799999999999</v>
      </c>
      <c r="K19" s="105">
        <v>0.65390999999999999</v>
      </c>
      <c r="L19" s="105">
        <v>2.6893199999999999</v>
      </c>
      <c r="M19" s="105">
        <v>3.9879300000000004</v>
      </c>
      <c r="N19" s="105">
        <v>2.8551000000000002</v>
      </c>
      <c r="O19" s="105">
        <v>5.6186891126788385</v>
      </c>
      <c r="P19" s="106">
        <v>92.1</v>
      </c>
      <c r="Q19" s="104" t="s">
        <v>33</v>
      </c>
      <c r="R19">
        <f t="shared" si="0"/>
        <v>1148.1500000000001</v>
      </c>
      <c r="S19">
        <f t="shared" si="1"/>
        <v>2.0299999999999998</v>
      </c>
    </row>
    <row r="20" spans="1:19" x14ac:dyDescent="0.3">
      <c r="A20" s="102" t="s">
        <v>1120</v>
      </c>
      <c r="B20" s="103">
        <v>0.80900000000000005</v>
      </c>
      <c r="C20" s="103">
        <v>0.187</v>
      </c>
      <c r="D20" s="104">
        <v>951</v>
      </c>
      <c r="E20" s="104">
        <v>2126</v>
      </c>
      <c r="F20" s="105">
        <v>2.6180567672325639</v>
      </c>
      <c r="G20" s="106">
        <v>58.241426000000004</v>
      </c>
      <c r="H20" s="105">
        <v>0.44073600000000002</v>
      </c>
      <c r="I20" s="106">
        <v>15.765494000000002</v>
      </c>
      <c r="J20" s="105">
        <v>5.5367459999999999</v>
      </c>
      <c r="K20" s="105">
        <v>2.0292219999999999</v>
      </c>
      <c r="L20" s="105">
        <v>5.3714699999999995</v>
      </c>
      <c r="M20" s="105">
        <v>3.2779739999999999</v>
      </c>
      <c r="N20" s="105">
        <v>0.954928</v>
      </c>
      <c r="O20" s="105">
        <v>5.3370664165905044</v>
      </c>
      <c r="P20" s="106">
        <f>97.5-O20</f>
        <v>92.162933583409497</v>
      </c>
      <c r="Q20" s="104" t="s">
        <v>1120</v>
      </c>
      <c r="R20">
        <f t="shared" si="0"/>
        <v>1224.1500000000001</v>
      </c>
      <c r="S20">
        <f t="shared" si="1"/>
        <v>2.1259999999999999</v>
      </c>
    </row>
    <row r="21" spans="1:19" x14ac:dyDescent="0.3">
      <c r="A21" s="102" t="s">
        <v>1121</v>
      </c>
      <c r="B21" s="103">
        <v>0.59799999999999998</v>
      </c>
      <c r="C21" s="103">
        <v>0.38600000000000001</v>
      </c>
      <c r="D21" s="104">
        <v>900</v>
      </c>
      <c r="E21" s="104">
        <v>2000</v>
      </c>
      <c r="F21" s="105">
        <v>2.9754981494016657</v>
      </c>
      <c r="G21" s="106">
        <v>55.439397000000007</v>
      </c>
      <c r="H21" s="105">
        <v>0.44596799999999998</v>
      </c>
      <c r="I21" s="106">
        <v>17.996667000000002</v>
      </c>
      <c r="J21" s="105">
        <v>5.0412687270000003</v>
      </c>
      <c r="K21" s="105">
        <v>0.91980899999999999</v>
      </c>
      <c r="L21" s="105">
        <v>4.9706849999999996</v>
      </c>
      <c r="M21" s="105">
        <v>4.5154260000000006</v>
      </c>
      <c r="N21" s="105">
        <v>3.1961040000000001</v>
      </c>
      <c r="O21" s="105">
        <v>5.3858503399145494</v>
      </c>
      <c r="P21" s="106">
        <f>97.8-O21</f>
        <v>92.414149660085442</v>
      </c>
      <c r="Q21" s="104" t="s">
        <v>1122</v>
      </c>
      <c r="R21">
        <f t="shared" si="0"/>
        <v>1173.1500000000001</v>
      </c>
      <c r="S21">
        <f t="shared" si="1"/>
        <v>2</v>
      </c>
    </row>
    <row r="22" spans="1:19" x14ac:dyDescent="0.3">
      <c r="A22" s="102" t="s">
        <v>1123</v>
      </c>
      <c r="B22" s="103">
        <v>0.72099999999999997</v>
      </c>
      <c r="C22" s="103">
        <v>0.26800000000000002</v>
      </c>
      <c r="D22" s="104">
        <v>950</v>
      </c>
      <c r="E22" s="104">
        <v>2000</v>
      </c>
      <c r="F22" s="105">
        <v>2.9476987452504417</v>
      </c>
      <c r="G22" s="106">
        <v>56.512495999999999</v>
      </c>
      <c r="H22" s="105">
        <v>0.60476000000000008</v>
      </c>
      <c r="I22" s="106">
        <v>17.724119999999999</v>
      </c>
      <c r="J22" s="105">
        <v>2.7927258560000001</v>
      </c>
      <c r="K22" s="105">
        <v>1.3211679999999999</v>
      </c>
      <c r="L22" s="105">
        <v>6.084816</v>
      </c>
      <c r="M22" s="105">
        <v>4.2426239999999993</v>
      </c>
      <c r="N22" s="105">
        <v>2.9679760000000002</v>
      </c>
      <c r="O22" s="105">
        <v>5.2630990829683908</v>
      </c>
      <c r="P22" s="106">
        <f>97.7-O22</f>
        <v>92.436900917031608</v>
      </c>
      <c r="Q22" s="104" t="s">
        <v>1122</v>
      </c>
      <c r="R22">
        <f t="shared" si="0"/>
        <v>1223.1500000000001</v>
      </c>
      <c r="S22">
        <f t="shared" si="1"/>
        <v>2</v>
      </c>
    </row>
    <row r="23" spans="1:19" x14ac:dyDescent="0.3">
      <c r="A23" s="102" t="s">
        <v>1124</v>
      </c>
      <c r="B23" s="103">
        <v>0.93300000000000005</v>
      </c>
      <c r="C23" s="103">
        <v>6.7000000000000004E-2</v>
      </c>
      <c r="D23" s="104">
        <v>1050</v>
      </c>
      <c r="E23" s="104">
        <v>2000</v>
      </c>
      <c r="F23" s="105">
        <v>1.1685249256136971</v>
      </c>
      <c r="G23" s="106">
        <v>46.337199999999996</v>
      </c>
      <c r="H23" s="105">
        <v>0.66815999999999998</v>
      </c>
      <c r="I23" s="106">
        <v>17.817599999999999</v>
      </c>
      <c r="J23" s="105">
        <v>7.68384</v>
      </c>
      <c r="K23" s="105">
        <v>6.1062400000000006</v>
      </c>
      <c r="L23" s="106">
        <v>11.6928</v>
      </c>
      <c r="M23" s="105">
        <v>2.57056</v>
      </c>
      <c r="N23" s="105">
        <v>0.11136</v>
      </c>
      <c r="O23" s="105">
        <v>4.734217489548521</v>
      </c>
      <c r="P23" s="106">
        <f>97.8-O23</f>
        <v>93.06578251045147</v>
      </c>
      <c r="Q23" s="104" t="s">
        <v>1124</v>
      </c>
      <c r="R23">
        <f t="shared" si="0"/>
        <v>1323.15</v>
      </c>
      <c r="S23">
        <f t="shared" si="1"/>
        <v>2</v>
      </c>
    </row>
    <row r="24" spans="1:19" x14ac:dyDescent="0.3">
      <c r="A24" s="102" t="s">
        <v>1125</v>
      </c>
      <c r="B24" s="103">
        <v>0.92700000000000005</v>
      </c>
      <c r="C24" s="103">
        <v>7.0999999999999994E-2</v>
      </c>
      <c r="D24" s="104">
        <v>1035</v>
      </c>
      <c r="E24" s="104">
        <v>2000</v>
      </c>
      <c r="F24" s="105">
        <v>1.2585662898695371</v>
      </c>
      <c r="G24" s="106">
        <v>45.472000000000001</v>
      </c>
      <c r="H24" s="105">
        <v>0.66815999999999998</v>
      </c>
      <c r="I24" s="106">
        <v>18.281600000000001</v>
      </c>
      <c r="J24" s="105">
        <v>8.0643200000000004</v>
      </c>
      <c r="K24" s="105">
        <v>5.9113600000000002</v>
      </c>
      <c r="L24" s="106">
        <v>11.2288</v>
      </c>
      <c r="M24" s="105">
        <v>2.8582400000000003</v>
      </c>
      <c r="N24" s="105">
        <v>0.10208</v>
      </c>
      <c r="O24" s="105">
        <v>4.7495303728052365</v>
      </c>
      <c r="P24" s="106">
        <f>97.4-O24</f>
        <v>92.650469627194767</v>
      </c>
      <c r="Q24" s="104" t="s">
        <v>1125</v>
      </c>
      <c r="R24">
        <f t="shared" si="0"/>
        <v>1308.1500000000001</v>
      </c>
      <c r="S24">
        <f t="shared" si="1"/>
        <v>2</v>
      </c>
    </row>
    <row r="25" spans="1:19" x14ac:dyDescent="0.3">
      <c r="A25" s="102" t="s">
        <v>1126</v>
      </c>
      <c r="B25" s="103">
        <v>0.92</v>
      </c>
      <c r="C25" s="103">
        <v>0.08</v>
      </c>
      <c r="D25" s="104">
        <v>1025</v>
      </c>
      <c r="E25" s="104">
        <v>2000</v>
      </c>
      <c r="F25" s="105">
        <v>1.314197447011775</v>
      </c>
      <c r="G25" s="106">
        <v>45.712100000000007</v>
      </c>
      <c r="H25" s="105">
        <v>0.67963000000000007</v>
      </c>
      <c r="I25" s="106">
        <v>18.154500000000002</v>
      </c>
      <c r="J25" s="105">
        <v>8.1648700000000005</v>
      </c>
      <c r="K25" s="105">
        <v>5.9304700000000006</v>
      </c>
      <c r="L25" s="106">
        <v>11.3582</v>
      </c>
      <c r="M25" s="105">
        <v>2.7836900000000004</v>
      </c>
      <c r="N25" s="105">
        <v>0.10241</v>
      </c>
      <c r="O25" s="105">
        <v>4.769309493766321</v>
      </c>
      <c r="P25" s="106">
        <f>97.7-O25</f>
        <v>92.930690506233688</v>
      </c>
      <c r="Q25" s="104" t="s">
        <v>1126</v>
      </c>
      <c r="R25">
        <f t="shared" si="0"/>
        <v>1298.1500000000001</v>
      </c>
      <c r="S25">
        <f t="shared" si="1"/>
        <v>2</v>
      </c>
    </row>
    <row r="26" spans="1:19" x14ac:dyDescent="0.3">
      <c r="A26" s="102" t="s">
        <v>1127</v>
      </c>
      <c r="B26" s="103">
        <v>0.88400000000000001</v>
      </c>
      <c r="C26" s="103">
        <v>0.11600000000000001</v>
      </c>
      <c r="D26" s="104">
        <v>1012</v>
      </c>
      <c r="E26" s="104">
        <v>2000</v>
      </c>
      <c r="F26" s="105">
        <v>1.681913971295387</v>
      </c>
      <c r="G26" s="106">
        <v>49.197000000000003</v>
      </c>
      <c r="H26" s="105">
        <v>1.0044000000000002</v>
      </c>
      <c r="I26" s="106">
        <v>18.041999999999998</v>
      </c>
      <c r="J26" s="105">
        <v>8.0166000000000004</v>
      </c>
      <c r="K26" s="105">
        <v>4.2408000000000001</v>
      </c>
      <c r="L26" s="105">
        <v>8.9187000000000012</v>
      </c>
      <c r="M26" s="105">
        <v>3.6828000000000003</v>
      </c>
      <c r="N26" s="105">
        <v>0.41850000000000004</v>
      </c>
      <c r="O26" s="105">
        <v>4.9131978226056088</v>
      </c>
      <c r="P26" s="106">
        <f>98.4-O26</f>
        <v>93.486802177394395</v>
      </c>
      <c r="Q26" s="104" t="s">
        <v>1127</v>
      </c>
      <c r="R26">
        <f t="shared" si="0"/>
        <v>1285.1500000000001</v>
      </c>
      <c r="S26">
        <f t="shared" si="1"/>
        <v>2</v>
      </c>
    </row>
    <row r="27" spans="1:19" x14ac:dyDescent="0.3">
      <c r="A27" s="102" t="s">
        <v>1128</v>
      </c>
      <c r="B27" s="103">
        <v>0.91100000000000003</v>
      </c>
      <c r="C27" s="103">
        <v>8.7999999999999995E-2</v>
      </c>
      <c r="D27" s="104">
        <v>1000</v>
      </c>
      <c r="E27" s="104">
        <v>2000</v>
      </c>
      <c r="F27" s="105">
        <v>1.7978406446724171</v>
      </c>
      <c r="G27" s="106">
        <v>49.169100000000007</v>
      </c>
      <c r="H27" s="105">
        <v>0.98898000000000008</v>
      </c>
      <c r="I27" s="106">
        <v>18.006900000000002</v>
      </c>
      <c r="J27" s="105">
        <v>7.2307500000000005</v>
      </c>
      <c r="K27" s="105">
        <v>4.5063900000000006</v>
      </c>
      <c r="L27" s="105">
        <v>9.1434000000000015</v>
      </c>
      <c r="M27" s="105">
        <v>3.2095199999999999</v>
      </c>
      <c r="N27" s="105">
        <v>0.74640000000000006</v>
      </c>
      <c r="O27" s="105">
        <v>4.904188820847124</v>
      </c>
      <c r="P27" s="106">
        <f>97.9-O27</f>
        <v>92.995811179152881</v>
      </c>
      <c r="Q27" s="104" t="s">
        <v>1128</v>
      </c>
      <c r="R27">
        <f t="shared" si="0"/>
        <v>1273.1500000000001</v>
      </c>
      <c r="S27">
        <f t="shared" si="1"/>
        <v>2</v>
      </c>
    </row>
    <row r="28" spans="1:19" x14ac:dyDescent="0.3">
      <c r="A28" s="102" t="s">
        <v>1129</v>
      </c>
      <c r="B28" s="103">
        <v>0.85199999999999998</v>
      </c>
      <c r="C28" s="103">
        <v>0.14499999999999999</v>
      </c>
      <c r="D28" s="104">
        <v>970</v>
      </c>
      <c r="E28" s="104">
        <v>2000</v>
      </c>
      <c r="F28" s="105">
        <v>1.99281424101061</v>
      </c>
      <c r="G28" s="106">
        <v>48.817700000000002</v>
      </c>
      <c r="H28" s="105">
        <v>1.1899900000000001</v>
      </c>
      <c r="I28" s="106">
        <v>18.084100000000003</v>
      </c>
      <c r="J28" s="105">
        <v>7.82395</v>
      </c>
      <c r="K28" s="105">
        <v>3.8791799999999999</v>
      </c>
      <c r="L28" s="105">
        <v>8.2174899999999997</v>
      </c>
      <c r="M28" s="105">
        <v>4.2071300000000003</v>
      </c>
      <c r="N28" s="105">
        <v>0.93700000000000006</v>
      </c>
      <c r="O28" s="105">
        <v>5.0691779464449018</v>
      </c>
      <c r="P28" s="106">
        <f>98.2-O28</f>
        <v>93.130822053555107</v>
      </c>
      <c r="Q28" s="104" t="s">
        <v>1129</v>
      </c>
      <c r="R28">
        <f t="shared" si="0"/>
        <v>1243.1500000000001</v>
      </c>
      <c r="S28">
        <f t="shared" si="1"/>
        <v>2</v>
      </c>
    </row>
    <row r="29" spans="1:19" x14ac:dyDescent="0.3">
      <c r="A29" s="102" t="s">
        <v>1130</v>
      </c>
      <c r="B29" s="103">
        <v>0.81499999999999995</v>
      </c>
      <c r="C29" s="103">
        <v>0.18099999999999999</v>
      </c>
      <c r="D29" s="104">
        <v>965</v>
      </c>
      <c r="E29" s="104">
        <v>2000</v>
      </c>
      <c r="F29" s="105">
        <v>2.0767058727586525</v>
      </c>
      <c r="G29" s="106">
        <v>50.114400000000003</v>
      </c>
      <c r="H29" s="105">
        <v>1.0362</v>
      </c>
      <c r="I29" s="106">
        <v>18.086399999999998</v>
      </c>
      <c r="J29" s="105">
        <v>7.1874599999999997</v>
      </c>
      <c r="K29" s="105">
        <v>3.4477199999999999</v>
      </c>
      <c r="L29" s="105">
        <v>8.0823599999999995</v>
      </c>
      <c r="M29" s="105">
        <v>4.2766799999999998</v>
      </c>
      <c r="N29" s="105">
        <v>1.15866</v>
      </c>
      <c r="O29" s="105">
        <v>5.1020340045506725</v>
      </c>
      <c r="P29" s="106">
        <f>98.4-O29</f>
        <v>93.297965995449331</v>
      </c>
      <c r="Q29" s="104" t="s">
        <v>1130</v>
      </c>
      <c r="R29">
        <f t="shared" si="0"/>
        <v>1238.1500000000001</v>
      </c>
      <c r="S29">
        <f t="shared" si="1"/>
        <v>2</v>
      </c>
    </row>
    <row r="30" spans="1:19" x14ac:dyDescent="0.3">
      <c r="A30" s="102" t="s">
        <v>1131</v>
      </c>
      <c r="B30" s="103">
        <v>0.42799999999999999</v>
      </c>
      <c r="C30" s="103">
        <v>0.50600000000000001</v>
      </c>
      <c r="D30" s="104">
        <v>875</v>
      </c>
      <c r="E30" s="104">
        <v>1500</v>
      </c>
      <c r="F30" s="105">
        <v>3.9820074921219426</v>
      </c>
      <c r="G30" s="106">
        <v>69.3</v>
      </c>
      <c r="H30" s="105">
        <v>0.34</v>
      </c>
      <c r="I30" s="106">
        <v>13.75</v>
      </c>
      <c r="J30" s="104">
        <v>1.95</v>
      </c>
      <c r="K30" s="105">
        <v>0.43</v>
      </c>
      <c r="L30" s="105">
        <v>1.87</v>
      </c>
      <c r="M30" s="105">
        <v>4.72</v>
      </c>
      <c r="N30" s="105">
        <v>2.06</v>
      </c>
      <c r="O30" s="105">
        <v>4.8124637862718327</v>
      </c>
      <c r="P30" s="106">
        <f>99.4-O30</f>
        <v>94.587536213728171</v>
      </c>
      <c r="Q30" s="104" t="s">
        <v>12</v>
      </c>
      <c r="R30">
        <f t="shared" si="0"/>
        <v>1148.1500000000001</v>
      </c>
      <c r="S30">
        <f t="shared" si="1"/>
        <v>1.5</v>
      </c>
    </row>
    <row r="31" spans="1:19" x14ac:dyDescent="0.3">
      <c r="A31" s="102" t="s">
        <v>1132</v>
      </c>
      <c r="B31" s="103">
        <v>0.37</v>
      </c>
      <c r="C31" s="103">
        <v>0.54700000000000004</v>
      </c>
      <c r="D31" s="104">
        <v>825</v>
      </c>
      <c r="E31" s="104">
        <v>1500</v>
      </c>
      <c r="F31" s="105">
        <v>4.4212255487833865</v>
      </c>
      <c r="G31" s="106">
        <v>68.95</v>
      </c>
      <c r="H31" s="105">
        <v>0.28000000000000003</v>
      </c>
      <c r="I31" s="106">
        <v>13.71</v>
      </c>
      <c r="J31" s="104">
        <v>1.59</v>
      </c>
      <c r="K31" s="105">
        <v>0.4</v>
      </c>
      <c r="L31" s="105">
        <v>1.91</v>
      </c>
      <c r="M31" s="105">
        <v>4.79</v>
      </c>
      <c r="N31" s="105">
        <v>2.13</v>
      </c>
      <c r="O31" s="105">
        <v>4.945149274532997</v>
      </c>
      <c r="P31" s="106">
        <f>98.9-O31</f>
        <v>93.954850725467011</v>
      </c>
      <c r="Q31" s="104" t="s">
        <v>12</v>
      </c>
      <c r="R31">
        <f t="shared" si="0"/>
        <v>1098.1500000000001</v>
      </c>
      <c r="S31">
        <f t="shared" si="1"/>
        <v>1.5</v>
      </c>
    </row>
    <row r="32" spans="1:19" x14ac:dyDescent="0.3">
      <c r="A32" s="102" t="s">
        <v>1133</v>
      </c>
      <c r="B32" s="103">
        <v>0.53600000000000003</v>
      </c>
      <c r="C32" s="103">
        <v>0.41699999999999998</v>
      </c>
      <c r="D32" s="104">
        <v>875</v>
      </c>
      <c r="E32" s="104">
        <v>2500</v>
      </c>
      <c r="F32" s="105">
        <v>3.6546014586140254</v>
      </c>
      <c r="G32" s="106">
        <v>67.47</v>
      </c>
      <c r="H32" s="105">
        <v>0.28000000000000003</v>
      </c>
      <c r="I32" s="106">
        <v>14.66</v>
      </c>
      <c r="J32" s="104">
        <v>1.54</v>
      </c>
      <c r="K32" s="105">
        <v>0.64</v>
      </c>
      <c r="L32" s="105">
        <v>2.4500000000000002</v>
      </c>
      <c r="M32" s="105">
        <v>4.67</v>
      </c>
      <c r="N32" s="105">
        <v>1.79</v>
      </c>
      <c r="O32" s="105">
        <v>6.3640256217990911</v>
      </c>
      <c r="P32" s="106">
        <f>100.2-O32</f>
        <v>93.835974378200916</v>
      </c>
      <c r="Q32" s="104" t="s">
        <v>12</v>
      </c>
      <c r="R32">
        <f t="shared" si="0"/>
        <v>1148.1500000000001</v>
      </c>
      <c r="S32">
        <f t="shared" si="1"/>
        <v>2.5</v>
      </c>
    </row>
    <row r="33" spans="1:19" x14ac:dyDescent="0.3">
      <c r="A33" s="102" t="s">
        <v>1134</v>
      </c>
      <c r="B33" s="103">
        <v>0.52600000000000002</v>
      </c>
      <c r="C33" s="103">
        <v>0.42699999999999999</v>
      </c>
      <c r="D33" s="104">
        <v>825</v>
      </c>
      <c r="E33" s="104">
        <v>2500</v>
      </c>
      <c r="F33" s="105">
        <v>4.0670912607887191</v>
      </c>
      <c r="G33" s="106">
        <v>68.14</v>
      </c>
      <c r="H33" s="105">
        <v>0.28999999999999998</v>
      </c>
      <c r="I33" s="106">
        <v>14.55</v>
      </c>
      <c r="J33" s="104">
        <v>1.48</v>
      </c>
      <c r="K33" s="105">
        <v>0.67</v>
      </c>
      <c r="L33" s="105">
        <v>2.34</v>
      </c>
      <c r="M33" s="105">
        <v>5.05</v>
      </c>
      <c r="N33" s="105">
        <v>1.79</v>
      </c>
      <c r="O33" s="105">
        <v>6.5139189884099071</v>
      </c>
      <c r="P33" s="106">
        <f>101.3-O33</f>
        <v>94.786081011590085</v>
      </c>
      <c r="Q33" s="104" t="s">
        <v>12</v>
      </c>
      <c r="R33">
        <f t="shared" si="0"/>
        <v>1098.1500000000001</v>
      </c>
      <c r="S33">
        <f t="shared" si="1"/>
        <v>2.5</v>
      </c>
    </row>
    <row r="34" spans="1:19" x14ac:dyDescent="0.3">
      <c r="A34" s="104" t="s">
        <v>1135</v>
      </c>
      <c r="B34" s="105">
        <v>0.78300000000000003</v>
      </c>
      <c r="C34" s="105">
        <v>0.21</v>
      </c>
      <c r="D34" s="104">
        <v>1000</v>
      </c>
      <c r="E34" s="104">
        <v>1000</v>
      </c>
      <c r="F34" s="105">
        <v>2.5948596461609257</v>
      </c>
      <c r="G34" s="106">
        <v>58.3</v>
      </c>
      <c r="H34" s="105">
        <v>1.02</v>
      </c>
      <c r="I34" s="106">
        <v>17.3</v>
      </c>
      <c r="J34" s="104">
        <v>6.91</v>
      </c>
      <c r="K34" s="105">
        <v>3.45</v>
      </c>
      <c r="L34" s="105">
        <v>7.03</v>
      </c>
      <c r="M34" s="105">
        <v>4.22</v>
      </c>
      <c r="N34" s="105">
        <v>1.46</v>
      </c>
      <c r="O34" s="105">
        <v>3.3972062111784807</v>
      </c>
      <c r="P34" s="106">
        <v>94.8</v>
      </c>
      <c r="Q34" s="104" t="s">
        <v>1136</v>
      </c>
      <c r="R34">
        <f t="shared" si="0"/>
        <v>1273.1500000000001</v>
      </c>
      <c r="S34">
        <f t="shared" si="1"/>
        <v>1</v>
      </c>
    </row>
    <row r="35" spans="1:19" x14ac:dyDescent="0.3">
      <c r="A35" s="104" t="s">
        <v>1137</v>
      </c>
      <c r="B35" s="105">
        <v>0.78200000000000003</v>
      </c>
      <c r="C35" s="105">
        <f>1-B35</f>
        <v>0.21799999999999997</v>
      </c>
      <c r="D35" s="104">
        <v>985</v>
      </c>
      <c r="E35" s="104">
        <v>1500</v>
      </c>
      <c r="F35" s="105">
        <v>2.5121131023288137</v>
      </c>
      <c r="G35" s="106">
        <v>58.5</v>
      </c>
      <c r="H35" s="105">
        <v>0.98</v>
      </c>
      <c r="I35" s="106">
        <v>17.899999999999999</v>
      </c>
      <c r="J35" s="104">
        <v>6.61</v>
      </c>
      <c r="K35" s="105">
        <v>3.07</v>
      </c>
      <c r="L35" s="105">
        <v>6.72</v>
      </c>
      <c r="M35" s="105">
        <v>4.3</v>
      </c>
      <c r="N35" s="105">
        <v>1.49</v>
      </c>
      <c r="O35" s="105">
        <v>4.3079004804671923</v>
      </c>
      <c r="P35" s="106">
        <v>94.2</v>
      </c>
      <c r="Q35" s="104" t="s">
        <v>1136</v>
      </c>
      <c r="R35">
        <f t="shared" si="0"/>
        <v>1258.1500000000001</v>
      </c>
      <c r="S35">
        <f t="shared" si="1"/>
        <v>1.5</v>
      </c>
    </row>
    <row r="36" spans="1:19" x14ac:dyDescent="0.3">
      <c r="A36" s="104" t="s">
        <v>1138</v>
      </c>
      <c r="B36" s="105">
        <v>0.77200000000000002</v>
      </c>
      <c r="C36" s="105">
        <v>0.222</v>
      </c>
      <c r="D36" s="104">
        <v>955</v>
      </c>
      <c r="E36" s="104">
        <v>1500</v>
      </c>
      <c r="F36" s="105">
        <v>2.794234441519964</v>
      </c>
      <c r="G36" s="106">
        <v>59.7</v>
      </c>
      <c r="H36" s="105">
        <v>1.04</v>
      </c>
      <c r="I36" s="106">
        <v>17.600000000000001</v>
      </c>
      <c r="J36" s="104">
        <v>6.59</v>
      </c>
      <c r="K36" s="105">
        <v>2.58</v>
      </c>
      <c r="L36" s="105">
        <v>5.98</v>
      </c>
      <c r="M36" s="105">
        <v>4.57</v>
      </c>
      <c r="N36" s="105">
        <v>1.6</v>
      </c>
      <c r="O36" s="105">
        <v>4.429822107042952</v>
      </c>
      <c r="P36" s="106">
        <v>94.2</v>
      </c>
      <c r="Q36" s="104" t="s">
        <v>1136</v>
      </c>
      <c r="R36">
        <f t="shared" si="0"/>
        <v>1228.1500000000001</v>
      </c>
      <c r="S36">
        <f t="shared" si="1"/>
        <v>1.5</v>
      </c>
    </row>
    <row r="37" spans="1:19" x14ac:dyDescent="0.3">
      <c r="A37" s="104" t="s">
        <v>1139</v>
      </c>
      <c r="B37" s="105">
        <v>0.77100000000000002</v>
      </c>
      <c r="C37" s="105">
        <v>0.222</v>
      </c>
      <c r="D37" s="104">
        <v>970</v>
      </c>
      <c r="E37" s="104">
        <v>1500</v>
      </c>
      <c r="F37" s="105">
        <v>2.7222416046431319</v>
      </c>
      <c r="G37" s="106">
        <v>59.9</v>
      </c>
      <c r="H37" s="105">
        <v>1.1200000000000001</v>
      </c>
      <c r="I37" s="106">
        <v>17.600000000000001</v>
      </c>
      <c r="J37" s="104">
        <v>6.31</v>
      </c>
      <c r="K37" s="105">
        <v>2.64</v>
      </c>
      <c r="L37" s="105">
        <v>5.98</v>
      </c>
      <c r="M37" s="105">
        <v>4.43</v>
      </c>
      <c r="N37" s="105">
        <v>1.61</v>
      </c>
      <c r="O37" s="105">
        <v>4.3857776234980816</v>
      </c>
      <c r="P37" s="106">
        <v>95.8</v>
      </c>
      <c r="Q37" s="104" t="s">
        <v>1136</v>
      </c>
      <c r="R37">
        <f t="shared" si="0"/>
        <v>1243.1500000000001</v>
      </c>
      <c r="S37">
        <f t="shared" si="1"/>
        <v>1.5</v>
      </c>
    </row>
    <row r="38" spans="1:19" x14ac:dyDescent="0.3">
      <c r="A38" s="104" t="s">
        <v>1140</v>
      </c>
      <c r="B38" s="109">
        <v>0.77500000000000002</v>
      </c>
      <c r="C38" s="109">
        <v>0.22</v>
      </c>
      <c r="D38" s="104">
        <v>980</v>
      </c>
      <c r="E38" s="104">
        <v>2000</v>
      </c>
      <c r="F38" s="105">
        <v>2.4789401483292237</v>
      </c>
      <c r="G38" s="106">
        <v>60.2</v>
      </c>
      <c r="H38" s="105">
        <v>0.84</v>
      </c>
      <c r="I38" s="106">
        <v>17.899999999999999</v>
      </c>
      <c r="J38" s="104">
        <v>6.32</v>
      </c>
      <c r="K38" s="105">
        <v>2.42</v>
      </c>
      <c r="L38" s="105">
        <v>5.96</v>
      </c>
      <c r="M38" s="105">
        <v>4.21</v>
      </c>
      <c r="N38" s="105">
        <v>1.65</v>
      </c>
      <c r="O38" s="105">
        <v>5.153804843990601</v>
      </c>
      <c r="P38" s="106">
        <v>93.9</v>
      </c>
      <c r="Q38" s="104" t="s">
        <v>1136</v>
      </c>
      <c r="R38">
        <f t="shared" si="0"/>
        <v>1253.1500000000001</v>
      </c>
      <c r="S38">
        <f t="shared" si="1"/>
        <v>2</v>
      </c>
    </row>
    <row r="39" spans="1:19" x14ac:dyDescent="0.3">
      <c r="A39" s="104" t="s">
        <v>1141</v>
      </c>
      <c r="B39" s="109">
        <v>0.38200000000000001</v>
      </c>
      <c r="C39" s="109">
        <v>0.59499999999999997</v>
      </c>
      <c r="D39" s="104">
        <v>880</v>
      </c>
      <c r="E39" s="104">
        <v>1000</v>
      </c>
      <c r="F39" s="105">
        <v>4.2630678708411542</v>
      </c>
      <c r="G39" s="106">
        <v>71.3</v>
      </c>
      <c r="H39" s="105">
        <v>0.4</v>
      </c>
      <c r="I39" s="106">
        <v>15.1</v>
      </c>
      <c r="J39" s="104">
        <v>2.44</v>
      </c>
      <c r="K39" s="105">
        <v>0.44</v>
      </c>
      <c r="L39" s="105">
        <v>1.65</v>
      </c>
      <c r="M39" s="105">
        <v>5.05</v>
      </c>
      <c r="N39" s="105">
        <v>3.03</v>
      </c>
      <c r="O39" s="105">
        <v>3.8258444299503802</v>
      </c>
      <c r="P39" s="106">
        <v>95.6</v>
      </c>
      <c r="Q39" s="104" t="s">
        <v>1136</v>
      </c>
      <c r="R39">
        <f t="shared" si="0"/>
        <v>1153.1500000000001</v>
      </c>
      <c r="S39">
        <f t="shared" si="1"/>
        <v>1</v>
      </c>
    </row>
    <row r="40" spans="1:19" x14ac:dyDescent="0.3">
      <c r="A40" s="102" t="s">
        <v>1142</v>
      </c>
      <c r="B40" s="103">
        <v>0.56699999999999995</v>
      </c>
      <c r="C40" s="103">
        <v>0.32900000000000001</v>
      </c>
      <c r="D40" s="104">
        <v>825</v>
      </c>
      <c r="E40" s="104">
        <v>3000</v>
      </c>
      <c r="F40" s="105">
        <v>4.0003925852612126</v>
      </c>
      <c r="G40" s="106">
        <v>64.38</v>
      </c>
      <c r="H40" s="105">
        <v>0.24</v>
      </c>
      <c r="I40" s="106">
        <v>14.36</v>
      </c>
      <c r="J40" s="105">
        <v>2</v>
      </c>
      <c r="K40" s="105">
        <v>0.4</v>
      </c>
      <c r="L40" s="105">
        <v>2.89</v>
      </c>
      <c r="M40" s="105">
        <v>3.17</v>
      </c>
      <c r="N40" s="105">
        <v>2.54</v>
      </c>
      <c r="O40" s="105">
        <v>6.9768594660831953</v>
      </c>
      <c r="P40" s="106">
        <f>97-O40</f>
        <v>90.023140533916802</v>
      </c>
      <c r="Q40" s="104" t="s">
        <v>1143</v>
      </c>
      <c r="R40">
        <f t="shared" si="0"/>
        <v>1098.1500000000001</v>
      </c>
      <c r="S40">
        <f t="shared" si="1"/>
        <v>3</v>
      </c>
    </row>
    <row r="41" spans="1:19" x14ac:dyDescent="0.3">
      <c r="A41" s="102" t="s">
        <v>1144</v>
      </c>
      <c r="B41" s="103">
        <v>0.70799999999999996</v>
      </c>
      <c r="C41" s="103">
        <v>0.217</v>
      </c>
      <c r="D41" s="104">
        <v>850</v>
      </c>
      <c r="E41" s="104">
        <v>3000</v>
      </c>
      <c r="F41" s="105">
        <v>3.7414584404567051</v>
      </c>
      <c r="G41" s="106">
        <v>63.57</v>
      </c>
      <c r="H41" s="105">
        <v>0.32</v>
      </c>
      <c r="I41" s="106">
        <v>14.68</v>
      </c>
      <c r="J41" s="105">
        <v>2.1800000000000002</v>
      </c>
      <c r="K41" s="105">
        <v>0.4</v>
      </c>
      <c r="L41" s="105">
        <v>3.23</v>
      </c>
      <c r="M41" s="105">
        <v>3.27</v>
      </c>
      <c r="N41" s="105">
        <v>2.39</v>
      </c>
      <c r="O41" s="105">
        <v>6.9128359722996739</v>
      </c>
      <c r="P41" s="106">
        <f>97-O41</f>
        <v>90.087164027700325</v>
      </c>
      <c r="Q41" s="104" t="s">
        <v>1143</v>
      </c>
      <c r="R41">
        <f t="shared" si="0"/>
        <v>1123.1500000000001</v>
      </c>
      <c r="S41">
        <f t="shared" si="1"/>
        <v>3</v>
      </c>
    </row>
    <row r="42" spans="1:19" x14ac:dyDescent="0.3">
      <c r="A42" s="102" t="s">
        <v>1145</v>
      </c>
      <c r="B42" s="103">
        <v>0.33</v>
      </c>
      <c r="C42" s="103">
        <f t="shared" ref="C42:C49" si="3">1-B42</f>
        <v>0.66999999999999993</v>
      </c>
      <c r="D42" s="104">
        <v>880</v>
      </c>
      <c r="E42" s="104">
        <v>650</v>
      </c>
      <c r="F42" s="105">
        <v>4.6170573279349139</v>
      </c>
      <c r="G42" s="106">
        <v>73.8</v>
      </c>
      <c r="H42" s="105">
        <v>0.33</v>
      </c>
      <c r="I42" s="106">
        <v>14.3</v>
      </c>
      <c r="J42" s="105">
        <v>1.6</v>
      </c>
      <c r="K42" s="105">
        <v>0.23</v>
      </c>
      <c r="L42" s="105">
        <v>1.58</v>
      </c>
      <c r="M42" s="105">
        <v>5.44</v>
      </c>
      <c r="N42" s="105">
        <v>3.35</v>
      </c>
      <c r="O42" s="105">
        <v>3.0451941218420879</v>
      </c>
      <c r="P42" s="106">
        <v>96</v>
      </c>
      <c r="Q42" s="104" t="s">
        <v>1146</v>
      </c>
      <c r="R42">
        <f t="shared" si="0"/>
        <v>1153.1500000000001</v>
      </c>
      <c r="S42">
        <f t="shared" si="1"/>
        <v>0.65</v>
      </c>
    </row>
    <row r="43" spans="1:19" x14ac:dyDescent="0.3">
      <c r="A43" s="102" t="s">
        <v>1147</v>
      </c>
      <c r="B43" s="103">
        <v>0.39</v>
      </c>
      <c r="C43" s="103">
        <f t="shared" si="3"/>
        <v>0.61</v>
      </c>
      <c r="D43" s="104">
        <v>870</v>
      </c>
      <c r="E43" s="104">
        <v>1500</v>
      </c>
      <c r="F43" s="105">
        <v>3.8616297640029091</v>
      </c>
      <c r="G43" s="106">
        <v>70.599999999999994</v>
      </c>
      <c r="H43" s="105">
        <v>0.33</v>
      </c>
      <c r="I43" s="106">
        <v>15.7</v>
      </c>
      <c r="J43" s="105">
        <v>2.36</v>
      </c>
      <c r="K43" s="105">
        <v>0.35</v>
      </c>
      <c r="L43" s="105">
        <v>1.89</v>
      </c>
      <c r="M43" s="105">
        <v>5.5</v>
      </c>
      <c r="N43" s="105">
        <v>2.91</v>
      </c>
      <c r="O43" s="105">
        <v>4.8441959140982274</v>
      </c>
      <c r="P43" s="106">
        <v>94.84</v>
      </c>
      <c r="Q43" s="104" t="s">
        <v>1146</v>
      </c>
      <c r="R43">
        <f t="shared" si="0"/>
        <v>1143.1500000000001</v>
      </c>
      <c r="S43">
        <f t="shared" si="1"/>
        <v>1.5</v>
      </c>
    </row>
    <row r="44" spans="1:19" x14ac:dyDescent="0.3">
      <c r="A44" s="102" t="s">
        <v>1148</v>
      </c>
      <c r="B44" s="103">
        <v>0.38</v>
      </c>
      <c r="C44" s="103">
        <f t="shared" si="3"/>
        <v>0.62</v>
      </c>
      <c r="D44" s="104">
        <v>890</v>
      </c>
      <c r="E44" s="104">
        <v>1000</v>
      </c>
      <c r="F44" s="105">
        <v>3.8321513160055098</v>
      </c>
      <c r="G44" s="106">
        <v>71.7</v>
      </c>
      <c r="H44" s="105">
        <v>0.37</v>
      </c>
      <c r="I44" s="106">
        <v>14.3</v>
      </c>
      <c r="J44" s="105">
        <v>2.31</v>
      </c>
      <c r="K44" s="105">
        <v>0.3</v>
      </c>
      <c r="L44" s="105">
        <v>1.67</v>
      </c>
      <c r="M44" s="105">
        <v>6.44</v>
      </c>
      <c r="N44" s="105">
        <v>3.04</v>
      </c>
      <c r="O44" s="105">
        <v>3.899033392334061</v>
      </c>
      <c r="P44" s="106">
        <v>95.51</v>
      </c>
      <c r="Q44" s="104" t="s">
        <v>1146</v>
      </c>
      <c r="R44">
        <f t="shared" si="0"/>
        <v>1163.1500000000001</v>
      </c>
      <c r="S44">
        <f t="shared" si="1"/>
        <v>1</v>
      </c>
    </row>
    <row r="45" spans="1:19" x14ac:dyDescent="0.3">
      <c r="A45" s="102" t="s">
        <v>1149</v>
      </c>
      <c r="B45" s="103">
        <v>0.38</v>
      </c>
      <c r="C45" s="103">
        <f t="shared" si="3"/>
        <v>0.62</v>
      </c>
      <c r="D45" s="104">
        <v>850</v>
      </c>
      <c r="E45" s="104">
        <v>2000</v>
      </c>
      <c r="F45" s="105">
        <v>3.7492491936988941</v>
      </c>
      <c r="G45" s="106">
        <v>70.2</v>
      </c>
      <c r="H45" s="105">
        <v>0.49</v>
      </c>
      <c r="I45" s="106">
        <v>15.4</v>
      </c>
      <c r="J45" s="105">
        <v>2.1</v>
      </c>
      <c r="K45" s="105">
        <v>0.33</v>
      </c>
      <c r="L45" s="105">
        <v>2.23</v>
      </c>
      <c r="M45" s="105">
        <v>6.26</v>
      </c>
      <c r="N45" s="105">
        <v>2.94</v>
      </c>
      <c r="O45" s="105">
        <v>5.860007485576344</v>
      </c>
      <c r="P45" s="106">
        <v>94.33</v>
      </c>
      <c r="Q45" s="104" t="s">
        <v>1146</v>
      </c>
      <c r="R45">
        <f t="shared" si="0"/>
        <v>1123.1500000000001</v>
      </c>
      <c r="S45">
        <f t="shared" si="1"/>
        <v>2</v>
      </c>
    </row>
    <row r="46" spans="1:19" x14ac:dyDescent="0.3">
      <c r="A46" s="102" t="s">
        <v>1150</v>
      </c>
      <c r="B46" s="103">
        <v>0.37</v>
      </c>
      <c r="C46" s="103">
        <f t="shared" si="3"/>
        <v>0.63</v>
      </c>
      <c r="D46" s="104">
        <v>900</v>
      </c>
      <c r="E46" s="104">
        <v>500</v>
      </c>
      <c r="F46" s="105">
        <v>4.3561478394246897</v>
      </c>
      <c r="G46" s="106">
        <v>70.7</v>
      </c>
      <c r="H46" s="105">
        <v>0.56999999999999995</v>
      </c>
      <c r="I46" s="106">
        <v>14.5</v>
      </c>
      <c r="J46" s="105">
        <v>2.62</v>
      </c>
      <c r="K46" s="105">
        <v>0.4</v>
      </c>
      <c r="L46" s="105">
        <v>1.91</v>
      </c>
      <c r="M46" s="105">
        <v>6.27</v>
      </c>
      <c r="N46" s="105">
        <v>3.11</v>
      </c>
      <c r="O46" s="105">
        <v>2.6024616763446224</v>
      </c>
      <c r="P46" s="106">
        <v>94.74</v>
      </c>
      <c r="Q46" s="104" t="s">
        <v>1146</v>
      </c>
      <c r="R46">
        <f t="shared" si="0"/>
        <v>1173.1500000000001</v>
      </c>
      <c r="S46">
        <f t="shared" si="1"/>
        <v>0.5</v>
      </c>
    </row>
    <row r="47" spans="1:19" x14ac:dyDescent="0.3">
      <c r="A47" s="102" t="s">
        <v>1151</v>
      </c>
      <c r="B47" s="103">
        <v>0.34</v>
      </c>
      <c r="C47" s="103">
        <f t="shared" si="3"/>
        <v>0.65999999999999992</v>
      </c>
      <c r="D47" s="104">
        <v>880</v>
      </c>
      <c r="E47" s="104">
        <v>950</v>
      </c>
      <c r="F47" s="105">
        <v>4.2756632661738418</v>
      </c>
      <c r="G47" s="106">
        <v>72.599999999999994</v>
      </c>
      <c r="H47" s="105">
        <v>0.26</v>
      </c>
      <c r="I47" s="106">
        <v>14.9</v>
      </c>
      <c r="J47" s="105">
        <v>1.3</v>
      </c>
      <c r="K47" s="105">
        <v>0.22</v>
      </c>
      <c r="L47" s="105">
        <v>1.84</v>
      </c>
      <c r="M47" s="105">
        <v>5.65</v>
      </c>
      <c r="N47" s="105">
        <v>3.12</v>
      </c>
      <c r="O47" s="105">
        <v>3.7557057401613605</v>
      </c>
      <c r="P47" s="106">
        <v>95.68</v>
      </c>
      <c r="Q47" s="104" t="s">
        <v>1146</v>
      </c>
      <c r="R47">
        <f t="shared" si="0"/>
        <v>1153.1500000000001</v>
      </c>
      <c r="S47">
        <f t="shared" si="1"/>
        <v>0.95</v>
      </c>
    </row>
    <row r="48" spans="1:19" x14ac:dyDescent="0.3">
      <c r="A48" s="102" t="s">
        <v>1152</v>
      </c>
      <c r="B48" s="103">
        <v>0.38</v>
      </c>
      <c r="C48" s="103">
        <f t="shared" si="3"/>
        <v>0.62</v>
      </c>
      <c r="D48" s="104">
        <v>840</v>
      </c>
      <c r="E48" s="104">
        <v>1100</v>
      </c>
      <c r="F48" s="105">
        <v>4.3494176768814556</v>
      </c>
      <c r="G48" s="106">
        <v>71.8</v>
      </c>
      <c r="H48" s="105">
        <v>0.26</v>
      </c>
      <c r="I48" s="106">
        <v>14.7</v>
      </c>
      <c r="J48" s="105">
        <v>1.48</v>
      </c>
      <c r="K48" s="105">
        <v>0.3</v>
      </c>
      <c r="L48" s="105">
        <v>1.65</v>
      </c>
      <c r="M48" s="105">
        <v>6.15</v>
      </c>
      <c r="N48" s="105">
        <v>3.12</v>
      </c>
      <c r="O48" s="105">
        <v>4.2186392234244279</v>
      </c>
      <c r="P48" s="106">
        <v>95.9</v>
      </c>
      <c r="Q48" s="104" t="s">
        <v>1146</v>
      </c>
      <c r="R48">
        <f t="shared" si="0"/>
        <v>1113.1500000000001</v>
      </c>
      <c r="S48">
        <f t="shared" si="1"/>
        <v>1.1000000000000001</v>
      </c>
    </row>
    <row r="49" spans="1:19" x14ac:dyDescent="0.3">
      <c r="A49" s="102" t="s">
        <v>1153</v>
      </c>
      <c r="B49" s="103">
        <v>0.36</v>
      </c>
      <c r="C49" s="103">
        <f t="shared" si="3"/>
        <v>0.64</v>
      </c>
      <c r="D49" s="104">
        <v>870</v>
      </c>
      <c r="E49" s="104">
        <v>1200</v>
      </c>
      <c r="F49" s="105">
        <v>4.0929085459193972</v>
      </c>
      <c r="G49" s="106">
        <v>71.900000000000006</v>
      </c>
      <c r="H49" s="105">
        <v>0.46</v>
      </c>
      <c r="I49" s="106">
        <v>15</v>
      </c>
      <c r="J49" s="105">
        <v>1.87</v>
      </c>
      <c r="K49" s="105">
        <v>0.33</v>
      </c>
      <c r="L49" s="105">
        <v>1.76</v>
      </c>
      <c r="M49" s="105">
        <v>5.56</v>
      </c>
      <c r="N49" s="105">
        <v>3.15</v>
      </c>
      <c r="O49" s="105">
        <v>4.3075090266092735</v>
      </c>
      <c r="P49" s="106">
        <v>95.1</v>
      </c>
      <c r="Q49" s="104" t="s">
        <v>1146</v>
      </c>
      <c r="R49">
        <f t="shared" si="0"/>
        <v>1143.1500000000001</v>
      </c>
      <c r="S49">
        <f t="shared" si="1"/>
        <v>1.2</v>
      </c>
    </row>
    <row r="50" spans="1:19" x14ac:dyDescent="0.3">
      <c r="A50" s="104" t="s">
        <v>1154</v>
      </c>
      <c r="B50" s="105">
        <v>0.20599999999999999</v>
      </c>
      <c r="C50" s="105">
        <v>0.67300000000000004</v>
      </c>
      <c r="D50" s="104">
        <v>750</v>
      </c>
      <c r="E50" s="104">
        <v>3000</v>
      </c>
      <c r="F50" s="105">
        <v>1.5492908748772813</v>
      </c>
      <c r="G50" s="106">
        <v>71.28</v>
      </c>
      <c r="H50" s="105">
        <v>0.14000000000000001</v>
      </c>
      <c r="I50" s="106">
        <v>16.73</v>
      </c>
      <c r="J50" s="105">
        <v>0.84</v>
      </c>
      <c r="K50" s="105">
        <v>0.02</v>
      </c>
      <c r="L50" s="105">
        <v>0.93</v>
      </c>
      <c r="M50" s="105">
        <v>5.42</v>
      </c>
      <c r="N50" s="105">
        <v>4.54</v>
      </c>
      <c r="O50" s="105">
        <v>7.468192521151372</v>
      </c>
      <c r="P50" s="106"/>
      <c r="Q50" s="104" t="s">
        <v>1155</v>
      </c>
      <c r="R50">
        <f t="shared" si="0"/>
        <v>1023.15</v>
      </c>
      <c r="S50">
        <f t="shared" si="1"/>
        <v>3</v>
      </c>
    </row>
    <row r="51" spans="1:19" x14ac:dyDescent="0.3">
      <c r="A51" s="104" t="s">
        <v>1156</v>
      </c>
      <c r="B51" s="105">
        <v>0.35489999999999999</v>
      </c>
      <c r="C51" s="105">
        <v>0.61199999999999999</v>
      </c>
      <c r="D51" s="104">
        <v>800</v>
      </c>
      <c r="E51" s="104">
        <v>2900</v>
      </c>
      <c r="F51" s="105">
        <v>2.7187591074241273</v>
      </c>
      <c r="G51" s="106">
        <v>68.959999999999994</v>
      </c>
      <c r="H51" s="105">
        <v>0.18</v>
      </c>
      <c r="I51" s="106">
        <v>18.510000000000002</v>
      </c>
      <c r="J51" s="105">
        <v>0.98</v>
      </c>
      <c r="K51" s="105">
        <v>0.02</v>
      </c>
      <c r="L51" s="105">
        <v>1.91</v>
      </c>
      <c r="M51" s="105">
        <v>5.15</v>
      </c>
      <c r="N51" s="105">
        <v>4.2</v>
      </c>
      <c r="O51" s="105">
        <v>7.0194923686256878</v>
      </c>
      <c r="P51" s="106"/>
      <c r="Q51" s="104" t="s">
        <v>1155</v>
      </c>
      <c r="R51">
        <f t="shared" si="0"/>
        <v>1073.1500000000001</v>
      </c>
      <c r="S51">
        <f t="shared" si="1"/>
        <v>2.9</v>
      </c>
    </row>
    <row r="52" spans="1:19" x14ac:dyDescent="0.3">
      <c r="A52" s="104" t="s">
        <v>1157</v>
      </c>
      <c r="B52" s="105">
        <v>0.22090000000000001</v>
      </c>
      <c r="C52" s="105">
        <v>0.70579999999999998</v>
      </c>
      <c r="D52" s="104">
        <v>750</v>
      </c>
      <c r="E52" s="104">
        <v>3500</v>
      </c>
      <c r="F52" s="105">
        <v>1.2479645318298771</v>
      </c>
      <c r="G52" s="106">
        <v>70.84</v>
      </c>
      <c r="H52" s="105">
        <v>0.1</v>
      </c>
      <c r="I52" s="106">
        <v>17.34</v>
      </c>
      <c r="J52" s="105">
        <v>0.59</v>
      </c>
      <c r="K52" s="105">
        <v>0.01</v>
      </c>
      <c r="L52" s="105">
        <v>1.1200000000000001</v>
      </c>
      <c r="M52" s="105">
        <v>5.19</v>
      </c>
      <c r="N52" s="105">
        <v>4.63</v>
      </c>
      <c r="O52" s="105">
        <v>8.0050513599375712</v>
      </c>
      <c r="P52" s="106"/>
      <c r="Q52" s="104" t="s">
        <v>1155</v>
      </c>
      <c r="R52">
        <f t="shared" si="0"/>
        <v>1023.15</v>
      </c>
      <c r="S52">
        <f t="shared" si="1"/>
        <v>3.5</v>
      </c>
    </row>
    <row r="53" spans="1:19" x14ac:dyDescent="0.3">
      <c r="A53" s="104" t="s">
        <v>1158</v>
      </c>
      <c r="B53" s="105">
        <v>0.2044</v>
      </c>
      <c r="C53" s="105">
        <v>0.67679999999999996</v>
      </c>
      <c r="D53" s="104">
        <v>750</v>
      </c>
      <c r="E53" s="104">
        <v>3500</v>
      </c>
      <c r="F53" s="105">
        <v>1.802203290487268</v>
      </c>
      <c r="G53" s="106">
        <v>70.41</v>
      </c>
      <c r="H53" s="105">
        <v>7.0000000000000007E-2</v>
      </c>
      <c r="I53" s="106">
        <v>17.37</v>
      </c>
      <c r="J53" s="105">
        <v>0.85</v>
      </c>
      <c r="K53" s="105">
        <v>0.03</v>
      </c>
      <c r="L53" s="105">
        <v>1.46</v>
      </c>
      <c r="M53" s="105">
        <v>5.15</v>
      </c>
      <c r="N53" s="105">
        <v>4.49</v>
      </c>
      <c r="O53" s="105">
        <v>7.9778024539369277</v>
      </c>
      <c r="P53" s="106"/>
      <c r="Q53" s="104" t="s">
        <v>1155</v>
      </c>
      <c r="R53">
        <f t="shared" si="0"/>
        <v>1023.15</v>
      </c>
      <c r="S53">
        <f t="shared" si="1"/>
        <v>3.5</v>
      </c>
    </row>
    <row r="54" spans="1:19" x14ac:dyDescent="0.3">
      <c r="A54" s="110" t="s">
        <v>1159</v>
      </c>
      <c r="B54" s="108">
        <v>0.502</v>
      </c>
      <c r="C54" s="108">
        <f t="shared" ref="C54:C63" si="4">1-B54</f>
        <v>0.498</v>
      </c>
      <c r="D54" s="104">
        <v>875</v>
      </c>
      <c r="E54" s="104">
        <v>1000</v>
      </c>
      <c r="F54" s="105">
        <v>4.4964002835045589</v>
      </c>
      <c r="G54" s="106">
        <v>77.900000000000006</v>
      </c>
      <c r="H54" s="105">
        <v>0.3</v>
      </c>
      <c r="I54" s="106">
        <v>12.1</v>
      </c>
      <c r="J54" s="105">
        <v>1.5</v>
      </c>
      <c r="K54" s="105">
        <v>0.4</v>
      </c>
      <c r="L54" s="105">
        <v>1.8</v>
      </c>
      <c r="M54" s="105">
        <v>3.6</v>
      </c>
      <c r="N54" s="105">
        <v>2.2000000000000002</v>
      </c>
      <c r="O54" s="105">
        <v>3.8319326063951618</v>
      </c>
      <c r="P54" s="106"/>
      <c r="Q54" s="104" t="s">
        <v>1160</v>
      </c>
      <c r="R54">
        <f t="shared" si="0"/>
        <v>1148.1500000000001</v>
      </c>
      <c r="S54">
        <f t="shared" si="1"/>
        <v>1</v>
      </c>
    </row>
    <row r="55" spans="1:19" x14ac:dyDescent="0.3">
      <c r="A55" s="110" t="s">
        <v>1161</v>
      </c>
      <c r="B55" s="108">
        <v>0.56399999999999995</v>
      </c>
      <c r="C55" s="108">
        <f t="shared" si="4"/>
        <v>0.43600000000000005</v>
      </c>
      <c r="D55" s="104">
        <v>875</v>
      </c>
      <c r="E55" s="104">
        <v>1500</v>
      </c>
      <c r="F55" s="105">
        <v>4.0809944963616811</v>
      </c>
      <c r="G55" s="106">
        <v>76.5</v>
      </c>
      <c r="H55" s="105">
        <v>0.3</v>
      </c>
      <c r="I55" s="106">
        <v>13</v>
      </c>
      <c r="J55" s="105">
        <v>1.9</v>
      </c>
      <c r="K55" s="105">
        <v>0.4</v>
      </c>
      <c r="L55" s="105">
        <v>2.4</v>
      </c>
      <c r="M55" s="105">
        <v>3.6</v>
      </c>
      <c r="N55" s="105">
        <v>2</v>
      </c>
      <c r="O55" s="105">
        <v>4.7711314025501821</v>
      </c>
      <c r="P55" s="106"/>
      <c r="Q55" s="104" t="s">
        <v>1160</v>
      </c>
      <c r="R55">
        <f t="shared" si="0"/>
        <v>1148.1500000000001</v>
      </c>
      <c r="S55">
        <f t="shared" si="1"/>
        <v>1.5</v>
      </c>
    </row>
    <row r="56" spans="1:19" x14ac:dyDescent="0.3">
      <c r="A56" s="110" t="s">
        <v>1162</v>
      </c>
      <c r="B56" s="108">
        <v>0.47200000000000003</v>
      </c>
      <c r="C56" s="108">
        <f t="shared" si="4"/>
        <v>0.52800000000000002</v>
      </c>
      <c r="D56" s="104">
        <v>850</v>
      </c>
      <c r="E56" s="104">
        <v>1000</v>
      </c>
      <c r="F56" s="105">
        <v>4.9050472337065782</v>
      </c>
      <c r="G56" s="106">
        <v>79.7</v>
      </c>
      <c r="H56" s="105">
        <v>0.3</v>
      </c>
      <c r="I56" s="106">
        <v>11.7</v>
      </c>
      <c r="J56" s="105">
        <v>1.1000000000000001</v>
      </c>
      <c r="K56" s="105">
        <v>0.4</v>
      </c>
      <c r="L56" s="105">
        <v>1.5</v>
      </c>
      <c r="M56" s="105">
        <v>2.9</v>
      </c>
      <c r="N56" s="105">
        <v>2.2000000000000002</v>
      </c>
      <c r="O56" s="105">
        <v>3.8722981275887518</v>
      </c>
      <c r="P56" s="106"/>
      <c r="Q56" s="104" t="s">
        <v>1160</v>
      </c>
      <c r="R56">
        <f t="shared" si="0"/>
        <v>1123.1500000000001</v>
      </c>
      <c r="S56">
        <f t="shared" si="1"/>
        <v>1</v>
      </c>
    </row>
    <row r="57" spans="1:19" x14ac:dyDescent="0.3">
      <c r="A57" s="110" t="s">
        <v>1163</v>
      </c>
      <c r="B57" s="108">
        <v>0.51200000000000001</v>
      </c>
      <c r="C57" s="108">
        <f t="shared" si="4"/>
        <v>0.48799999999999999</v>
      </c>
      <c r="D57" s="104">
        <v>850</v>
      </c>
      <c r="E57" s="104">
        <v>1250</v>
      </c>
      <c r="F57" s="105">
        <v>4.5992533579280215</v>
      </c>
      <c r="G57" s="106">
        <v>78.2</v>
      </c>
      <c r="H57" s="105">
        <v>0.2</v>
      </c>
      <c r="I57" s="106">
        <v>12.5</v>
      </c>
      <c r="J57" s="105">
        <v>1.6</v>
      </c>
      <c r="K57" s="105">
        <v>0.4</v>
      </c>
      <c r="L57" s="105">
        <v>1.8</v>
      </c>
      <c r="M57" s="105">
        <v>3</v>
      </c>
      <c r="N57" s="105">
        <v>2.1</v>
      </c>
      <c r="O57" s="105">
        <v>4.3509034389836474</v>
      </c>
      <c r="P57" s="106"/>
      <c r="Q57" s="104" t="s">
        <v>1160</v>
      </c>
      <c r="R57">
        <f t="shared" si="0"/>
        <v>1123.1500000000001</v>
      </c>
      <c r="S57">
        <f t="shared" si="1"/>
        <v>1.25</v>
      </c>
    </row>
    <row r="58" spans="1:19" x14ac:dyDescent="0.3">
      <c r="A58" s="110" t="s">
        <v>1164</v>
      </c>
      <c r="B58" s="108">
        <v>0.51600000000000001</v>
      </c>
      <c r="C58" s="108">
        <f t="shared" si="4"/>
        <v>0.48399999999999999</v>
      </c>
      <c r="D58" s="104">
        <v>850</v>
      </c>
      <c r="E58" s="104">
        <v>1500</v>
      </c>
      <c r="F58" s="105">
        <v>4.4163062357232832</v>
      </c>
      <c r="G58" s="106">
        <v>77.7</v>
      </c>
      <c r="H58" s="105">
        <v>0.3</v>
      </c>
      <c r="I58" s="106">
        <v>12.5</v>
      </c>
      <c r="J58" s="105">
        <v>1.1000000000000001</v>
      </c>
      <c r="K58" s="105">
        <v>0.4</v>
      </c>
      <c r="L58" s="105">
        <v>1.9</v>
      </c>
      <c r="M58" s="105">
        <v>3.8</v>
      </c>
      <c r="N58" s="105">
        <v>2.1</v>
      </c>
      <c r="O58" s="105">
        <v>4.87412360457341</v>
      </c>
      <c r="P58" s="106"/>
      <c r="Q58" s="104" t="s">
        <v>1160</v>
      </c>
      <c r="R58">
        <f t="shared" si="0"/>
        <v>1123.1500000000001</v>
      </c>
      <c r="S58">
        <f t="shared" si="1"/>
        <v>1.5</v>
      </c>
    </row>
    <row r="59" spans="1:19" x14ac:dyDescent="0.3">
      <c r="A59" s="110" t="s">
        <v>1165</v>
      </c>
      <c r="B59" s="108">
        <v>0.54299999999999993</v>
      </c>
      <c r="C59" s="108">
        <f t="shared" si="4"/>
        <v>0.45700000000000007</v>
      </c>
      <c r="D59" s="104">
        <v>850</v>
      </c>
      <c r="E59" s="104">
        <v>1750</v>
      </c>
      <c r="F59" s="105">
        <v>4.2830824286897986</v>
      </c>
      <c r="G59" s="106">
        <v>76.8</v>
      </c>
      <c r="H59" s="105">
        <v>0.3</v>
      </c>
      <c r="I59" s="106">
        <v>13.1</v>
      </c>
      <c r="J59" s="105">
        <v>1.2</v>
      </c>
      <c r="K59" s="105">
        <v>0.4</v>
      </c>
      <c r="L59" s="105">
        <v>2.2000000000000002</v>
      </c>
      <c r="M59" s="105">
        <v>3.8</v>
      </c>
      <c r="N59" s="105">
        <v>2.1</v>
      </c>
      <c r="O59" s="105">
        <v>5.2841556473341065</v>
      </c>
      <c r="P59" s="106"/>
      <c r="Q59" s="104" t="s">
        <v>1160</v>
      </c>
      <c r="R59">
        <f t="shared" si="0"/>
        <v>1123.1500000000001</v>
      </c>
      <c r="S59">
        <f t="shared" si="1"/>
        <v>1.75</v>
      </c>
    </row>
    <row r="60" spans="1:19" x14ac:dyDescent="0.3">
      <c r="A60" s="110" t="s">
        <v>1166</v>
      </c>
      <c r="B60" s="108">
        <v>0.49399999999999999</v>
      </c>
      <c r="C60" s="108">
        <f t="shared" si="4"/>
        <v>0.50600000000000001</v>
      </c>
      <c r="D60" s="104">
        <v>850</v>
      </c>
      <c r="E60" s="104">
        <v>1000</v>
      </c>
      <c r="F60" s="105">
        <v>4.8699412308092844</v>
      </c>
      <c r="G60" s="106">
        <v>79.599999999999994</v>
      </c>
      <c r="H60" s="105">
        <v>0.3</v>
      </c>
      <c r="I60" s="106">
        <v>11.8</v>
      </c>
      <c r="J60" s="105">
        <v>1.3</v>
      </c>
      <c r="K60" s="105">
        <v>0.4</v>
      </c>
      <c r="L60" s="105">
        <v>1.4</v>
      </c>
      <c r="M60" s="105">
        <v>2.9</v>
      </c>
      <c r="N60" s="105">
        <v>2.2999999999999998</v>
      </c>
      <c r="O60" s="105">
        <v>3.8726728686515175</v>
      </c>
      <c r="P60" s="106"/>
      <c r="Q60" s="104" t="s">
        <v>1160</v>
      </c>
      <c r="R60">
        <f t="shared" si="0"/>
        <v>1123.1500000000001</v>
      </c>
      <c r="S60">
        <f t="shared" si="1"/>
        <v>1</v>
      </c>
    </row>
    <row r="61" spans="1:19" x14ac:dyDescent="0.3">
      <c r="A61" s="110" t="s">
        <v>1167</v>
      </c>
      <c r="B61" s="108">
        <v>0.5</v>
      </c>
      <c r="C61" s="108">
        <f t="shared" si="4"/>
        <v>0.5</v>
      </c>
      <c r="D61" s="104">
        <v>850</v>
      </c>
      <c r="E61" s="104">
        <v>1250</v>
      </c>
      <c r="F61" s="105">
        <v>4.6874719092456356</v>
      </c>
      <c r="G61" s="106">
        <v>79.3</v>
      </c>
      <c r="H61" s="105">
        <v>0.1</v>
      </c>
      <c r="I61" s="106">
        <v>11.7</v>
      </c>
      <c r="J61" s="105">
        <v>0.9</v>
      </c>
      <c r="K61" s="105">
        <v>0.4</v>
      </c>
      <c r="L61" s="105">
        <v>1.4</v>
      </c>
      <c r="M61" s="105">
        <v>3.1</v>
      </c>
      <c r="N61" s="105">
        <v>2.2999999999999998</v>
      </c>
      <c r="O61" s="105">
        <v>4.3958809247217401</v>
      </c>
      <c r="P61" s="106"/>
      <c r="Q61" s="104" t="s">
        <v>1160</v>
      </c>
      <c r="R61">
        <f t="shared" si="0"/>
        <v>1123.1500000000001</v>
      </c>
      <c r="S61">
        <f t="shared" si="1"/>
        <v>1.25</v>
      </c>
    </row>
    <row r="62" spans="1:19" x14ac:dyDescent="0.3">
      <c r="A62" s="110" t="s">
        <v>1168</v>
      </c>
      <c r="B62" s="108">
        <v>0.53700000000000003</v>
      </c>
      <c r="C62" s="108">
        <f t="shared" si="4"/>
        <v>0.46299999999999997</v>
      </c>
      <c r="D62" s="104">
        <v>850</v>
      </c>
      <c r="E62" s="104">
        <v>1500</v>
      </c>
      <c r="F62" s="105">
        <v>4.4960818564109601</v>
      </c>
      <c r="G62" s="106">
        <v>78.2</v>
      </c>
      <c r="H62" s="105">
        <v>0.2</v>
      </c>
      <c r="I62" s="106">
        <v>12.7</v>
      </c>
      <c r="J62" s="105">
        <v>0.8</v>
      </c>
      <c r="K62" s="105">
        <v>0.4</v>
      </c>
      <c r="L62" s="105">
        <v>2</v>
      </c>
      <c r="M62" s="105">
        <v>3.7</v>
      </c>
      <c r="N62" s="105">
        <v>2</v>
      </c>
      <c r="O62" s="105">
        <v>4.8528549259842109</v>
      </c>
      <c r="P62" s="106"/>
      <c r="Q62" s="104" t="s">
        <v>1160</v>
      </c>
      <c r="R62">
        <f t="shared" si="0"/>
        <v>1123.1500000000001</v>
      </c>
      <c r="S62">
        <f t="shared" si="1"/>
        <v>1.5</v>
      </c>
    </row>
    <row r="63" spans="1:19" x14ac:dyDescent="0.3">
      <c r="A63" s="110" t="s">
        <v>1169</v>
      </c>
      <c r="B63" s="108">
        <v>0.60099999999999998</v>
      </c>
      <c r="C63" s="108">
        <f t="shared" si="4"/>
        <v>0.39900000000000002</v>
      </c>
      <c r="D63" s="104">
        <v>1040</v>
      </c>
      <c r="E63" s="104">
        <v>250</v>
      </c>
      <c r="F63" s="105">
        <v>4.8034561960671898</v>
      </c>
      <c r="G63" s="106">
        <v>76.599999999999994</v>
      </c>
      <c r="H63" s="105">
        <v>0.3</v>
      </c>
      <c r="I63" s="106">
        <v>12.9</v>
      </c>
      <c r="J63" s="105">
        <v>2.4</v>
      </c>
      <c r="K63" s="105">
        <v>0.4</v>
      </c>
      <c r="L63" s="105">
        <v>2.2000000000000002</v>
      </c>
      <c r="M63" s="105">
        <v>3.2</v>
      </c>
      <c r="N63" s="105">
        <v>1.8</v>
      </c>
      <c r="O63" s="105">
        <v>1.516500329621262</v>
      </c>
      <c r="P63" s="106"/>
      <c r="Q63" s="104" t="s">
        <v>1160</v>
      </c>
      <c r="R63">
        <f t="shared" si="0"/>
        <v>1313.15</v>
      </c>
      <c r="S63">
        <f t="shared" si="1"/>
        <v>0.25</v>
      </c>
    </row>
    <row r="64" spans="1:19" x14ac:dyDescent="0.3">
      <c r="A64" s="104" t="s">
        <v>1170</v>
      </c>
      <c r="B64" s="105">
        <v>0.94299999999999995</v>
      </c>
      <c r="C64" s="105">
        <v>5.5E-2</v>
      </c>
      <c r="D64" s="104">
        <v>1050</v>
      </c>
      <c r="E64" s="104">
        <v>2000</v>
      </c>
      <c r="F64" s="105">
        <v>1.269700692566361</v>
      </c>
      <c r="G64" s="106">
        <v>47.9</v>
      </c>
      <c r="H64" s="105">
        <v>0.72</v>
      </c>
      <c r="I64" s="106">
        <v>17.11</v>
      </c>
      <c r="J64" s="105">
        <v>9.0299999999999994</v>
      </c>
      <c r="K64" s="105">
        <v>5.72</v>
      </c>
      <c r="L64" s="106">
        <v>10.97</v>
      </c>
      <c r="M64" s="105">
        <v>1.38</v>
      </c>
      <c r="N64" s="105">
        <v>0.4</v>
      </c>
      <c r="O64" s="105">
        <v>4.6725679696130458</v>
      </c>
      <c r="P64" s="106">
        <f>99-O64</f>
        <v>94.327432030386959</v>
      </c>
      <c r="Q64" s="104" t="s">
        <v>1171</v>
      </c>
      <c r="R64">
        <f t="shared" si="0"/>
        <v>1323.15</v>
      </c>
      <c r="S64">
        <f t="shared" si="1"/>
        <v>2</v>
      </c>
    </row>
    <row r="65" spans="1:19" x14ac:dyDescent="0.3">
      <c r="A65" s="104" t="s">
        <v>1172</v>
      </c>
      <c r="B65" s="105">
        <v>0.94599999999999995</v>
      </c>
      <c r="C65" s="105">
        <v>5.2999999999999999E-2</v>
      </c>
      <c r="D65" s="104">
        <v>1040</v>
      </c>
      <c r="E65" s="104">
        <v>2000</v>
      </c>
      <c r="F65" s="105">
        <v>1.3816600425541432</v>
      </c>
      <c r="G65" s="106">
        <v>47.85</v>
      </c>
      <c r="H65" s="105">
        <v>0.71</v>
      </c>
      <c r="I65" s="106">
        <v>17.170000000000002</v>
      </c>
      <c r="J65" s="105">
        <v>8.69</v>
      </c>
      <c r="K65" s="105">
        <v>5.58</v>
      </c>
      <c r="L65" s="106">
        <v>10.7</v>
      </c>
      <c r="M65" s="105">
        <v>1.28</v>
      </c>
      <c r="N65" s="105">
        <v>0.38</v>
      </c>
      <c r="O65" s="105">
        <v>4.6618386022370553</v>
      </c>
      <c r="P65" s="106">
        <f>97.69-O65</f>
        <v>93.028161397762943</v>
      </c>
      <c r="Q65" s="104" t="s">
        <v>1171</v>
      </c>
      <c r="R65">
        <f t="shared" si="0"/>
        <v>1313.15</v>
      </c>
      <c r="S65">
        <f t="shared" si="1"/>
        <v>2</v>
      </c>
    </row>
    <row r="66" spans="1:19" x14ac:dyDescent="0.3">
      <c r="A66" s="104" t="s">
        <v>1173</v>
      </c>
      <c r="B66" s="105">
        <v>0.92200000000000004</v>
      </c>
      <c r="C66" s="105">
        <v>7.5999999999999998E-2</v>
      </c>
      <c r="D66" s="104">
        <v>1037</v>
      </c>
      <c r="E66" s="104">
        <v>2000</v>
      </c>
      <c r="F66" s="105">
        <v>1.419743029357694</v>
      </c>
      <c r="G66" s="106">
        <v>48.64</v>
      </c>
      <c r="H66" s="105">
        <v>0.76</v>
      </c>
      <c r="I66" s="106">
        <v>16.670000000000002</v>
      </c>
      <c r="J66" s="105">
        <v>8.92</v>
      </c>
      <c r="K66" s="105">
        <v>5.13</v>
      </c>
      <c r="L66" s="106">
        <v>10.61</v>
      </c>
      <c r="M66" s="105">
        <v>1.3</v>
      </c>
      <c r="N66" s="105">
        <v>0.41</v>
      </c>
      <c r="O66" s="105">
        <v>4.7039685077259925</v>
      </c>
      <c r="P66" s="106">
        <f>99.79-O66</f>
        <v>95.086031492274017</v>
      </c>
      <c r="Q66" s="104" t="s">
        <v>1171</v>
      </c>
      <c r="R66">
        <f t="shared" si="0"/>
        <v>1310.1500000000001</v>
      </c>
      <c r="S66">
        <f t="shared" si="1"/>
        <v>2</v>
      </c>
    </row>
    <row r="67" spans="1:19" x14ac:dyDescent="0.3">
      <c r="A67" s="104" t="s">
        <v>1174</v>
      </c>
      <c r="B67" s="105">
        <v>0.92200000000000004</v>
      </c>
      <c r="C67" s="105">
        <v>7.5999999999999998E-2</v>
      </c>
      <c r="D67" s="104">
        <v>1030</v>
      </c>
      <c r="E67" s="104">
        <v>2000</v>
      </c>
      <c r="F67" s="105">
        <v>1.4865827993850285</v>
      </c>
      <c r="G67" s="106">
        <v>48.41</v>
      </c>
      <c r="H67" s="105">
        <v>0.79</v>
      </c>
      <c r="I67" s="106">
        <v>16.98</v>
      </c>
      <c r="J67" s="105">
        <v>8.89</v>
      </c>
      <c r="K67" s="105">
        <v>4.93</v>
      </c>
      <c r="L67" s="106">
        <v>10.28</v>
      </c>
      <c r="M67" s="105">
        <v>1.52</v>
      </c>
      <c r="N67" s="105">
        <v>0.46</v>
      </c>
      <c r="O67" s="105">
        <v>4.7171591274160942</v>
      </c>
      <c r="P67" s="106">
        <f>99.18-O67</f>
        <v>94.462840872583911</v>
      </c>
      <c r="Q67" s="104" t="s">
        <v>1171</v>
      </c>
      <c r="R67">
        <f t="shared" ref="R67:R130" si="5">D67+273.15</f>
        <v>1303.1500000000001</v>
      </c>
      <c r="S67">
        <f t="shared" ref="S67:S130" si="6">E67/1000</f>
        <v>2</v>
      </c>
    </row>
    <row r="68" spans="1:19" x14ac:dyDescent="0.3">
      <c r="A68" s="104" t="s">
        <v>1175</v>
      </c>
      <c r="B68" s="105">
        <v>0.94299999999999995</v>
      </c>
      <c r="C68" s="105">
        <v>5.6000000000000001E-2</v>
      </c>
      <c r="D68" s="104">
        <v>1040</v>
      </c>
      <c r="E68" s="104">
        <v>2000</v>
      </c>
      <c r="F68" s="105">
        <v>1.2292378085457998</v>
      </c>
      <c r="G68" s="106">
        <v>47.03</v>
      </c>
      <c r="H68" s="105">
        <v>0.65</v>
      </c>
      <c r="I68" s="106">
        <v>16.84</v>
      </c>
      <c r="J68" s="105">
        <v>9.99</v>
      </c>
      <c r="K68" s="105">
        <v>5.74</v>
      </c>
      <c r="L68" s="106">
        <v>11.39</v>
      </c>
      <c r="M68" s="105">
        <v>1.28</v>
      </c>
      <c r="N68" s="105">
        <v>0.4</v>
      </c>
      <c r="O68" s="105">
        <v>4.696102164114146</v>
      </c>
      <c r="P68" s="106">
        <f>97.68-O68</f>
        <v>92.983897835885855</v>
      </c>
      <c r="Q68" s="104" t="s">
        <v>1171</v>
      </c>
      <c r="R68">
        <f t="shared" si="5"/>
        <v>1313.15</v>
      </c>
      <c r="S68">
        <f t="shared" si="6"/>
        <v>2</v>
      </c>
    </row>
    <row r="69" spans="1:19" x14ac:dyDescent="0.3">
      <c r="A69" s="104" t="s">
        <v>1176</v>
      </c>
      <c r="B69" s="105">
        <v>0.92100000000000004</v>
      </c>
      <c r="C69" s="105">
        <v>7.8E-2</v>
      </c>
      <c r="D69" s="104">
        <v>1040</v>
      </c>
      <c r="E69" s="104">
        <v>2000</v>
      </c>
      <c r="F69" s="105">
        <v>1.5835645555986995</v>
      </c>
      <c r="G69" s="106">
        <v>50.45</v>
      </c>
      <c r="H69" s="105">
        <v>0.72</v>
      </c>
      <c r="I69" s="106">
        <v>17.8</v>
      </c>
      <c r="J69" s="105">
        <v>7.14</v>
      </c>
      <c r="K69" s="105">
        <v>4.8499999999999996</v>
      </c>
      <c r="L69" s="105">
        <v>9.67</v>
      </c>
      <c r="M69" s="105">
        <v>1.99</v>
      </c>
      <c r="N69" s="105">
        <v>0.47</v>
      </c>
      <c r="O69" s="105">
        <v>4.7064657649935953</v>
      </c>
      <c r="P69" s="106">
        <f>100.52-O69</f>
        <v>95.813534235006401</v>
      </c>
      <c r="Q69" s="104" t="s">
        <v>1171</v>
      </c>
      <c r="R69">
        <f t="shared" si="5"/>
        <v>1313.15</v>
      </c>
      <c r="S69">
        <f t="shared" si="6"/>
        <v>2</v>
      </c>
    </row>
    <row r="70" spans="1:19" x14ac:dyDescent="0.3">
      <c r="A70" s="104" t="s">
        <v>1177</v>
      </c>
      <c r="B70" s="105">
        <v>0.89900000000000002</v>
      </c>
      <c r="C70" s="105">
        <v>9.9000000000000005E-2</v>
      </c>
      <c r="D70" s="104">
        <v>1030</v>
      </c>
      <c r="E70" s="104">
        <v>2000</v>
      </c>
      <c r="F70" s="105">
        <v>1.7018836359324157</v>
      </c>
      <c r="G70" s="106">
        <v>51.52</v>
      </c>
      <c r="H70" s="105">
        <v>0.78</v>
      </c>
      <c r="I70" s="106">
        <v>17.39</v>
      </c>
      <c r="J70" s="105">
        <v>7.37</v>
      </c>
      <c r="K70" s="105">
        <v>4.3</v>
      </c>
      <c r="L70" s="105">
        <v>8.9700000000000006</v>
      </c>
      <c r="M70" s="105">
        <v>2.3199999999999998</v>
      </c>
      <c r="N70" s="105">
        <v>0.53</v>
      </c>
      <c r="O70" s="105">
        <v>4.7880437468558039</v>
      </c>
      <c r="P70" s="106">
        <f>100.5-O70</f>
        <v>95.711956253144194</v>
      </c>
      <c r="Q70" s="104" t="s">
        <v>1171</v>
      </c>
      <c r="R70">
        <f t="shared" si="5"/>
        <v>1303.1500000000001</v>
      </c>
      <c r="S70">
        <f t="shared" si="6"/>
        <v>2</v>
      </c>
    </row>
    <row r="71" spans="1:19" x14ac:dyDescent="0.3">
      <c r="A71" s="111" t="s">
        <v>1178</v>
      </c>
      <c r="B71" s="105">
        <v>0.92300000000000004</v>
      </c>
      <c r="C71" s="105">
        <v>7.4999999999999997E-2</v>
      </c>
      <c r="D71" s="104">
        <v>1040</v>
      </c>
      <c r="E71" s="104">
        <v>2000</v>
      </c>
      <c r="F71" s="105">
        <v>1.5492908748772813</v>
      </c>
      <c r="G71" s="106">
        <v>50.38</v>
      </c>
      <c r="H71" s="105">
        <v>0.76</v>
      </c>
      <c r="I71" s="106">
        <v>17.09</v>
      </c>
      <c r="J71" s="105">
        <v>8.18</v>
      </c>
      <c r="K71" s="105">
        <v>4.5</v>
      </c>
      <c r="L71" s="105">
        <v>9.5299999999999994</v>
      </c>
      <c r="M71" s="105">
        <v>1.95</v>
      </c>
      <c r="N71" s="105">
        <v>0.33</v>
      </c>
      <c r="O71" s="105">
        <v>4.7350301126475749</v>
      </c>
      <c r="P71" s="106">
        <f>99.82-O71</f>
        <v>95.084969887352415</v>
      </c>
      <c r="Q71" s="104" t="s">
        <v>1171</v>
      </c>
      <c r="R71">
        <f t="shared" si="5"/>
        <v>1313.15</v>
      </c>
      <c r="S71">
        <f t="shared" si="6"/>
        <v>2</v>
      </c>
    </row>
    <row r="72" spans="1:19" x14ac:dyDescent="0.3">
      <c r="A72" s="102" t="s">
        <v>1179</v>
      </c>
      <c r="B72" s="103">
        <v>0.626</v>
      </c>
      <c r="C72" s="103">
        <v>0.36599999999999999</v>
      </c>
      <c r="D72" s="104">
        <v>1000</v>
      </c>
      <c r="E72" s="104">
        <v>1055</v>
      </c>
      <c r="F72" s="105">
        <v>3.1233752146688296</v>
      </c>
      <c r="G72" s="106">
        <v>63.4</v>
      </c>
      <c r="H72" s="105">
        <v>0.68</v>
      </c>
      <c r="I72" s="106">
        <v>16.2</v>
      </c>
      <c r="J72" s="105">
        <v>3.03</v>
      </c>
      <c r="K72" s="105">
        <v>1.5</v>
      </c>
      <c r="L72" s="105">
        <v>3.62</v>
      </c>
      <c r="M72" s="105">
        <v>3.6</v>
      </c>
      <c r="N72" s="105">
        <v>2.0099999999999998</v>
      </c>
      <c r="O72" s="105">
        <v>3.510121787230799</v>
      </c>
      <c r="P72" s="106">
        <f>97.7-O72</f>
        <v>94.189878212769202</v>
      </c>
      <c r="Q72" s="104" t="s">
        <v>16</v>
      </c>
      <c r="R72">
        <f t="shared" si="5"/>
        <v>1273.1500000000001</v>
      </c>
      <c r="S72">
        <f t="shared" si="6"/>
        <v>1.0549999999999999</v>
      </c>
    </row>
    <row r="73" spans="1:19" x14ac:dyDescent="0.3">
      <c r="A73" s="102" t="s">
        <v>1180</v>
      </c>
      <c r="B73" s="103">
        <v>0.64400000000000002</v>
      </c>
      <c r="C73" s="103">
        <v>0.34799999999999998</v>
      </c>
      <c r="D73" s="104">
        <v>1100</v>
      </c>
      <c r="E73" s="104">
        <v>483</v>
      </c>
      <c r="F73" s="105">
        <v>2.5933004686588808</v>
      </c>
      <c r="G73" s="106">
        <v>61.4</v>
      </c>
      <c r="H73" s="105">
        <v>0.61</v>
      </c>
      <c r="I73" s="106">
        <v>16.100000000000001</v>
      </c>
      <c r="J73" s="105">
        <v>3.53</v>
      </c>
      <c r="K73" s="105">
        <v>2.8</v>
      </c>
      <c r="L73" s="105">
        <v>4.72</v>
      </c>
      <c r="M73" s="105">
        <v>4.5999999999999996</v>
      </c>
      <c r="N73" s="105">
        <v>1.72</v>
      </c>
      <c r="O73" s="105">
        <v>2.0940391928815241</v>
      </c>
      <c r="P73" s="106">
        <f>97.7-O73</f>
        <v>95.605960807118478</v>
      </c>
      <c r="Q73" s="104" t="s">
        <v>16</v>
      </c>
      <c r="R73">
        <f t="shared" si="5"/>
        <v>1373.15</v>
      </c>
      <c r="S73">
        <f t="shared" si="6"/>
        <v>0.48299999999999998</v>
      </c>
    </row>
    <row r="74" spans="1:19" x14ac:dyDescent="0.3">
      <c r="A74" s="102" t="s">
        <v>1181</v>
      </c>
      <c r="B74" s="103">
        <v>0.71</v>
      </c>
      <c r="C74" s="103">
        <v>0.27</v>
      </c>
      <c r="D74" s="104">
        <v>1000</v>
      </c>
      <c r="E74" s="104">
        <v>1475</v>
      </c>
      <c r="F74" s="105">
        <v>2.5940642442036399</v>
      </c>
      <c r="G74" s="106">
        <v>60.4</v>
      </c>
      <c r="H74" s="105">
        <v>0.57999999999999996</v>
      </c>
      <c r="I74" s="106">
        <v>15.8</v>
      </c>
      <c r="J74" s="105">
        <v>3.62</v>
      </c>
      <c r="K74" s="105">
        <v>2</v>
      </c>
      <c r="L74" s="105">
        <v>4.95</v>
      </c>
      <c r="M74" s="105">
        <v>3.9</v>
      </c>
      <c r="N74" s="105">
        <v>1.83</v>
      </c>
      <c r="O74" s="105">
        <v>4.3183943900816129</v>
      </c>
      <c r="P74" s="106">
        <f>97.5-O74</f>
        <v>93.181605609918392</v>
      </c>
      <c r="Q74" s="104" t="s">
        <v>16</v>
      </c>
      <c r="R74">
        <f t="shared" si="5"/>
        <v>1273.1500000000001</v>
      </c>
      <c r="S74">
        <f t="shared" si="6"/>
        <v>1.4750000000000001</v>
      </c>
    </row>
    <row r="75" spans="1:19" x14ac:dyDescent="0.3">
      <c r="A75" s="102" t="s">
        <v>1182</v>
      </c>
      <c r="B75" s="103">
        <v>0.76200000000000001</v>
      </c>
      <c r="C75" s="103">
        <v>0.223</v>
      </c>
      <c r="D75" s="104">
        <v>975</v>
      </c>
      <c r="E75" s="104">
        <v>1800</v>
      </c>
      <c r="F75" s="105">
        <v>2.5904324016061282</v>
      </c>
      <c r="G75" s="106">
        <v>60.9</v>
      </c>
      <c r="H75" s="105">
        <v>0.67</v>
      </c>
      <c r="I75" s="106">
        <v>16.5</v>
      </c>
      <c r="J75" s="105">
        <v>3.68</v>
      </c>
      <c r="K75" s="105">
        <v>1.9</v>
      </c>
      <c r="L75" s="105">
        <v>4.66</v>
      </c>
      <c r="M75" s="105">
        <v>5.2</v>
      </c>
      <c r="N75" s="105">
        <v>1.78</v>
      </c>
      <c r="O75" s="105">
        <v>5.011729549142764</v>
      </c>
      <c r="P75" s="106">
        <f>100.4-O75</f>
        <v>95.388270450857249</v>
      </c>
      <c r="Q75" s="104" t="s">
        <v>16</v>
      </c>
      <c r="R75">
        <f t="shared" si="5"/>
        <v>1248.1500000000001</v>
      </c>
      <c r="S75">
        <f t="shared" si="6"/>
        <v>1.8</v>
      </c>
    </row>
    <row r="76" spans="1:19" x14ac:dyDescent="0.3">
      <c r="A76" s="102" t="s">
        <v>1183</v>
      </c>
      <c r="B76" s="103">
        <v>0.65</v>
      </c>
      <c r="C76" s="103">
        <v>0.34200000000000003</v>
      </c>
      <c r="D76" s="104">
        <v>975</v>
      </c>
      <c r="E76" s="104">
        <v>1008</v>
      </c>
      <c r="F76" s="105">
        <v>3.1354157628818644</v>
      </c>
      <c r="G76" s="106">
        <v>61.8</v>
      </c>
      <c r="H76" s="105">
        <v>0.61</v>
      </c>
      <c r="I76" s="106">
        <v>16.5</v>
      </c>
      <c r="J76" s="105">
        <v>3.77</v>
      </c>
      <c r="K76" s="105">
        <v>1.7</v>
      </c>
      <c r="L76" s="105">
        <v>4.91</v>
      </c>
      <c r="M76" s="105">
        <v>3.5</v>
      </c>
      <c r="N76" s="105">
        <v>1.87</v>
      </c>
      <c r="O76" s="105">
        <v>3.4498987529376333</v>
      </c>
      <c r="P76" s="106">
        <f>98.3-O76</f>
        <v>94.850101247062369</v>
      </c>
      <c r="Q76" s="104" t="s">
        <v>16</v>
      </c>
      <c r="R76">
        <f t="shared" si="5"/>
        <v>1248.1500000000001</v>
      </c>
      <c r="S76">
        <f t="shared" si="6"/>
        <v>1.008</v>
      </c>
    </row>
    <row r="77" spans="1:19" x14ac:dyDescent="0.3">
      <c r="A77" s="102" t="s">
        <v>1184</v>
      </c>
      <c r="B77" s="103">
        <v>0.57599999999999996</v>
      </c>
      <c r="C77" s="103">
        <v>0.41199999999999998</v>
      </c>
      <c r="D77" s="104">
        <v>960</v>
      </c>
      <c r="E77" s="104">
        <v>710</v>
      </c>
      <c r="F77" s="105">
        <v>3.5799051825668733</v>
      </c>
      <c r="G77" s="106">
        <v>64</v>
      </c>
      <c r="H77" s="105">
        <v>0.74</v>
      </c>
      <c r="I77" s="106">
        <v>15</v>
      </c>
      <c r="J77" s="105">
        <v>3.49</v>
      </c>
      <c r="K77" s="105">
        <v>1.6</v>
      </c>
      <c r="L77" s="105">
        <v>3.87</v>
      </c>
      <c r="M77" s="105">
        <v>4</v>
      </c>
      <c r="N77" s="105">
        <v>2.0699999999999998</v>
      </c>
      <c r="O77" s="105">
        <v>2.9149393095084957</v>
      </c>
      <c r="P77" s="106">
        <f>97.1-O77</f>
        <v>94.185060690491497</v>
      </c>
      <c r="Q77" s="104" t="s">
        <v>16</v>
      </c>
      <c r="R77">
        <f t="shared" si="5"/>
        <v>1233.1500000000001</v>
      </c>
      <c r="S77">
        <f t="shared" si="6"/>
        <v>0.71</v>
      </c>
    </row>
    <row r="78" spans="1:19" x14ac:dyDescent="0.3">
      <c r="A78" s="102" t="s">
        <v>1185</v>
      </c>
      <c r="B78" s="103">
        <v>0.61799999999999999</v>
      </c>
      <c r="C78" s="103">
        <v>0.376</v>
      </c>
      <c r="D78" s="104">
        <v>950</v>
      </c>
      <c r="E78" s="104">
        <v>1455</v>
      </c>
      <c r="F78" s="105">
        <v>3.2760972448113423</v>
      </c>
      <c r="G78" s="106">
        <v>63.1</v>
      </c>
      <c r="H78" s="105">
        <v>0.63</v>
      </c>
      <c r="I78" s="106">
        <v>15.5</v>
      </c>
      <c r="J78" s="105">
        <v>2.65</v>
      </c>
      <c r="K78" s="105">
        <v>1.1000000000000001</v>
      </c>
      <c r="L78" s="105">
        <v>3.35</v>
      </c>
      <c r="M78" s="105">
        <v>3.9</v>
      </c>
      <c r="N78" s="105">
        <v>2.27</v>
      </c>
      <c r="O78" s="105">
        <v>4.4167217528756062</v>
      </c>
      <c r="P78" s="106">
        <f>97-O78</f>
        <v>92.583278247124397</v>
      </c>
      <c r="Q78" s="104" t="s">
        <v>16</v>
      </c>
      <c r="R78">
        <f t="shared" si="5"/>
        <v>1223.1500000000001</v>
      </c>
      <c r="S78">
        <f t="shared" si="6"/>
        <v>1.4550000000000001</v>
      </c>
    </row>
    <row r="79" spans="1:19" x14ac:dyDescent="0.3">
      <c r="A79" s="102" t="s">
        <v>1186</v>
      </c>
      <c r="B79" s="103">
        <v>0.69</v>
      </c>
      <c r="C79" s="103">
        <v>0.30399999999999999</v>
      </c>
      <c r="D79" s="104">
        <v>1125</v>
      </c>
      <c r="E79" s="104">
        <v>517</v>
      </c>
      <c r="F79" s="105">
        <v>1.8078112427945285</v>
      </c>
      <c r="G79" s="106">
        <v>54.3</v>
      </c>
      <c r="H79" s="105">
        <v>0.5</v>
      </c>
      <c r="I79" s="106">
        <v>18.899999999999999</v>
      </c>
      <c r="J79" s="105">
        <v>5.37</v>
      </c>
      <c r="K79" s="105">
        <v>3.8</v>
      </c>
      <c r="L79" s="105">
        <v>7.28</v>
      </c>
      <c r="M79" s="105">
        <v>5</v>
      </c>
      <c r="N79" s="105">
        <v>1.27</v>
      </c>
      <c r="O79" s="105">
        <v>2.0984869365258603</v>
      </c>
      <c r="P79" s="106">
        <f>98.7-O79</f>
        <v>96.601513063474144</v>
      </c>
      <c r="Q79" s="104" t="s">
        <v>16</v>
      </c>
      <c r="R79">
        <f t="shared" si="5"/>
        <v>1398.15</v>
      </c>
      <c r="S79">
        <f t="shared" si="6"/>
        <v>0.51700000000000002</v>
      </c>
    </row>
    <row r="80" spans="1:19" x14ac:dyDescent="0.3">
      <c r="A80" s="102" t="s">
        <v>1187</v>
      </c>
      <c r="B80" s="103">
        <v>0.56000000000000005</v>
      </c>
      <c r="C80" s="103">
        <v>0.43</v>
      </c>
      <c r="D80" s="104">
        <v>925</v>
      </c>
      <c r="E80" s="104">
        <v>1324</v>
      </c>
      <c r="F80" s="105">
        <v>3.5218175925734263</v>
      </c>
      <c r="G80" s="106">
        <v>64.28</v>
      </c>
      <c r="H80" s="105">
        <v>0.63</v>
      </c>
      <c r="I80" s="106">
        <v>15.49</v>
      </c>
      <c r="J80" s="105">
        <v>3.0590999999999999</v>
      </c>
      <c r="K80" s="105">
        <v>2.12</v>
      </c>
      <c r="L80" s="105">
        <v>3.38</v>
      </c>
      <c r="M80" s="105">
        <v>4.34</v>
      </c>
      <c r="N80" s="105">
        <v>2.27</v>
      </c>
      <c r="O80" s="105">
        <v>4.2753298974180431</v>
      </c>
      <c r="P80" s="106">
        <f>100.1-O80</f>
        <v>95.824670102581948</v>
      </c>
      <c r="Q80" s="104" t="s">
        <v>1187</v>
      </c>
      <c r="R80">
        <f t="shared" si="5"/>
        <v>1198.1500000000001</v>
      </c>
      <c r="S80">
        <f t="shared" si="6"/>
        <v>1.3240000000000001</v>
      </c>
    </row>
    <row r="81" spans="1:19" x14ac:dyDescent="0.3">
      <c r="A81" s="102" t="s">
        <v>1188</v>
      </c>
      <c r="B81" s="103">
        <v>0.6</v>
      </c>
      <c r="C81" s="103">
        <v>0.39</v>
      </c>
      <c r="D81" s="104">
        <v>950</v>
      </c>
      <c r="E81" s="104">
        <v>1069</v>
      </c>
      <c r="F81" s="105">
        <v>3.446991127054043</v>
      </c>
      <c r="G81" s="106">
        <v>62.87</v>
      </c>
      <c r="H81" s="105">
        <v>0.9</v>
      </c>
      <c r="I81" s="106">
        <v>17.010000000000002</v>
      </c>
      <c r="J81" s="105">
        <v>3.4850599999999998</v>
      </c>
      <c r="K81" s="105">
        <v>1.93</v>
      </c>
      <c r="L81" s="105">
        <v>4.49</v>
      </c>
      <c r="M81" s="105">
        <v>4.3600000000000003</v>
      </c>
      <c r="N81" s="105">
        <v>2.06</v>
      </c>
      <c r="O81" s="105">
        <v>3.6669474229251122</v>
      </c>
      <c r="P81" s="106">
        <f>101-O81</f>
        <v>97.333052577074881</v>
      </c>
      <c r="Q81" s="104" t="s">
        <v>1188</v>
      </c>
      <c r="R81">
        <f t="shared" si="5"/>
        <v>1223.1500000000001</v>
      </c>
      <c r="S81">
        <f t="shared" si="6"/>
        <v>1.069</v>
      </c>
    </row>
    <row r="82" spans="1:19" x14ac:dyDescent="0.3">
      <c r="A82" s="102" t="s">
        <v>1189</v>
      </c>
      <c r="B82" s="103">
        <v>0.65</v>
      </c>
      <c r="C82" s="103">
        <v>0.34</v>
      </c>
      <c r="D82" s="104">
        <v>1000</v>
      </c>
      <c r="E82" s="104">
        <v>1172</v>
      </c>
      <c r="F82" s="105">
        <v>2.9356560567562333</v>
      </c>
      <c r="G82" s="106">
        <v>62.35</v>
      </c>
      <c r="H82" s="105">
        <v>0.73</v>
      </c>
      <c r="I82" s="106">
        <v>16.059999999999999</v>
      </c>
      <c r="J82" s="105">
        <v>3.6399100000000004</v>
      </c>
      <c r="K82" s="105">
        <v>1.65</v>
      </c>
      <c r="L82" s="105">
        <v>4.22</v>
      </c>
      <c r="M82" s="105">
        <v>4.24</v>
      </c>
      <c r="N82" s="105">
        <v>2.23</v>
      </c>
      <c r="O82" s="105">
        <v>3.7930074645966392</v>
      </c>
      <c r="P82" s="106">
        <f>99.1-O82</f>
        <v>95.306992535403353</v>
      </c>
      <c r="Q82" s="104" t="s">
        <v>1189</v>
      </c>
      <c r="R82">
        <f t="shared" si="5"/>
        <v>1273.1500000000001</v>
      </c>
      <c r="S82">
        <f t="shared" si="6"/>
        <v>1.1719999999999999</v>
      </c>
    </row>
    <row r="83" spans="1:19" x14ac:dyDescent="0.3">
      <c r="A83" s="104" t="s">
        <v>1190</v>
      </c>
      <c r="B83" s="105">
        <v>0.63</v>
      </c>
      <c r="C83" s="105">
        <v>0.36</v>
      </c>
      <c r="D83" s="104">
        <v>975</v>
      </c>
      <c r="E83" s="104">
        <v>1500</v>
      </c>
      <c r="F83" s="105">
        <v>2.7187591074241273</v>
      </c>
      <c r="G83" s="106">
        <v>61.57</v>
      </c>
      <c r="H83" s="105">
        <v>1.18</v>
      </c>
      <c r="I83" s="106">
        <v>18.309999999999999</v>
      </c>
      <c r="J83" s="105">
        <v>3.58</v>
      </c>
      <c r="K83" s="105">
        <v>1.9</v>
      </c>
      <c r="L83" s="105">
        <v>4.7699999999999996</v>
      </c>
      <c r="M83" s="105">
        <v>6.25</v>
      </c>
      <c r="N83" s="105">
        <v>1.74</v>
      </c>
      <c r="O83" s="105">
        <v>4.4908690412350269</v>
      </c>
      <c r="P83" s="106">
        <v>96.9</v>
      </c>
      <c r="Q83" s="104" t="s">
        <v>1191</v>
      </c>
      <c r="R83">
        <f t="shared" si="5"/>
        <v>1248.1500000000001</v>
      </c>
      <c r="S83">
        <f t="shared" si="6"/>
        <v>1.5</v>
      </c>
    </row>
    <row r="84" spans="1:19" x14ac:dyDescent="0.3">
      <c r="A84" s="102" t="s">
        <v>1192</v>
      </c>
      <c r="B84" s="103">
        <v>0.83</v>
      </c>
      <c r="C84" s="103">
        <v>0.16</v>
      </c>
      <c r="D84" s="104">
        <v>1050</v>
      </c>
      <c r="E84" s="104">
        <v>1000</v>
      </c>
      <c r="F84" s="105">
        <v>1.7381206873934756</v>
      </c>
      <c r="G84" s="106">
        <v>53.2</v>
      </c>
      <c r="H84" s="105">
        <v>1.18</v>
      </c>
      <c r="I84" s="106">
        <v>17.2</v>
      </c>
      <c r="J84" s="105">
        <v>8.1199999999999992</v>
      </c>
      <c r="K84" s="105">
        <v>5.03</v>
      </c>
      <c r="L84" s="105">
        <v>8.51</v>
      </c>
      <c r="M84" s="105">
        <v>3.53</v>
      </c>
      <c r="N84" s="105">
        <v>0.87</v>
      </c>
      <c r="O84" s="105">
        <v>3.2445386263945322</v>
      </c>
      <c r="P84" s="106">
        <f>101.1-O84</f>
        <v>97.855461373605465</v>
      </c>
      <c r="Q84" s="104" t="s">
        <v>1192</v>
      </c>
      <c r="R84">
        <f t="shared" si="5"/>
        <v>1323.15</v>
      </c>
      <c r="S84">
        <f t="shared" si="6"/>
        <v>1</v>
      </c>
    </row>
    <row r="85" spans="1:19" x14ac:dyDescent="0.3">
      <c r="A85" s="102" t="s">
        <v>1193</v>
      </c>
      <c r="B85" s="103">
        <v>0.85499999999999998</v>
      </c>
      <c r="C85" s="103">
        <v>0.14399999999999999</v>
      </c>
      <c r="D85" s="104">
        <v>1100</v>
      </c>
      <c r="E85" s="104">
        <v>1000</v>
      </c>
      <c r="F85" s="105">
        <v>1.4626072275077062</v>
      </c>
      <c r="G85" s="106">
        <v>55.93</v>
      </c>
      <c r="H85" s="105">
        <v>0.71</v>
      </c>
      <c r="I85" s="106">
        <v>17.350000000000001</v>
      </c>
      <c r="J85" s="105">
        <v>7.74</v>
      </c>
      <c r="K85" s="105">
        <v>5.82</v>
      </c>
      <c r="L85" s="105">
        <v>9.6999999999999993</v>
      </c>
      <c r="M85" s="105">
        <v>2.2999999999999998</v>
      </c>
      <c r="N85" s="105">
        <v>0.28000000000000003</v>
      </c>
      <c r="O85" s="105">
        <v>3.0798123457860509</v>
      </c>
      <c r="P85" s="106"/>
      <c r="Q85" s="104" t="s">
        <v>1194</v>
      </c>
      <c r="R85">
        <f t="shared" si="5"/>
        <v>1373.15</v>
      </c>
      <c r="S85">
        <f t="shared" si="6"/>
        <v>1</v>
      </c>
    </row>
    <row r="86" spans="1:19" x14ac:dyDescent="0.3">
      <c r="A86" s="102" t="s">
        <v>1195</v>
      </c>
      <c r="B86" s="103">
        <v>0.86</v>
      </c>
      <c r="C86" s="103">
        <v>0.14299999999999999</v>
      </c>
      <c r="D86" s="104">
        <v>1050</v>
      </c>
      <c r="E86" s="104">
        <v>1000</v>
      </c>
      <c r="F86" s="105">
        <v>1.5911870052980794</v>
      </c>
      <c r="G86" s="106">
        <v>50.307369999999999</v>
      </c>
      <c r="H86" s="105">
        <v>1.0773280000000001</v>
      </c>
      <c r="I86" s="106">
        <v>17.41039</v>
      </c>
      <c r="J86" s="105">
        <v>8.8494799999999998</v>
      </c>
      <c r="K86" s="105">
        <v>5.1076889999999997</v>
      </c>
      <c r="L86" s="105">
        <v>9.0418599999999998</v>
      </c>
      <c r="M86" s="105">
        <v>3.5590299999999999</v>
      </c>
      <c r="N86" s="105">
        <v>0.46171199999999996</v>
      </c>
      <c r="O86" s="105">
        <v>3.2185985415540452</v>
      </c>
      <c r="P86" s="106">
        <f>99.2-O86</f>
        <v>95.981401458445958</v>
      </c>
      <c r="Q86" s="104" t="s">
        <v>1196</v>
      </c>
      <c r="R86">
        <f t="shared" si="5"/>
        <v>1323.15</v>
      </c>
      <c r="S86">
        <f t="shared" si="6"/>
        <v>1</v>
      </c>
    </row>
    <row r="87" spans="1:19" x14ac:dyDescent="0.3">
      <c r="A87" s="102" t="s">
        <v>1197</v>
      </c>
      <c r="B87" s="103">
        <v>0.81799999999999995</v>
      </c>
      <c r="C87" s="103">
        <v>0.17699999999999999</v>
      </c>
      <c r="D87" s="104">
        <v>1045</v>
      </c>
      <c r="E87" s="104">
        <v>1000</v>
      </c>
      <c r="F87" s="105">
        <v>1.7210382385311109</v>
      </c>
      <c r="G87" s="106">
        <v>51.071100000000001</v>
      </c>
      <c r="H87" s="105">
        <v>1.135974</v>
      </c>
      <c r="I87" s="106">
        <v>17.087339999999998</v>
      </c>
      <c r="J87" s="105">
        <v>8.1141000000000005</v>
      </c>
      <c r="K87" s="105">
        <v>4.6393560000000003</v>
      </c>
      <c r="L87" s="105">
        <v>8.7823199999999986</v>
      </c>
      <c r="M87" s="105">
        <v>3.6274799999999998</v>
      </c>
      <c r="N87" s="105">
        <v>0.51548400000000005</v>
      </c>
      <c r="O87" s="105">
        <v>3.2404568753246465</v>
      </c>
      <c r="P87" s="106">
        <f>98.4-O87</f>
        <v>95.159543124675366</v>
      </c>
      <c r="Q87" s="104" t="s">
        <v>1196</v>
      </c>
      <c r="R87">
        <f t="shared" si="5"/>
        <v>1318.15</v>
      </c>
      <c r="S87">
        <f t="shared" si="6"/>
        <v>1</v>
      </c>
    </row>
    <row r="88" spans="1:19" x14ac:dyDescent="0.3">
      <c r="A88" s="102" t="s">
        <v>1198</v>
      </c>
      <c r="B88" s="103">
        <v>0.79100000000000004</v>
      </c>
      <c r="C88" s="103">
        <v>0.20599999999999999</v>
      </c>
      <c r="D88" s="104">
        <v>1035</v>
      </c>
      <c r="E88" s="104">
        <v>1000</v>
      </c>
      <c r="F88" s="105">
        <v>1.7832693751567226</v>
      </c>
      <c r="G88" s="106">
        <v>51.188829999999996</v>
      </c>
      <c r="H88" s="105">
        <v>1.1612369999999999</v>
      </c>
      <c r="I88" s="106">
        <v>16.71472</v>
      </c>
      <c r="J88" s="105">
        <v>8.1588200000000004</v>
      </c>
      <c r="K88" s="105">
        <v>4.3971109999999998</v>
      </c>
      <c r="L88" s="105">
        <v>8.5472999999999999</v>
      </c>
      <c r="M88" s="105">
        <v>3.8937699999999995</v>
      </c>
      <c r="N88" s="105">
        <v>0.56981999999999999</v>
      </c>
      <c r="O88" s="105">
        <v>3.286226469300678</v>
      </c>
      <c r="P88" s="106">
        <f>98.1-O88</f>
        <v>94.813773530699322</v>
      </c>
      <c r="Q88" s="104" t="s">
        <v>1196</v>
      </c>
      <c r="R88">
        <f t="shared" si="5"/>
        <v>1308.1500000000001</v>
      </c>
      <c r="S88">
        <f t="shared" si="6"/>
        <v>1</v>
      </c>
    </row>
    <row r="89" spans="1:19" ht="36.6" x14ac:dyDescent="0.3">
      <c r="A89" s="112" t="s">
        <v>1199</v>
      </c>
      <c r="B89" s="108">
        <v>0.2993488226797153</v>
      </c>
      <c r="C89" s="108">
        <v>0.65441098696992195</v>
      </c>
      <c r="D89" s="104">
        <v>750</v>
      </c>
      <c r="E89" s="104">
        <v>2000</v>
      </c>
      <c r="F89" s="105">
        <v>4.9752167652556256</v>
      </c>
      <c r="G89" s="106">
        <v>74.405320364159167</v>
      </c>
      <c r="H89" s="105">
        <v>0.17717895609413084</v>
      </c>
      <c r="I89" s="106">
        <v>13.888263959116109</v>
      </c>
      <c r="J89" s="105">
        <v>1.3230043094273642</v>
      </c>
      <c r="K89" s="105">
        <v>0.21481796275596043</v>
      </c>
      <c r="L89" s="105">
        <v>1.2536916293876423</v>
      </c>
      <c r="M89" s="105">
        <v>4.0944186391384658</v>
      </c>
      <c r="N89" s="105">
        <v>4.5996356582664166</v>
      </c>
      <c r="O89" s="105">
        <v>6.0788445844326517</v>
      </c>
      <c r="P89" s="113">
        <v>93.5</v>
      </c>
      <c r="Q89" s="104" t="s">
        <v>1200</v>
      </c>
      <c r="R89">
        <f t="shared" si="5"/>
        <v>1023.15</v>
      </c>
      <c r="S89">
        <f t="shared" si="6"/>
        <v>2</v>
      </c>
    </row>
    <row r="90" spans="1:19" ht="36.6" x14ac:dyDescent="0.3">
      <c r="A90" s="112" t="s">
        <v>1201</v>
      </c>
      <c r="B90" s="108">
        <v>0.30265353527955358</v>
      </c>
      <c r="C90" s="108">
        <v>0.67099946999391946</v>
      </c>
      <c r="D90" s="104">
        <v>750</v>
      </c>
      <c r="E90" s="104">
        <v>2000</v>
      </c>
      <c r="F90" s="105">
        <v>4.9947373432269897</v>
      </c>
      <c r="G90" s="106">
        <v>74.548063204427578</v>
      </c>
      <c r="H90" s="105">
        <v>0.18288206734157109</v>
      </c>
      <c r="I90" s="106">
        <v>13.945636811217087</v>
      </c>
      <c r="J90" s="105">
        <v>1.3051791848463412</v>
      </c>
      <c r="K90" s="105">
        <v>0.15137880268874213</v>
      </c>
      <c r="L90" s="105">
        <v>1.1812788239494345</v>
      </c>
      <c r="M90" s="105">
        <v>4.1170060131655832</v>
      </c>
      <c r="N90" s="105">
        <v>4.5101282460998666</v>
      </c>
      <c r="O90" s="105">
        <v>6.0714701424652038</v>
      </c>
      <c r="P90" s="113">
        <v>93.5</v>
      </c>
      <c r="Q90" s="104" t="s">
        <v>1200</v>
      </c>
      <c r="R90">
        <f t="shared" si="5"/>
        <v>1023.15</v>
      </c>
      <c r="S90">
        <f t="shared" si="6"/>
        <v>2</v>
      </c>
    </row>
    <row r="91" spans="1:19" ht="36.6" x14ac:dyDescent="0.3">
      <c r="A91" s="112" t="s">
        <v>1202</v>
      </c>
      <c r="B91" s="108">
        <v>0.28943425101965575</v>
      </c>
      <c r="C91" s="108">
        <v>0.62215729498784034</v>
      </c>
      <c r="D91" s="104">
        <v>800</v>
      </c>
      <c r="E91" s="104">
        <v>1000</v>
      </c>
      <c r="F91" s="105">
        <v>5.1122715943117552</v>
      </c>
      <c r="G91" s="106">
        <v>75.379995871944374</v>
      </c>
      <c r="H91" s="105">
        <v>0.16597229430411839</v>
      </c>
      <c r="I91" s="106">
        <v>13.541185706428431</v>
      </c>
      <c r="J91" s="105">
        <v>1.0594398252376913</v>
      </c>
      <c r="K91" s="105">
        <v>0.1704314295361187</v>
      </c>
      <c r="L91" s="105">
        <v>0.86019552189480142</v>
      </c>
      <c r="M91" s="105">
        <v>3.9768476926435903</v>
      </c>
      <c r="N91" s="105">
        <v>4.7818334532378399</v>
      </c>
      <c r="O91" s="105">
        <v>4.0897559610599936</v>
      </c>
      <c r="P91" s="113">
        <v>95.8</v>
      </c>
      <c r="Q91" s="104" t="s">
        <v>1200</v>
      </c>
      <c r="R91">
        <f t="shared" si="5"/>
        <v>1073.1500000000001</v>
      </c>
      <c r="S91">
        <f t="shared" si="6"/>
        <v>1</v>
      </c>
    </row>
    <row r="92" spans="1:19" ht="36.6" x14ac:dyDescent="0.3">
      <c r="A92" s="112" t="s">
        <v>1203</v>
      </c>
      <c r="B92" s="108">
        <v>0.39892016757681747</v>
      </c>
      <c r="C92" s="108">
        <v>0.55017940797325682</v>
      </c>
      <c r="D92" s="104">
        <v>800</v>
      </c>
      <c r="E92" s="104">
        <v>1500</v>
      </c>
      <c r="F92" s="105">
        <v>4.6734347171217019</v>
      </c>
      <c r="G92" s="106">
        <v>73.932057983471893</v>
      </c>
      <c r="H92" s="105">
        <v>0.25377192641385837</v>
      </c>
      <c r="I92" s="106">
        <v>14.044376547674842</v>
      </c>
      <c r="J92" s="105">
        <v>1.504362947874059</v>
      </c>
      <c r="K92" s="105">
        <v>0.3006381102509908</v>
      </c>
      <c r="L92" s="105">
        <v>1.218268491885383</v>
      </c>
      <c r="M92" s="105">
        <v>4.16052395146931</v>
      </c>
      <c r="N92" s="105">
        <v>4.518683698374109</v>
      </c>
      <c r="O92" s="105">
        <v>5.0773343503185506</v>
      </c>
      <c r="P92" s="113">
        <v>96.3</v>
      </c>
      <c r="Q92" s="104" t="s">
        <v>1200</v>
      </c>
      <c r="R92">
        <f t="shared" si="5"/>
        <v>1073.1500000000001</v>
      </c>
      <c r="S92">
        <f t="shared" si="6"/>
        <v>1.5</v>
      </c>
    </row>
    <row r="93" spans="1:19" ht="36.6" x14ac:dyDescent="0.3">
      <c r="A93" s="112" t="s">
        <v>1204</v>
      </c>
      <c r="B93" s="108">
        <v>0.49555226117718076</v>
      </c>
      <c r="C93" s="108">
        <v>0.45324160097580857</v>
      </c>
      <c r="D93" s="104">
        <v>850</v>
      </c>
      <c r="E93" s="104">
        <v>1000</v>
      </c>
      <c r="F93" s="105">
        <v>4.5135521730919388</v>
      </c>
      <c r="G93" s="106">
        <v>74.116447933272923</v>
      </c>
      <c r="H93" s="105">
        <v>0.25236817155571184</v>
      </c>
      <c r="I93" s="106">
        <v>13.702510527917475</v>
      </c>
      <c r="J93" s="105">
        <v>1.538200724356632</v>
      </c>
      <c r="K93" s="105">
        <v>0.21265957437119712</v>
      </c>
      <c r="L93" s="105">
        <v>1.1882134162755551</v>
      </c>
      <c r="M93" s="105">
        <v>4.3542974863495205</v>
      </c>
      <c r="N93" s="105">
        <v>4.5952422803403552</v>
      </c>
      <c r="O93" s="105">
        <v>3.9627477264752633</v>
      </c>
      <c r="P93" s="113">
        <v>96.1</v>
      </c>
      <c r="Q93" s="104" t="s">
        <v>1200</v>
      </c>
      <c r="R93">
        <f t="shared" si="5"/>
        <v>1123.1500000000001</v>
      </c>
      <c r="S93">
        <f t="shared" si="6"/>
        <v>1</v>
      </c>
    </row>
    <row r="94" spans="1:19" ht="36.6" x14ac:dyDescent="0.3">
      <c r="A94" s="112" t="s">
        <v>1205</v>
      </c>
      <c r="B94" s="108">
        <v>0.33711634936858309</v>
      </c>
      <c r="C94" s="108">
        <v>0.5440017315031791</v>
      </c>
      <c r="D94" s="104">
        <v>900</v>
      </c>
      <c r="E94" s="104">
        <v>500</v>
      </c>
      <c r="F94" s="105">
        <v>4.8237732173372727</v>
      </c>
      <c r="G94" s="106">
        <v>73.781007442371603</v>
      </c>
      <c r="H94" s="105">
        <v>0.25002116342822084</v>
      </c>
      <c r="I94" s="106">
        <v>13.821721139147197</v>
      </c>
      <c r="J94" s="105">
        <v>1.6848319038378428</v>
      </c>
      <c r="K94" s="105">
        <v>0.24366516566620111</v>
      </c>
      <c r="L94" s="105">
        <v>1.2482101686857647</v>
      </c>
      <c r="M94" s="105">
        <v>4.2612969264755094</v>
      </c>
      <c r="N94" s="105">
        <v>4.5885564720644147</v>
      </c>
      <c r="O94" s="105">
        <v>2.5863932983411462</v>
      </c>
      <c r="P94" s="113">
        <v>97.8</v>
      </c>
      <c r="Q94" s="104" t="s">
        <v>1200</v>
      </c>
      <c r="R94">
        <f t="shared" si="5"/>
        <v>1173.1500000000001</v>
      </c>
      <c r="S94">
        <f t="shared" si="6"/>
        <v>0.5</v>
      </c>
    </row>
    <row r="95" spans="1:19" ht="36.6" x14ac:dyDescent="0.3">
      <c r="A95" s="112" t="s">
        <v>1206</v>
      </c>
      <c r="B95" s="108">
        <v>0.27339248526817711</v>
      </c>
      <c r="C95" s="108">
        <v>0.66069992964500013</v>
      </c>
      <c r="D95" s="104">
        <v>750</v>
      </c>
      <c r="E95" s="104">
        <v>2000</v>
      </c>
      <c r="F95" s="105">
        <v>5.0908988455534683</v>
      </c>
      <c r="G95" s="106">
        <v>75.910599050759345</v>
      </c>
      <c r="H95" s="105">
        <v>0.13838882489106116</v>
      </c>
      <c r="I95" s="106">
        <v>13.501621062384665</v>
      </c>
      <c r="J95" s="105">
        <v>0.80127158760732586</v>
      </c>
      <c r="K95" s="105">
        <v>7.9809436751750104E-2</v>
      </c>
      <c r="L95" s="105">
        <v>0.880906131510095</v>
      </c>
      <c r="M95" s="105">
        <v>3.8296675792186883</v>
      </c>
      <c r="N95" s="105">
        <v>4.8190267096358959</v>
      </c>
      <c r="O95" s="105">
        <v>6.0907438991321312</v>
      </c>
      <c r="P95" s="113">
        <v>93.6</v>
      </c>
      <c r="Q95" s="104" t="s">
        <v>1200</v>
      </c>
      <c r="R95">
        <f t="shared" si="5"/>
        <v>1023.15</v>
      </c>
      <c r="S95">
        <f t="shared" si="6"/>
        <v>2</v>
      </c>
    </row>
    <row r="96" spans="1:19" ht="36.6" x14ac:dyDescent="0.3">
      <c r="A96" s="112" t="s">
        <v>1207</v>
      </c>
      <c r="B96" s="108">
        <v>0.27481934986669004</v>
      </c>
      <c r="C96" s="108">
        <v>0.65893463154601017</v>
      </c>
      <c r="D96" s="104">
        <v>750</v>
      </c>
      <c r="E96" s="104">
        <v>2000</v>
      </c>
      <c r="F96" s="105">
        <v>5.0892406772711825</v>
      </c>
      <c r="G96" s="106">
        <v>76.89025578826535</v>
      </c>
      <c r="H96" s="105">
        <v>0.11695653115592035</v>
      </c>
      <c r="I96" s="106">
        <v>13.826861016655473</v>
      </c>
      <c r="J96" s="105">
        <v>1.1435749713023324</v>
      </c>
      <c r="K96" s="105">
        <v>0.11912239284399298</v>
      </c>
      <c r="L96" s="105">
        <v>0.91832535574278218</v>
      </c>
      <c r="M96" s="105">
        <v>3.5411838599987004</v>
      </c>
      <c r="N96" s="105">
        <v>4.8840181066037109</v>
      </c>
      <c r="O96" s="105">
        <v>6.0476016938555341</v>
      </c>
      <c r="P96" s="113">
        <v>92.3</v>
      </c>
      <c r="Q96" s="104" t="s">
        <v>1200</v>
      </c>
      <c r="R96">
        <f t="shared" si="5"/>
        <v>1023.15</v>
      </c>
      <c r="S96">
        <f t="shared" si="6"/>
        <v>2</v>
      </c>
    </row>
    <row r="97" spans="1:19" ht="36.6" x14ac:dyDescent="0.3">
      <c r="A97" s="112" t="s">
        <v>1208</v>
      </c>
      <c r="B97" s="108">
        <v>0.24468278495638585</v>
      </c>
      <c r="C97" s="108">
        <v>0.64977923583738117</v>
      </c>
      <c r="D97" s="104">
        <v>800</v>
      </c>
      <c r="E97" s="104">
        <v>1000</v>
      </c>
      <c r="F97" s="105">
        <v>5.0474204257709365</v>
      </c>
      <c r="G97" s="106">
        <v>75.712967303640994</v>
      </c>
      <c r="H97" s="105">
        <v>0.16806735923472788</v>
      </c>
      <c r="I97" s="106">
        <v>13.088517925697584</v>
      </c>
      <c r="J97" s="105">
        <v>1.1402095972945434</v>
      </c>
      <c r="K97" s="105">
        <v>0.14796122192818384</v>
      </c>
      <c r="L97" s="105">
        <v>0.85231910907238262</v>
      </c>
      <c r="M97" s="105">
        <v>4.0495886641282892</v>
      </c>
      <c r="N97" s="105">
        <v>4.8042118945388479</v>
      </c>
      <c r="O97" s="105">
        <v>4.1084389392587122</v>
      </c>
      <c r="P97" s="113">
        <v>95.2</v>
      </c>
      <c r="Q97" s="104" t="s">
        <v>1200</v>
      </c>
      <c r="R97">
        <f t="shared" si="5"/>
        <v>1073.1500000000001</v>
      </c>
      <c r="S97">
        <f t="shared" si="6"/>
        <v>1</v>
      </c>
    </row>
    <row r="98" spans="1:19" ht="48.6" x14ac:dyDescent="0.3">
      <c r="A98" s="112" t="s">
        <v>1209</v>
      </c>
      <c r="B98" s="108">
        <v>0.1703027727542758</v>
      </c>
      <c r="C98" s="108">
        <v>0.71377585999538251</v>
      </c>
      <c r="D98" s="104">
        <v>750</v>
      </c>
      <c r="E98" s="104">
        <v>2000</v>
      </c>
      <c r="F98" s="105">
        <v>4.8657848763874005</v>
      </c>
      <c r="G98" s="106">
        <v>70.11999803535717</v>
      </c>
      <c r="H98" s="105">
        <v>0.73343106719612361</v>
      </c>
      <c r="I98" s="106">
        <v>15.464008063577552</v>
      </c>
      <c r="J98" s="105">
        <v>2.7555717377586202</v>
      </c>
      <c r="K98" s="105">
        <v>7.0684432447784828E-2</v>
      </c>
      <c r="L98" s="105">
        <v>0.61197556582247525</v>
      </c>
      <c r="M98" s="105">
        <v>4.8862482475706228</v>
      </c>
      <c r="N98" s="105">
        <v>5.2305145335521495</v>
      </c>
      <c r="O98" s="105">
        <v>6.1026421844529439</v>
      </c>
      <c r="P98" s="113">
        <v>93.6</v>
      </c>
      <c r="Q98" s="104" t="s">
        <v>1200</v>
      </c>
      <c r="R98">
        <f t="shared" si="5"/>
        <v>1023.15</v>
      </c>
      <c r="S98">
        <f t="shared" si="6"/>
        <v>2</v>
      </c>
    </row>
    <row r="99" spans="1:19" ht="36.6" x14ac:dyDescent="0.3">
      <c r="A99" s="112" t="s">
        <v>1210</v>
      </c>
      <c r="B99" s="108">
        <v>0.22285358721416873</v>
      </c>
      <c r="C99" s="108">
        <v>0.72929189866057287</v>
      </c>
      <c r="D99" s="104">
        <v>750</v>
      </c>
      <c r="E99" s="104">
        <v>2500</v>
      </c>
      <c r="F99" s="105">
        <v>4.7166636211899071</v>
      </c>
      <c r="G99" s="106">
        <v>71.882092663428736</v>
      </c>
      <c r="H99" s="105">
        <v>0.35942397880812077</v>
      </c>
      <c r="I99" s="106">
        <v>15.230794181328898</v>
      </c>
      <c r="J99" s="105">
        <v>1.412412939388114</v>
      </c>
      <c r="K99" s="105">
        <v>0.22861091539234249</v>
      </c>
      <c r="L99" s="105">
        <v>0.6511283532310258</v>
      </c>
      <c r="M99" s="105">
        <v>5.618142576559225</v>
      </c>
      <c r="N99" s="105">
        <v>4.6351401630822764</v>
      </c>
      <c r="O99" s="105">
        <v>6.9351581418247195</v>
      </c>
      <c r="P99" s="113">
        <v>93.5</v>
      </c>
      <c r="Q99" s="104" t="s">
        <v>1200</v>
      </c>
      <c r="R99">
        <f t="shared" si="5"/>
        <v>1023.15</v>
      </c>
      <c r="S99">
        <f t="shared" si="6"/>
        <v>2.5</v>
      </c>
    </row>
    <row r="100" spans="1:19" ht="36.6" x14ac:dyDescent="0.3">
      <c r="A100" s="112" t="s">
        <v>1211</v>
      </c>
      <c r="B100" s="108">
        <v>0.34635540262749259</v>
      </c>
      <c r="C100" s="108">
        <v>0.62799893444918342</v>
      </c>
      <c r="D100" s="104">
        <v>750</v>
      </c>
      <c r="E100" s="104">
        <v>3000</v>
      </c>
      <c r="F100" s="105">
        <v>4.8136957572390431</v>
      </c>
      <c r="G100" s="106">
        <v>71.817752799347886</v>
      </c>
      <c r="H100" s="105">
        <v>0.24454073533828136</v>
      </c>
      <c r="I100" s="106">
        <v>16.154704191514007</v>
      </c>
      <c r="J100" s="105">
        <v>1.4479385645029816</v>
      </c>
      <c r="K100" s="105">
        <v>0.19091338109743014</v>
      </c>
      <c r="L100" s="105">
        <v>1.2420095242181131</v>
      </c>
      <c r="M100" s="105">
        <v>4.1507572182418802</v>
      </c>
      <c r="N100" s="105">
        <v>4.581921146338324</v>
      </c>
      <c r="O100" s="105">
        <v>7.3296476484194546</v>
      </c>
      <c r="P100" s="113">
        <v>93.24</v>
      </c>
      <c r="Q100" s="104" t="s">
        <v>1200</v>
      </c>
      <c r="R100">
        <f t="shared" si="5"/>
        <v>1023.15</v>
      </c>
      <c r="S100">
        <f t="shared" si="6"/>
        <v>3</v>
      </c>
    </row>
    <row r="101" spans="1:19" ht="36.6" x14ac:dyDescent="0.3">
      <c r="A101" s="112" t="s">
        <v>1212</v>
      </c>
      <c r="B101" s="114">
        <v>0.20590967228869822</v>
      </c>
      <c r="C101" s="114">
        <v>0.67250237195713936</v>
      </c>
      <c r="D101" s="104">
        <v>800</v>
      </c>
      <c r="E101" s="104">
        <v>1500</v>
      </c>
      <c r="F101" s="105">
        <v>4.4507936968937427</v>
      </c>
      <c r="G101" s="106">
        <v>70.101746555678176</v>
      </c>
      <c r="H101" s="105">
        <v>0.28672651194977489</v>
      </c>
      <c r="I101" s="106">
        <v>15.745370580918395</v>
      </c>
      <c r="J101" s="105">
        <v>1.8503979623561413</v>
      </c>
      <c r="K101" s="105">
        <v>0.28908021720045246</v>
      </c>
      <c r="L101" s="105">
        <v>1.1546852431191357</v>
      </c>
      <c r="M101" s="105">
        <v>5.3578044211893046</v>
      </c>
      <c r="N101" s="105">
        <v>5.0212378681121868</v>
      </c>
      <c r="O101" s="105">
        <v>5.1145512842703864</v>
      </c>
      <c r="P101" s="113">
        <v>94.8</v>
      </c>
      <c r="Q101" s="104" t="s">
        <v>1200</v>
      </c>
      <c r="R101">
        <f t="shared" si="5"/>
        <v>1073.1500000000001</v>
      </c>
      <c r="S101">
        <f t="shared" si="6"/>
        <v>1.5</v>
      </c>
    </row>
    <row r="102" spans="1:19" ht="36.6" x14ac:dyDescent="0.3">
      <c r="A102" s="115" t="s">
        <v>1213</v>
      </c>
      <c r="B102" s="108">
        <v>0.27328964110415654</v>
      </c>
      <c r="C102" s="108">
        <v>0.67852432567508347</v>
      </c>
      <c r="D102" s="104">
        <v>800</v>
      </c>
      <c r="E102" s="104">
        <v>2000</v>
      </c>
      <c r="F102" s="105">
        <v>4.2296145611864615</v>
      </c>
      <c r="G102" s="106">
        <v>68.85664969269402</v>
      </c>
      <c r="H102" s="105">
        <v>0.38807125842201196</v>
      </c>
      <c r="I102" s="106">
        <v>16.629402792191613</v>
      </c>
      <c r="J102" s="105">
        <v>2.4367419292972197</v>
      </c>
      <c r="K102" s="105">
        <v>0.20089153685251998</v>
      </c>
      <c r="L102" s="105">
        <v>1.1869592570884706</v>
      </c>
      <c r="M102" s="105">
        <v>5.5504711308035475</v>
      </c>
      <c r="N102" s="105">
        <v>4.6111132022376244</v>
      </c>
      <c r="O102" s="105">
        <v>5.9327097954588339</v>
      </c>
      <c r="P102" s="113">
        <v>93</v>
      </c>
      <c r="Q102" s="104" t="s">
        <v>1200</v>
      </c>
      <c r="R102">
        <f t="shared" si="5"/>
        <v>1073.1500000000001</v>
      </c>
      <c r="S102">
        <f t="shared" si="6"/>
        <v>2</v>
      </c>
    </row>
    <row r="103" spans="1:19" ht="36.6" x14ac:dyDescent="0.3">
      <c r="A103" s="115" t="s">
        <v>1214</v>
      </c>
      <c r="B103" s="108">
        <v>0.29509271460471115</v>
      </c>
      <c r="C103" s="108">
        <v>0.68335646362644709</v>
      </c>
      <c r="D103" s="104">
        <v>800</v>
      </c>
      <c r="E103" s="104">
        <v>2500</v>
      </c>
      <c r="F103" s="105">
        <v>4.1261851390119153</v>
      </c>
      <c r="G103" s="106">
        <v>69.549157228285367</v>
      </c>
      <c r="H103" s="105">
        <v>0.30607085850447163</v>
      </c>
      <c r="I103" s="106">
        <v>16.319680457013678</v>
      </c>
      <c r="J103" s="105">
        <v>1.9411930928614523</v>
      </c>
      <c r="K103" s="105">
        <v>0.24407157640697438</v>
      </c>
      <c r="L103" s="105">
        <v>1.4169562461336367</v>
      </c>
      <c r="M103" s="105">
        <v>5.4575253747985668</v>
      </c>
      <c r="N103" s="105">
        <v>4.5895965235189449</v>
      </c>
      <c r="O103" s="105">
        <v>6.7256238254068368</v>
      </c>
      <c r="P103" s="113">
        <v>93.5</v>
      </c>
      <c r="Q103" s="104" t="s">
        <v>1200</v>
      </c>
      <c r="R103">
        <f t="shared" si="5"/>
        <v>1073.1500000000001</v>
      </c>
      <c r="S103">
        <f t="shared" si="6"/>
        <v>2.5</v>
      </c>
    </row>
    <row r="104" spans="1:19" ht="24.6" x14ac:dyDescent="0.3">
      <c r="A104" s="115" t="s">
        <v>1215</v>
      </c>
      <c r="B104" s="116">
        <v>0.27300000000000002</v>
      </c>
      <c r="C104" s="116">
        <v>0.66100000000000003</v>
      </c>
      <c r="D104" s="104">
        <v>750</v>
      </c>
      <c r="E104" s="104">
        <v>2000</v>
      </c>
      <c r="F104" s="105">
        <v>4.82</v>
      </c>
      <c r="G104" s="106">
        <v>75.910599050759345</v>
      </c>
      <c r="H104" s="105">
        <v>0.13838882489106116</v>
      </c>
      <c r="I104" s="106">
        <v>13.501621062384665</v>
      </c>
      <c r="J104" s="105">
        <v>0.80127158760732586</v>
      </c>
      <c r="K104" s="105">
        <v>7.9809436751750104E-2</v>
      </c>
      <c r="L104" s="105">
        <v>0.880906131510095</v>
      </c>
      <c r="M104" s="105">
        <v>3.8296675792186883</v>
      </c>
      <c r="N104" s="105">
        <v>4.8190267096358959</v>
      </c>
      <c r="O104" s="105">
        <v>6.0907438991321312</v>
      </c>
      <c r="P104" s="113">
        <v>93.6</v>
      </c>
      <c r="Q104" s="104" t="s">
        <v>1200</v>
      </c>
      <c r="R104">
        <f t="shared" si="5"/>
        <v>1023.15</v>
      </c>
      <c r="S104">
        <f t="shared" si="6"/>
        <v>2</v>
      </c>
    </row>
    <row r="105" spans="1:19" ht="24.6" x14ac:dyDescent="0.3">
      <c r="A105" s="115" t="s">
        <v>1216</v>
      </c>
      <c r="B105" s="116">
        <v>0.27500000000000002</v>
      </c>
      <c r="C105" s="116">
        <v>0.65900000000000003</v>
      </c>
      <c r="D105" s="104">
        <v>750</v>
      </c>
      <c r="E105" s="104">
        <v>2000</v>
      </c>
      <c r="F105" s="105">
        <v>4.83</v>
      </c>
      <c r="G105" s="106">
        <v>76.89025578826535</v>
      </c>
      <c r="H105" s="105">
        <v>0.11695653115592035</v>
      </c>
      <c r="I105" s="106">
        <v>13.826861016655473</v>
      </c>
      <c r="J105" s="105">
        <v>1.1435749713023324</v>
      </c>
      <c r="K105" s="105">
        <v>0.11912239284399298</v>
      </c>
      <c r="L105" s="105">
        <v>0.91832535574278218</v>
      </c>
      <c r="M105" s="105">
        <v>3.5411838599987004</v>
      </c>
      <c r="N105" s="105">
        <v>4.8840181066037109</v>
      </c>
      <c r="O105" s="105">
        <v>6.0476016938555341</v>
      </c>
      <c r="P105" s="113">
        <v>92.3</v>
      </c>
      <c r="Q105" s="104" t="s">
        <v>1200</v>
      </c>
      <c r="R105">
        <f t="shared" si="5"/>
        <v>1023.15</v>
      </c>
      <c r="S105">
        <f t="shared" si="6"/>
        <v>2</v>
      </c>
    </row>
    <row r="106" spans="1:19" ht="24.6" x14ac:dyDescent="0.3">
      <c r="A106" s="115" t="s">
        <v>1217</v>
      </c>
      <c r="B106" s="116">
        <v>0.245</v>
      </c>
      <c r="C106" s="116">
        <v>0.65</v>
      </c>
      <c r="D106" s="104">
        <v>800</v>
      </c>
      <c r="E106" s="104">
        <v>1000</v>
      </c>
      <c r="F106" s="105">
        <v>5.03</v>
      </c>
      <c r="G106" s="106">
        <v>75.712967303640994</v>
      </c>
      <c r="H106" s="105">
        <v>0.16806735923472788</v>
      </c>
      <c r="I106" s="106">
        <v>13.088517925697584</v>
      </c>
      <c r="J106" s="105">
        <v>1.1402095972945434</v>
      </c>
      <c r="K106" s="105">
        <v>0.14796122192818384</v>
      </c>
      <c r="L106" s="105">
        <v>0.85231910907238262</v>
      </c>
      <c r="M106" s="105">
        <v>4.0495886641282892</v>
      </c>
      <c r="N106" s="105">
        <v>4.8042118945388479</v>
      </c>
      <c r="O106" s="105">
        <v>4.1084389392587122</v>
      </c>
      <c r="P106" s="113">
        <v>95.2</v>
      </c>
      <c r="Q106" s="104" t="s">
        <v>1200</v>
      </c>
      <c r="R106">
        <f t="shared" si="5"/>
        <v>1073.1500000000001</v>
      </c>
      <c r="S106">
        <f t="shared" si="6"/>
        <v>1</v>
      </c>
    </row>
    <row r="107" spans="1:19" ht="24.6" x14ac:dyDescent="0.3">
      <c r="A107" s="115" t="s">
        <v>1218</v>
      </c>
      <c r="B107" s="116">
        <v>0.33700000000000002</v>
      </c>
      <c r="C107" s="116">
        <v>0.54400000000000004</v>
      </c>
      <c r="D107" s="104">
        <v>900</v>
      </c>
      <c r="E107" s="104">
        <v>500</v>
      </c>
      <c r="F107" s="105">
        <v>4.9400000000000004</v>
      </c>
      <c r="G107" s="106">
        <v>73.781007442371603</v>
      </c>
      <c r="H107" s="105">
        <v>0.25002116342822084</v>
      </c>
      <c r="I107" s="106">
        <v>13.821721139147197</v>
      </c>
      <c r="J107" s="105">
        <v>1.6848319038378428</v>
      </c>
      <c r="K107" s="105">
        <v>0.24366516566620111</v>
      </c>
      <c r="L107" s="105">
        <v>1.2482101686857647</v>
      </c>
      <c r="M107" s="105">
        <v>4.2612969264755094</v>
      </c>
      <c r="N107" s="105">
        <v>4.5885564720644147</v>
      </c>
      <c r="O107" s="105">
        <v>2.5863932983411462</v>
      </c>
      <c r="P107" s="113">
        <v>97.8</v>
      </c>
      <c r="Q107" s="104" t="s">
        <v>1200</v>
      </c>
      <c r="R107">
        <f t="shared" si="5"/>
        <v>1173.1500000000001</v>
      </c>
      <c r="S107">
        <f t="shared" si="6"/>
        <v>0.5</v>
      </c>
    </row>
    <row r="108" spans="1:19" ht="24.6" x14ac:dyDescent="0.3">
      <c r="A108" s="115" t="s">
        <v>1219</v>
      </c>
      <c r="B108" s="116">
        <v>0.42399999999999999</v>
      </c>
      <c r="C108" s="116">
        <v>0.54200000000000004</v>
      </c>
      <c r="D108" s="104">
        <v>750</v>
      </c>
      <c r="E108" s="104">
        <v>2200</v>
      </c>
      <c r="F108" s="105">
        <v>4.9800000000000004</v>
      </c>
      <c r="G108" s="106">
        <v>76.862852651174208</v>
      </c>
      <c r="H108" s="105">
        <v>0.1384033732140606</v>
      </c>
      <c r="I108" s="106">
        <v>14.084967547952825</v>
      </c>
      <c r="J108" s="105">
        <v>0.79843373822120844</v>
      </c>
      <c r="K108" s="105">
        <v>0.12337288469468091</v>
      </c>
      <c r="L108" s="105">
        <v>1.1769385561483436</v>
      </c>
      <c r="M108" s="105">
        <v>3.0229460390894038</v>
      </c>
      <c r="N108" s="105">
        <v>3.755101213523512</v>
      </c>
      <c r="O108" s="105">
        <v>6.1970270485025107</v>
      </c>
      <c r="P108" s="113">
        <v>92.9</v>
      </c>
      <c r="Q108" s="104" t="s">
        <v>1200</v>
      </c>
      <c r="R108">
        <f t="shared" si="5"/>
        <v>1023.15</v>
      </c>
      <c r="S108">
        <f t="shared" si="6"/>
        <v>2.2000000000000002</v>
      </c>
    </row>
    <row r="109" spans="1:19" x14ac:dyDescent="0.3">
      <c r="A109" s="102" t="s">
        <v>1220</v>
      </c>
      <c r="B109" s="103">
        <v>0.7627416994886187</v>
      </c>
      <c r="C109" s="103">
        <v>0.23606805005569612</v>
      </c>
      <c r="D109" s="104">
        <v>1220</v>
      </c>
      <c r="E109" s="104">
        <v>1</v>
      </c>
      <c r="F109" s="105">
        <v>2.6890607513438756</v>
      </c>
      <c r="G109" s="106">
        <v>50.77</v>
      </c>
      <c r="H109" s="105">
        <v>1.31</v>
      </c>
      <c r="I109" s="106">
        <v>15.04</v>
      </c>
      <c r="J109" s="105">
        <v>8.4</v>
      </c>
      <c r="K109" s="105">
        <v>8.74</v>
      </c>
      <c r="L109" s="106">
        <v>12.27</v>
      </c>
      <c r="M109" s="105">
        <v>1.65</v>
      </c>
      <c r="N109" s="105">
        <v>7.0000000000000007E-2</v>
      </c>
      <c r="O109" s="105">
        <v>0</v>
      </c>
      <c r="P109" s="117">
        <f t="shared" ref="P109:P121" si="7">G109+H109+I109+J109+K109+L109+M109+N109</f>
        <v>98.25</v>
      </c>
      <c r="Q109" s="104" t="s">
        <v>1221</v>
      </c>
      <c r="R109">
        <f t="shared" si="5"/>
        <v>1493.15</v>
      </c>
      <c r="S109">
        <f t="shared" si="6"/>
        <v>1E-3</v>
      </c>
    </row>
    <row r="110" spans="1:19" x14ac:dyDescent="0.3">
      <c r="A110" s="102" t="s">
        <v>1222</v>
      </c>
      <c r="B110" s="103">
        <v>0.75696850649127612</v>
      </c>
      <c r="C110" s="103">
        <v>0.24124794359105736</v>
      </c>
      <c r="D110" s="104">
        <v>1200</v>
      </c>
      <c r="E110" s="104">
        <v>1</v>
      </c>
      <c r="F110" s="105">
        <v>2.8538480396243284</v>
      </c>
      <c r="G110" s="106">
        <v>51.35</v>
      </c>
      <c r="H110" s="105">
        <v>1.5</v>
      </c>
      <c r="I110" s="106">
        <v>13.86</v>
      </c>
      <c r="J110" s="105">
        <v>8.9</v>
      </c>
      <c r="K110" s="105">
        <v>8.8800000000000008</v>
      </c>
      <c r="L110" s="106">
        <v>12.29</v>
      </c>
      <c r="M110" s="105">
        <v>1.44</v>
      </c>
      <c r="N110" s="105">
        <v>7.0000000000000007E-2</v>
      </c>
      <c r="O110" s="105">
        <v>0</v>
      </c>
      <c r="P110" s="117">
        <f t="shared" si="7"/>
        <v>98.289999999999992</v>
      </c>
      <c r="Q110" s="104" t="s">
        <v>1221</v>
      </c>
      <c r="R110">
        <f t="shared" si="5"/>
        <v>1473.15</v>
      </c>
      <c r="S110">
        <f t="shared" si="6"/>
        <v>1E-3</v>
      </c>
    </row>
    <row r="111" spans="1:19" x14ac:dyDescent="0.3">
      <c r="A111" s="102" t="s">
        <v>1223</v>
      </c>
      <c r="B111" s="103">
        <v>0.7353732826787498</v>
      </c>
      <c r="C111" s="103">
        <v>0.26344350813803791</v>
      </c>
      <c r="D111" s="104">
        <v>1180</v>
      </c>
      <c r="E111" s="104">
        <v>1</v>
      </c>
      <c r="F111" s="105">
        <v>2.9952316642695003</v>
      </c>
      <c r="G111" s="106">
        <v>49.81</v>
      </c>
      <c r="H111" s="105">
        <v>1.42</v>
      </c>
      <c r="I111" s="106">
        <v>14.51</v>
      </c>
      <c r="J111" s="105">
        <v>9.6300000000000008</v>
      </c>
      <c r="K111" s="105">
        <v>8.68</v>
      </c>
      <c r="L111" s="106">
        <v>12.18</v>
      </c>
      <c r="M111" s="105">
        <v>2.21</v>
      </c>
      <c r="N111" s="105">
        <v>0.08</v>
      </c>
      <c r="O111" s="105">
        <v>0</v>
      </c>
      <c r="P111" s="117">
        <f t="shared" si="7"/>
        <v>98.52000000000001</v>
      </c>
      <c r="Q111" s="104" t="s">
        <v>1221</v>
      </c>
      <c r="R111">
        <f t="shared" si="5"/>
        <v>1453.15</v>
      </c>
      <c r="S111">
        <f t="shared" si="6"/>
        <v>1E-3</v>
      </c>
    </row>
    <row r="112" spans="1:19" x14ac:dyDescent="0.3">
      <c r="A112" s="102" t="s">
        <v>1139</v>
      </c>
      <c r="B112" s="103">
        <v>0.76749594403393628</v>
      </c>
      <c r="C112" s="103">
        <v>0.23071808510793471</v>
      </c>
      <c r="D112" s="104">
        <v>1200</v>
      </c>
      <c r="E112" s="104">
        <v>1</v>
      </c>
      <c r="F112" s="105">
        <v>2.8321067605868655</v>
      </c>
      <c r="G112" s="106">
        <v>49.76</v>
      </c>
      <c r="H112" s="105">
        <v>1.32</v>
      </c>
      <c r="I112" s="106">
        <v>15.4</v>
      </c>
      <c r="J112" s="105">
        <v>8.9</v>
      </c>
      <c r="K112" s="105">
        <v>8.69</v>
      </c>
      <c r="L112" s="106">
        <v>12.13</v>
      </c>
      <c r="M112" s="105">
        <v>2.37</v>
      </c>
      <c r="N112" s="105">
        <v>0.1</v>
      </c>
      <c r="O112" s="105">
        <v>0</v>
      </c>
      <c r="P112" s="117">
        <f t="shared" si="7"/>
        <v>98.67</v>
      </c>
      <c r="Q112" s="104" t="s">
        <v>1221</v>
      </c>
      <c r="R112">
        <f t="shared" si="5"/>
        <v>1473.15</v>
      </c>
      <c r="S112">
        <f t="shared" si="6"/>
        <v>1E-3</v>
      </c>
    </row>
    <row r="113" spans="1:19" x14ac:dyDescent="0.3">
      <c r="A113" s="102" t="s">
        <v>1224</v>
      </c>
      <c r="B113" s="103">
        <v>0.73472044175828033</v>
      </c>
      <c r="C113" s="103">
        <v>0.26407708746752023</v>
      </c>
      <c r="D113" s="104">
        <v>1180</v>
      </c>
      <c r="E113" s="104">
        <v>1</v>
      </c>
      <c r="F113" s="105">
        <v>3.0749700052548161</v>
      </c>
      <c r="G113" s="106">
        <v>51.93</v>
      </c>
      <c r="H113" s="105">
        <v>1.71</v>
      </c>
      <c r="I113" s="106">
        <v>13.54</v>
      </c>
      <c r="J113" s="105">
        <v>8.42</v>
      </c>
      <c r="K113" s="105">
        <v>9.34</v>
      </c>
      <c r="L113" s="106">
        <v>11.28</v>
      </c>
      <c r="M113" s="105">
        <v>2.4900000000000002</v>
      </c>
      <c r="N113" s="105">
        <v>0.1</v>
      </c>
      <c r="O113" s="105">
        <v>0</v>
      </c>
      <c r="P113" s="117">
        <f t="shared" si="7"/>
        <v>98.81</v>
      </c>
      <c r="Q113" s="104" t="s">
        <v>1221</v>
      </c>
      <c r="R113">
        <f t="shared" si="5"/>
        <v>1453.15</v>
      </c>
      <c r="S113">
        <f t="shared" si="6"/>
        <v>1E-3</v>
      </c>
    </row>
    <row r="114" spans="1:19" x14ac:dyDescent="0.3">
      <c r="A114" s="102" t="s">
        <v>1225</v>
      </c>
      <c r="B114" s="103">
        <v>0.75502267130429734</v>
      </c>
      <c r="C114" s="103">
        <v>0.24378029752456448</v>
      </c>
      <c r="D114" s="104">
        <v>1220</v>
      </c>
      <c r="E114" s="104">
        <v>1</v>
      </c>
      <c r="F114" s="105">
        <v>2.5817508282694703</v>
      </c>
      <c r="G114" s="106">
        <v>50.41</v>
      </c>
      <c r="H114" s="105">
        <v>1.4</v>
      </c>
      <c r="I114" s="106">
        <v>14.2</v>
      </c>
      <c r="J114" s="105">
        <v>8.82</v>
      </c>
      <c r="K114" s="105">
        <v>9.58</v>
      </c>
      <c r="L114" s="106">
        <v>12.06</v>
      </c>
      <c r="M114" s="105">
        <v>2.31</v>
      </c>
      <c r="N114" s="105">
        <v>0.09</v>
      </c>
      <c r="O114" s="105">
        <v>0</v>
      </c>
      <c r="P114" s="117">
        <f t="shared" si="7"/>
        <v>98.86999999999999</v>
      </c>
      <c r="Q114" s="104" t="s">
        <v>1221</v>
      </c>
      <c r="R114">
        <f t="shared" si="5"/>
        <v>1493.15</v>
      </c>
      <c r="S114">
        <f t="shared" si="6"/>
        <v>1E-3</v>
      </c>
    </row>
    <row r="115" spans="1:19" x14ac:dyDescent="0.3">
      <c r="A115" s="102" t="s">
        <v>1226</v>
      </c>
      <c r="B115" s="103">
        <v>0.77261664552341425</v>
      </c>
      <c r="C115" s="103">
        <v>0.22558780716939242</v>
      </c>
      <c r="D115" s="104">
        <v>1200</v>
      </c>
      <c r="E115" s="104">
        <v>1</v>
      </c>
      <c r="F115" s="105">
        <v>2.7981232395528521</v>
      </c>
      <c r="G115" s="106">
        <v>49.97</v>
      </c>
      <c r="H115" s="105">
        <v>1.32</v>
      </c>
      <c r="I115" s="106">
        <v>15.26</v>
      </c>
      <c r="J115" s="105">
        <v>9.0399999999999991</v>
      </c>
      <c r="K115" s="105">
        <v>9.48</v>
      </c>
      <c r="L115" s="106">
        <v>12.1</v>
      </c>
      <c r="M115" s="105">
        <v>2.2999999999999998</v>
      </c>
      <c r="N115" s="105">
        <v>0.08</v>
      </c>
      <c r="O115" s="105">
        <v>0</v>
      </c>
      <c r="P115" s="117">
        <f t="shared" si="7"/>
        <v>99.55</v>
      </c>
      <c r="Q115" s="104" t="s">
        <v>1221</v>
      </c>
      <c r="R115">
        <f t="shared" si="5"/>
        <v>1473.15</v>
      </c>
      <c r="S115">
        <f t="shared" si="6"/>
        <v>1E-3</v>
      </c>
    </row>
    <row r="116" spans="1:19" x14ac:dyDescent="0.3">
      <c r="A116" s="102" t="s">
        <v>1227</v>
      </c>
      <c r="B116" s="103">
        <v>0.76621823622593266</v>
      </c>
      <c r="C116" s="103">
        <v>0.2319929393653819</v>
      </c>
      <c r="D116" s="104">
        <v>1180</v>
      </c>
      <c r="E116" s="104">
        <v>1</v>
      </c>
      <c r="F116" s="105">
        <v>3.0806710800292518</v>
      </c>
      <c r="G116" s="106">
        <v>51.78</v>
      </c>
      <c r="H116" s="105">
        <v>1.41</v>
      </c>
      <c r="I116" s="106">
        <v>14.82</v>
      </c>
      <c r="J116" s="105">
        <v>8.7100000000000009</v>
      </c>
      <c r="K116" s="105">
        <v>9.31</v>
      </c>
      <c r="L116" s="106">
        <v>12.3</v>
      </c>
      <c r="M116" s="105">
        <v>1.49</v>
      </c>
      <c r="N116" s="105">
        <v>0.08</v>
      </c>
      <c r="O116" s="105">
        <v>0</v>
      </c>
      <c r="P116" s="117">
        <f t="shared" si="7"/>
        <v>99.899999999999991</v>
      </c>
      <c r="Q116" s="104" t="s">
        <v>1221</v>
      </c>
      <c r="R116">
        <f t="shared" si="5"/>
        <v>1453.15</v>
      </c>
      <c r="S116">
        <f t="shared" si="6"/>
        <v>1E-3</v>
      </c>
    </row>
    <row r="117" spans="1:19" x14ac:dyDescent="0.3">
      <c r="A117" s="102" t="s">
        <v>1228</v>
      </c>
      <c r="B117" s="103">
        <v>0.75846654734618502</v>
      </c>
      <c r="C117" s="103">
        <v>0.24034441924671282</v>
      </c>
      <c r="D117" s="104">
        <v>1180</v>
      </c>
      <c r="E117" s="104">
        <v>1</v>
      </c>
      <c r="F117" s="105">
        <v>2.9649491778376951</v>
      </c>
      <c r="G117" s="106">
        <v>50.64</v>
      </c>
      <c r="H117" s="105">
        <v>1.47</v>
      </c>
      <c r="I117" s="106">
        <v>14.14</v>
      </c>
      <c r="J117" s="105">
        <v>9.7200000000000006</v>
      </c>
      <c r="K117" s="105">
        <v>9.73</v>
      </c>
      <c r="L117" s="106">
        <v>12.08</v>
      </c>
      <c r="M117" s="105">
        <v>2.14</v>
      </c>
      <c r="N117" s="105">
        <v>0.09</v>
      </c>
      <c r="O117" s="105">
        <v>0</v>
      </c>
      <c r="P117" s="117">
        <f t="shared" si="7"/>
        <v>100.01</v>
      </c>
      <c r="Q117" s="104" t="s">
        <v>1221</v>
      </c>
      <c r="R117">
        <f t="shared" si="5"/>
        <v>1453.15</v>
      </c>
      <c r="S117">
        <f t="shared" si="6"/>
        <v>1E-3</v>
      </c>
    </row>
    <row r="118" spans="1:19" x14ac:dyDescent="0.3">
      <c r="A118" s="104" t="s">
        <v>1229</v>
      </c>
      <c r="B118" s="103">
        <v>0.83027955300727618</v>
      </c>
      <c r="C118" s="103">
        <v>0.16972044699272382</v>
      </c>
      <c r="D118" s="104">
        <v>1244</v>
      </c>
      <c r="E118" s="104">
        <v>1</v>
      </c>
      <c r="F118" s="105"/>
      <c r="G118" s="106">
        <v>47.8</v>
      </c>
      <c r="H118" s="105">
        <v>0.55000000000000004</v>
      </c>
      <c r="I118" s="106">
        <v>18.600000000000001</v>
      </c>
      <c r="J118" s="105">
        <v>8.4</v>
      </c>
      <c r="K118" s="105">
        <v>10.4</v>
      </c>
      <c r="L118" s="106">
        <v>11.71</v>
      </c>
      <c r="M118" s="105">
        <v>2.29</v>
      </c>
      <c r="N118" s="105">
        <v>0.09</v>
      </c>
      <c r="O118" s="105">
        <v>0</v>
      </c>
      <c r="P118" s="117">
        <f t="shared" si="7"/>
        <v>99.840000000000018</v>
      </c>
      <c r="Q118" s="104" t="s">
        <v>1230</v>
      </c>
      <c r="R118">
        <f t="shared" si="5"/>
        <v>1517.15</v>
      </c>
      <c r="S118">
        <f t="shared" si="6"/>
        <v>1E-3</v>
      </c>
    </row>
    <row r="119" spans="1:19" x14ac:dyDescent="0.3">
      <c r="A119" s="104" t="s">
        <v>1231</v>
      </c>
      <c r="B119" s="103">
        <v>0.82755839570353851</v>
      </c>
      <c r="C119" s="103">
        <v>0.17244160429646152</v>
      </c>
      <c r="D119" s="104">
        <v>1238</v>
      </c>
      <c r="E119" s="104">
        <v>1</v>
      </c>
      <c r="F119" s="105"/>
      <c r="G119" s="106">
        <v>48.6</v>
      </c>
      <c r="H119" s="105">
        <v>0.65</v>
      </c>
      <c r="I119" s="106">
        <v>17.600000000000001</v>
      </c>
      <c r="J119" s="105">
        <v>8.83</v>
      </c>
      <c r="K119" s="105">
        <v>9.89</v>
      </c>
      <c r="L119" s="106">
        <v>11.7</v>
      </c>
      <c r="M119" s="105">
        <v>2.3199999999999998</v>
      </c>
      <c r="N119" s="105">
        <v>0.1</v>
      </c>
      <c r="O119" s="105">
        <v>0</v>
      </c>
      <c r="P119" s="117">
        <f t="shared" si="7"/>
        <v>99.689999999999984</v>
      </c>
      <c r="Q119" s="104" t="s">
        <v>1230</v>
      </c>
      <c r="R119">
        <f t="shared" si="5"/>
        <v>1511.15</v>
      </c>
      <c r="S119">
        <f t="shared" si="6"/>
        <v>1E-3</v>
      </c>
    </row>
    <row r="120" spans="1:19" x14ac:dyDescent="0.3">
      <c r="A120" s="118" t="s">
        <v>1232</v>
      </c>
      <c r="B120" s="119">
        <v>0.77643795222050094</v>
      </c>
      <c r="C120" s="119">
        <v>0.22117632238759274</v>
      </c>
      <c r="D120" s="104">
        <v>1229</v>
      </c>
      <c r="E120" s="104">
        <v>1</v>
      </c>
      <c r="F120" s="105"/>
      <c r="G120" s="106">
        <v>48.9</v>
      </c>
      <c r="H120" s="105">
        <v>0.68</v>
      </c>
      <c r="I120" s="106">
        <v>17.2</v>
      </c>
      <c r="J120" s="105">
        <v>8.93</v>
      </c>
      <c r="K120" s="105">
        <v>9.39</v>
      </c>
      <c r="L120" s="106">
        <v>11.7</v>
      </c>
      <c r="M120" s="105">
        <v>2.54</v>
      </c>
      <c r="N120" s="105">
        <v>0.12</v>
      </c>
      <c r="O120" s="105">
        <v>0</v>
      </c>
      <c r="P120" s="117">
        <f t="shared" si="7"/>
        <v>99.460000000000022</v>
      </c>
      <c r="Q120" s="104" t="s">
        <v>1230</v>
      </c>
      <c r="R120">
        <f t="shared" si="5"/>
        <v>1502.15</v>
      </c>
      <c r="S120">
        <f t="shared" si="6"/>
        <v>1E-3</v>
      </c>
    </row>
    <row r="121" spans="1:19" x14ac:dyDescent="0.3">
      <c r="A121" s="102" t="s">
        <v>1233</v>
      </c>
      <c r="B121" s="103">
        <v>0.73199999999999998</v>
      </c>
      <c r="C121" s="103">
        <v>0.26200000000000001</v>
      </c>
      <c r="D121" s="104">
        <v>1208</v>
      </c>
      <c r="E121" s="104">
        <v>1</v>
      </c>
      <c r="F121" s="105">
        <v>3.1219660220599179</v>
      </c>
      <c r="G121" s="106">
        <v>49.52</v>
      </c>
      <c r="H121" s="105"/>
      <c r="I121" s="106">
        <v>19.21</v>
      </c>
      <c r="J121" s="105">
        <v>8.2899999999999991</v>
      </c>
      <c r="K121" s="105">
        <v>8.0299999999999994</v>
      </c>
      <c r="L121" s="105">
        <v>8.86</v>
      </c>
      <c r="M121" s="105">
        <v>3.88</v>
      </c>
      <c r="N121" s="105">
        <v>0.96</v>
      </c>
      <c r="O121" s="105">
        <v>0</v>
      </c>
      <c r="P121" s="117">
        <f t="shared" si="7"/>
        <v>98.75</v>
      </c>
      <c r="Q121" s="104" t="s">
        <v>1234</v>
      </c>
      <c r="R121">
        <f t="shared" si="5"/>
        <v>1481.15</v>
      </c>
      <c r="S121">
        <f t="shared" si="6"/>
        <v>1E-3</v>
      </c>
    </row>
    <row r="122" spans="1:19" x14ac:dyDescent="0.3">
      <c r="A122" s="120" t="s">
        <v>1235</v>
      </c>
      <c r="B122" s="121">
        <v>0.65</v>
      </c>
      <c r="C122" s="105">
        <v>0.35</v>
      </c>
      <c r="D122" s="104">
        <v>1190</v>
      </c>
      <c r="E122" s="104">
        <v>1</v>
      </c>
      <c r="F122" s="105">
        <v>4.4814590928182776</v>
      </c>
      <c r="G122" s="106">
        <v>67.8</v>
      </c>
      <c r="H122" s="105">
        <v>0.48</v>
      </c>
      <c r="I122" s="106">
        <v>15.8</v>
      </c>
      <c r="J122" s="105">
        <v>3.45</v>
      </c>
      <c r="K122" s="105">
        <v>1.91</v>
      </c>
      <c r="L122" s="105">
        <v>4.68</v>
      </c>
      <c r="M122" s="105">
        <v>4.72</v>
      </c>
      <c r="N122" s="105">
        <v>1.17</v>
      </c>
      <c r="O122" s="105">
        <v>0</v>
      </c>
      <c r="P122" s="117">
        <f>G122+H122+I122+J122+K122+L122+M122+N122</f>
        <v>100.01</v>
      </c>
      <c r="Q122" s="104" t="s">
        <v>1236</v>
      </c>
      <c r="R122">
        <f t="shared" si="5"/>
        <v>1463.15</v>
      </c>
      <c r="S122">
        <f t="shared" si="6"/>
        <v>1E-3</v>
      </c>
    </row>
    <row r="123" spans="1:19" x14ac:dyDescent="0.3">
      <c r="A123" s="120" t="s">
        <v>1237</v>
      </c>
      <c r="B123" s="121">
        <v>0.66</v>
      </c>
      <c r="C123" s="105">
        <v>0.34</v>
      </c>
      <c r="D123" s="104">
        <v>1150</v>
      </c>
      <c r="E123" s="104">
        <v>1</v>
      </c>
      <c r="F123" s="105">
        <v>4.9170105712464895</v>
      </c>
      <c r="G123" s="106">
        <v>69.599999999999994</v>
      </c>
      <c r="H123" s="105">
        <v>0.64</v>
      </c>
      <c r="I123" s="106">
        <v>14.3</v>
      </c>
      <c r="J123" s="105">
        <v>4.1100000000000003</v>
      </c>
      <c r="K123" s="105">
        <v>2.25</v>
      </c>
      <c r="L123" s="105">
        <v>3.92</v>
      </c>
      <c r="M123" s="105">
        <v>3.85</v>
      </c>
      <c r="N123" s="105">
        <v>1.34</v>
      </c>
      <c r="O123" s="105">
        <v>0</v>
      </c>
      <c r="P123" s="117">
        <f t="shared" ref="P123:P135" si="8">G123+H123+I123+J123+K123+L123+M123+N123</f>
        <v>100.00999999999999</v>
      </c>
      <c r="Q123" s="104" t="s">
        <v>1236</v>
      </c>
      <c r="R123">
        <f t="shared" si="5"/>
        <v>1423.15</v>
      </c>
      <c r="S123">
        <f t="shared" si="6"/>
        <v>1E-3</v>
      </c>
    </row>
    <row r="124" spans="1:19" x14ac:dyDescent="0.3">
      <c r="A124" s="120" t="s">
        <v>1238</v>
      </c>
      <c r="B124" s="121">
        <v>0.62</v>
      </c>
      <c r="C124" s="105">
        <v>0.37</v>
      </c>
      <c r="D124" s="104">
        <v>1190</v>
      </c>
      <c r="E124" s="104">
        <v>1</v>
      </c>
      <c r="F124" s="105">
        <v>4.0147733994736807</v>
      </c>
      <c r="G124" s="106">
        <v>62.4</v>
      </c>
      <c r="H124" s="105">
        <v>0.67</v>
      </c>
      <c r="I124" s="106">
        <v>16.2</v>
      </c>
      <c r="J124" s="105">
        <v>5.28</v>
      </c>
      <c r="K124" s="105">
        <v>3.43</v>
      </c>
      <c r="L124" s="105">
        <v>6.42</v>
      </c>
      <c r="M124" s="105">
        <v>4.51</v>
      </c>
      <c r="N124" s="105">
        <v>1.1499999999999999</v>
      </c>
      <c r="O124" s="105">
        <v>0</v>
      </c>
      <c r="P124" s="117">
        <f t="shared" si="8"/>
        <v>100.06000000000002</v>
      </c>
      <c r="Q124" s="104" t="s">
        <v>1236</v>
      </c>
      <c r="R124">
        <f t="shared" si="5"/>
        <v>1463.15</v>
      </c>
      <c r="S124">
        <f t="shared" si="6"/>
        <v>1E-3</v>
      </c>
    </row>
    <row r="125" spans="1:19" x14ac:dyDescent="0.3">
      <c r="A125" s="104" t="s">
        <v>1239</v>
      </c>
      <c r="B125" s="105">
        <v>0.7161289331994809</v>
      </c>
      <c r="C125" s="105">
        <v>0.27480020038648678</v>
      </c>
      <c r="D125" s="104">
        <v>1177</v>
      </c>
      <c r="E125" s="104">
        <v>1</v>
      </c>
      <c r="F125" s="105">
        <v>3.5138535557278341</v>
      </c>
      <c r="G125" s="106">
        <v>52.5</v>
      </c>
      <c r="H125" s="105">
        <v>0.87</v>
      </c>
      <c r="I125" s="106">
        <v>15.9</v>
      </c>
      <c r="J125" s="104">
        <v>11.7</v>
      </c>
      <c r="K125" s="105">
        <v>5.89</v>
      </c>
      <c r="L125" s="105">
        <v>7.91</v>
      </c>
      <c r="M125" s="105">
        <v>2.9</v>
      </c>
      <c r="N125" s="105">
        <v>1.1000000000000001</v>
      </c>
      <c r="O125" s="105">
        <v>0</v>
      </c>
      <c r="P125" s="117">
        <f t="shared" si="8"/>
        <v>98.77</v>
      </c>
      <c r="Q125" s="104" t="s">
        <v>1240</v>
      </c>
      <c r="R125">
        <f t="shared" si="5"/>
        <v>1450.15</v>
      </c>
      <c r="S125">
        <f t="shared" si="6"/>
        <v>1E-3</v>
      </c>
    </row>
    <row r="126" spans="1:19" x14ac:dyDescent="0.3">
      <c r="A126" s="104" t="s">
        <v>1241</v>
      </c>
      <c r="B126" s="105">
        <v>0.60646965217311444</v>
      </c>
      <c r="C126" s="105">
        <v>0.37945561023909041</v>
      </c>
      <c r="D126" s="104">
        <v>1166</v>
      </c>
      <c r="E126" s="104">
        <v>1</v>
      </c>
      <c r="F126" s="105">
        <v>3.7789809673835966</v>
      </c>
      <c r="G126" s="106">
        <v>55.8</v>
      </c>
      <c r="H126" s="105">
        <v>1.1599999999999999</v>
      </c>
      <c r="I126" s="106">
        <v>15.1</v>
      </c>
      <c r="J126" s="104">
        <v>8.8800000000000008</v>
      </c>
      <c r="K126" s="105">
        <v>5.5</v>
      </c>
      <c r="L126" s="105">
        <v>7.96</v>
      </c>
      <c r="M126" s="105">
        <v>2.9</v>
      </c>
      <c r="N126" s="105">
        <v>1.1000000000000001</v>
      </c>
      <c r="O126" s="105">
        <v>0</v>
      </c>
      <c r="P126" s="117">
        <f t="shared" si="8"/>
        <v>98.399999999999977</v>
      </c>
      <c r="Q126" s="104" t="s">
        <v>1240</v>
      </c>
      <c r="R126">
        <f t="shared" si="5"/>
        <v>1439.15</v>
      </c>
      <c r="S126">
        <f t="shared" si="6"/>
        <v>1E-3</v>
      </c>
    </row>
    <row r="127" spans="1:19" x14ac:dyDescent="0.3">
      <c r="A127" s="104" t="s">
        <v>1242</v>
      </c>
      <c r="B127" s="105">
        <v>0.81373463680130531</v>
      </c>
      <c r="C127" s="105">
        <v>0.18566357685176804</v>
      </c>
      <c r="D127" s="104">
        <v>1210</v>
      </c>
      <c r="E127" s="104">
        <v>1</v>
      </c>
      <c r="F127" s="105">
        <v>2.7061422353393652</v>
      </c>
      <c r="G127" s="106">
        <v>47.3</v>
      </c>
      <c r="H127" s="105">
        <v>0.75</v>
      </c>
      <c r="I127" s="106">
        <v>15.8</v>
      </c>
      <c r="J127" s="104">
        <v>12.5</v>
      </c>
      <c r="K127" s="105">
        <v>8.6999999999999993</v>
      </c>
      <c r="L127" s="106">
        <v>11.4</v>
      </c>
      <c r="M127" s="105">
        <v>1.76</v>
      </c>
      <c r="N127" s="105">
        <v>0.06</v>
      </c>
      <c r="O127" s="105">
        <v>0</v>
      </c>
      <c r="P127" s="117">
        <f t="shared" si="8"/>
        <v>98.27000000000001</v>
      </c>
      <c r="Q127" s="104" t="s">
        <v>1240</v>
      </c>
      <c r="R127">
        <f t="shared" si="5"/>
        <v>1483.15</v>
      </c>
      <c r="S127">
        <f t="shared" si="6"/>
        <v>1E-3</v>
      </c>
    </row>
    <row r="128" spans="1:19" x14ac:dyDescent="0.3">
      <c r="A128" s="104" t="s">
        <v>1243</v>
      </c>
      <c r="B128" s="105">
        <v>0.53100442004139836</v>
      </c>
      <c r="C128" s="105">
        <v>0.45553116086944706</v>
      </c>
      <c r="D128" s="104">
        <v>1122</v>
      </c>
      <c r="E128" s="104">
        <v>1</v>
      </c>
      <c r="F128" s="105">
        <v>4.6807829602443283</v>
      </c>
      <c r="G128" s="106">
        <v>59.7</v>
      </c>
      <c r="H128" s="105">
        <v>1.53</v>
      </c>
      <c r="I128" s="106">
        <v>15.4</v>
      </c>
      <c r="J128" s="104">
        <v>8.7799999999999994</v>
      </c>
      <c r="K128" s="105">
        <v>3.45</v>
      </c>
      <c r="L128" s="105">
        <v>5.62</v>
      </c>
      <c r="M128" s="105">
        <v>2.58</v>
      </c>
      <c r="N128" s="105">
        <v>1.39</v>
      </c>
      <c r="O128" s="105">
        <v>0</v>
      </c>
      <c r="P128" s="117">
        <f t="shared" si="8"/>
        <v>98.450000000000017</v>
      </c>
      <c r="Q128" s="104" t="s">
        <v>1240</v>
      </c>
      <c r="R128">
        <f t="shared" si="5"/>
        <v>1395.15</v>
      </c>
      <c r="S128">
        <f t="shared" si="6"/>
        <v>1E-3</v>
      </c>
    </row>
    <row r="129" spans="1:19" x14ac:dyDescent="0.3">
      <c r="A129" s="104" t="s">
        <v>1244</v>
      </c>
      <c r="B129" s="105">
        <v>0.73566847827732795</v>
      </c>
      <c r="C129" s="105">
        <v>0.25545389059504858</v>
      </c>
      <c r="D129" s="104">
        <v>1185</v>
      </c>
      <c r="E129" s="104">
        <v>1</v>
      </c>
      <c r="F129" s="105">
        <v>3.4861939865433023</v>
      </c>
      <c r="G129" s="106">
        <v>53</v>
      </c>
      <c r="H129" s="105">
        <v>0.91</v>
      </c>
      <c r="I129" s="106">
        <v>16.600000000000001</v>
      </c>
      <c r="J129" s="104">
        <v>10.199999999999999</v>
      </c>
      <c r="K129" s="105">
        <v>5.95</v>
      </c>
      <c r="L129" s="105">
        <v>8.36</v>
      </c>
      <c r="M129" s="105">
        <v>2.77</v>
      </c>
      <c r="N129" s="105">
        <v>0.93</v>
      </c>
      <c r="O129" s="105">
        <v>0</v>
      </c>
      <c r="P129" s="117">
        <f t="shared" si="8"/>
        <v>98.72</v>
      </c>
      <c r="Q129" s="104" t="s">
        <v>1240</v>
      </c>
      <c r="R129">
        <f t="shared" si="5"/>
        <v>1458.15</v>
      </c>
      <c r="S129">
        <f t="shared" si="6"/>
        <v>1E-3</v>
      </c>
    </row>
    <row r="130" spans="1:19" x14ac:dyDescent="0.3">
      <c r="A130" s="104" t="s">
        <v>1245</v>
      </c>
      <c r="B130" s="105">
        <v>0.51068178358656224</v>
      </c>
      <c r="C130" s="105">
        <v>0.47776536010601395</v>
      </c>
      <c r="D130" s="104">
        <v>1085</v>
      </c>
      <c r="E130" s="104">
        <v>1</v>
      </c>
      <c r="F130" s="105">
        <v>5.1451580863477737</v>
      </c>
      <c r="G130" s="106">
        <v>60.8</v>
      </c>
      <c r="H130" s="105">
        <v>1.95</v>
      </c>
      <c r="I130" s="106">
        <v>13.7</v>
      </c>
      <c r="J130" s="104">
        <v>11.3</v>
      </c>
      <c r="K130" s="105">
        <v>2.5499999999999998</v>
      </c>
      <c r="L130" s="105">
        <v>5.01</v>
      </c>
      <c r="M130" s="105">
        <v>1.67</v>
      </c>
      <c r="N130" s="105">
        <v>1.67</v>
      </c>
      <c r="O130" s="105">
        <v>0</v>
      </c>
      <c r="P130" s="117">
        <f t="shared" si="8"/>
        <v>98.65</v>
      </c>
      <c r="Q130" s="104" t="s">
        <v>1240</v>
      </c>
      <c r="R130">
        <f t="shared" si="5"/>
        <v>1358.15</v>
      </c>
      <c r="S130">
        <f t="shared" si="6"/>
        <v>1E-3</v>
      </c>
    </row>
    <row r="131" spans="1:19" x14ac:dyDescent="0.3">
      <c r="A131" s="104" t="s">
        <v>1246</v>
      </c>
      <c r="B131" s="105">
        <v>0.50973838295218454</v>
      </c>
      <c r="C131" s="105">
        <v>0.47553050526346191</v>
      </c>
      <c r="D131" s="104">
        <v>1139</v>
      </c>
      <c r="E131" s="104">
        <v>1</v>
      </c>
      <c r="F131" s="105">
        <v>3.9702259987938442</v>
      </c>
      <c r="G131" s="106">
        <v>55.1</v>
      </c>
      <c r="H131" s="105">
        <v>1.55</v>
      </c>
      <c r="I131" s="106">
        <v>14.3</v>
      </c>
      <c r="J131" s="104">
        <v>10.9</v>
      </c>
      <c r="K131" s="105">
        <v>4.79</v>
      </c>
      <c r="L131" s="105">
        <v>7.86</v>
      </c>
      <c r="M131" s="105">
        <v>3.44</v>
      </c>
      <c r="N131" s="105">
        <v>0.91</v>
      </c>
      <c r="O131" s="105">
        <v>0</v>
      </c>
      <c r="P131" s="117">
        <f t="shared" si="8"/>
        <v>98.850000000000009</v>
      </c>
      <c r="Q131" s="104" t="s">
        <v>1240</v>
      </c>
      <c r="R131">
        <f t="shared" ref="R131:R194" si="9">D131+273.15</f>
        <v>1412.15</v>
      </c>
      <c r="S131">
        <f t="shared" ref="S131:S194" si="10">E131/1000</f>
        <v>1E-3</v>
      </c>
    </row>
    <row r="132" spans="1:19" x14ac:dyDescent="0.3">
      <c r="A132" s="104" t="s">
        <v>1247</v>
      </c>
      <c r="B132" s="105">
        <v>0.78190588600033639</v>
      </c>
      <c r="C132" s="105">
        <v>0.21809411399966361</v>
      </c>
      <c r="D132" s="104">
        <v>1200</v>
      </c>
      <c r="E132" s="104">
        <v>1</v>
      </c>
      <c r="F132" s="105">
        <v>2.8774590703909992</v>
      </c>
      <c r="G132" s="106">
        <v>49.5</v>
      </c>
      <c r="H132" s="105">
        <v>0.86</v>
      </c>
      <c r="I132" s="106">
        <v>15.3</v>
      </c>
      <c r="J132" s="104">
        <v>11.5</v>
      </c>
      <c r="K132" s="105">
        <v>8.23</v>
      </c>
      <c r="L132" s="106">
        <v>11.6</v>
      </c>
      <c r="M132" s="105">
        <v>1.67</v>
      </c>
      <c r="N132" s="105">
        <v>0.11</v>
      </c>
      <c r="O132" s="105">
        <v>0</v>
      </c>
      <c r="P132" s="117">
        <f t="shared" si="8"/>
        <v>98.77</v>
      </c>
      <c r="Q132" s="104" t="s">
        <v>1240</v>
      </c>
      <c r="R132">
        <f t="shared" si="9"/>
        <v>1473.15</v>
      </c>
      <c r="S132">
        <f t="shared" si="10"/>
        <v>1E-3</v>
      </c>
    </row>
    <row r="133" spans="1:19" x14ac:dyDescent="0.3">
      <c r="A133" s="104" t="s">
        <v>1248</v>
      </c>
      <c r="B133" s="105">
        <v>0.64425936903784997</v>
      </c>
      <c r="C133" s="105">
        <v>0.34607650885086577</v>
      </c>
      <c r="D133" s="104">
        <v>1160</v>
      </c>
      <c r="E133" s="104">
        <v>1</v>
      </c>
      <c r="F133" s="105">
        <v>3.9577935330163712</v>
      </c>
      <c r="G133" s="106">
        <v>57.9</v>
      </c>
      <c r="H133" s="105">
        <v>1.1599999999999999</v>
      </c>
      <c r="I133" s="106">
        <v>14.8</v>
      </c>
      <c r="J133" s="104">
        <v>8.89</v>
      </c>
      <c r="K133" s="105">
        <v>5.64</v>
      </c>
      <c r="L133" s="105">
        <v>7.6</v>
      </c>
      <c r="M133" s="105">
        <v>2.04</v>
      </c>
      <c r="N133" s="105">
        <v>1.02</v>
      </c>
      <c r="O133" s="105">
        <v>0</v>
      </c>
      <c r="P133" s="117">
        <f t="shared" si="8"/>
        <v>99.05</v>
      </c>
      <c r="Q133" s="104" t="s">
        <v>1240</v>
      </c>
      <c r="R133">
        <f t="shared" si="9"/>
        <v>1433.15</v>
      </c>
      <c r="S133">
        <f t="shared" si="10"/>
        <v>1E-3</v>
      </c>
    </row>
    <row r="134" spans="1:19" x14ac:dyDescent="0.3">
      <c r="A134" s="104" t="s">
        <v>1249</v>
      </c>
      <c r="B134" s="105">
        <v>0.56537282616760343</v>
      </c>
      <c r="C134" s="105">
        <v>0.42674328106390219</v>
      </c>
      <c r="D134" s="104">
        <v>1130</v>
      </c>
      <c r="E134" s="104">
        <v>1</v>
      </c>
      <c r="F134" s="105">
        <v>4.5912375544009763</v>
      </c>
      <c r="G134" s="106">
        <v>59.6</v>
      </c>
      <c r="H134" s="105">
        <v>1.43</v>
      </c>
      <c r="I134" s="106">
        <v>15.6</v>
      </c>
      <c r="J134" s="104">
        <v>9.89</v>
      </c>
      <c r="K134" s="105">
        <v>3.13</v>
      </c>
      <c r="L134" s="105">
        <v>5.44</v>
      </c>
      <c r="M134" s="105">
        <v>2.56</v>
      </c>
      <c r="N134" s="105">
        <v>1.36</v>
      </c>
      <c r="O134" s="105">
        <v>0</v>
      </c>
      <c r="P134" s="117">
        <f t="shared" si="8"/>
        <v>99.009999999999991</v>
      </c>
      <c r="Q134" s="104" t="s">
        <v>1240</v>
      </c>
      <c r="R134">
        <f t="shared" si="9"/>
        <v>1403.15</v>
      </c>
      <c r="S134">
        <f t="shared" si="10"/>
        <v>1E-3</v>
      </c>
    </row>
    <row r="135" spans="1:19" x14ac:dyDescent="0.3">
      <c r="A135" s="104" t="s">
        <v>1250</v>
      </c>
      <c r="B135" s="105">
        <v>0.876</v>
      </c>
      <c r="C135" s="105">
        <v>0.122</v>
      </c>
      <c r="D135" s="104">
        <v>1228</v>
      </c>
      <c r="E135" s="104">
        <v>1</v>
      </c>
      <c r="F135" s="105">
        <v>2.5496741103353058</v>
      </c>
      <c r="G135" s="106">
        <v>47.9</v>
      </c>
      <c r="H135" s="105">
        <v>0.72</v>
      </c>
      <c r="I135" s="106">
        <v>16.5</v>
      </c>
      <c r="J135" s="104">
        <v>10.9</v>
      </c>
      <c r="K135" s="105">
        <v>9.92</v>
      </c>
      <c r="L135" s="106">
        <v>11.7</v>
      </c>
      <c r="M135" s="105">
        <v>1.35</v>
      </c>
      <c r="N135" s="105">
        <v>0.08</v>
      </c>
      <c r="O135" s="105">
        <v>0</v>
      </c>
      <c r="P135" s="117">
        <f t="shared" si="8"/>
        <v>99.070000000000007</v>
      </c>
      <c r="Q135" s="104" t="s">
        <v>1240</v>
      </c>
      <c r="R135">
        <f t="shared" si="9"/>
        <v>1501.15</v>
      </c>
      <c r="S135">
        <f t="shared" si="10"/>
        <v>1E-3</v>
      </c>
    </row>
    <row r="136" spans="1:19" x14ac:dyDescent="0.3">
      <c r="A136" s="104" t="s">
        <v>1251</v>
      </c>
      <c r="B136" s="105">
        <v>0.66640437696550192</v>
      </c>
      <c r="C136" s="105">
        <v>0.32157355145169736</v>
      </c>
      <c r="D136" s="104">
        <v>1153</v>
      </c>
      <c r="E136" s="104">
        <v>1</v>
      </c>
      <c r="F136" s="105">
        <v>3.958979924242553</v>
      </c>
      <c r="G136" s="106">
        <v>56.3</v>
      </c>
      <c r="H136" s="105">
        <v>1.1200000000000001</v>
      </c>
      <c r="I136" s="106">
        <v>15.3</v>
      </c>
      <c r="J136" s="104">
        <v>10.1</v>
      </c>
      <c r="K136" s="105">
        <v>5.58</v>
      </c>
      <c r="L136" s="105">
        <v>7.55</v>
      </c>
      <c r="M136" s="105">
        <v>2.29</v>
      </c>
      <c r="N136" s="105">
        <v>1</v>
      </c>
      <c r="O136" s="105">
        <v>0</v>
      </c>
      <c r="P136" s="117">
        <f>G136+H136+I136+J136+K136+L136+M136+N136</f>
        <v>99.24</v>
      </c>
      <c r="Q136" s="104" t="s">
        <v>1240</v>
      </c>
      <c r="R136">
        <f t="shared" si="9"/>
        <v>1426.15</v>
      </c>
      <c r="S136">
        <f t="shared" si="10"/>
        <v>1E-3</v>
      </c>
    </row>
    <row r="137" spans="1:19" x14ac:dyDescent="0.3">
      <c r="A137" s="104" t="s">
        <v>1252</v>
      </c>
      <c r="B137" s="105">
        <v>0.58543997626549527</v>
      </c>
      <c r="C137" s="105">
        <v>0.40383608258233089</v>
      </c>
      <c r="D137" s="104">
        <v>1166</v>
      </c>
      <c r="E137" s="104">
        <v>1</v>
      </c>
      <c r="F137" s="105">
        <v>3.7054949717736254</v>
      </c>
      <c r="G137" s="106">
        <v>54.3</v>
      </c>
      <c r="H137" s="105">
        <v>1.21</v>
      </c>
      <c r="I137" s="106">
        <v>15.7</v>
      </c>
      <c r="J137" s="104">
        <v>10.9</v>
      </c>
      <c r="K137" s="105">
        <v>5.71</v>
      </c>
      <c r="L137" s="105">
        <v>7.81</v>
      </c>
      <c r="M137" s="105">
        <v>3</v>
      </c>
      <c r="N137" s="105">
        <v>0.69</v>
      </c>
      <c r="O137" s="105">
        <v>0</v>
      </c>
      <c r="P137" s="117">
        <f t="shared" ref="P137:P199" si="11">G137+H137+I137+J137+K137+L137+M137+N137</f>
        <v>99.32</v>
      </c>
      <c r="Q137" s="104" t="s">
        <v>1240</v>
      </c>
      <c r="R137">
        <f t="shared" si="9"/>
        <v>1439.15</v>
      </c>
      <c r="S137">
        <f t="shared" si="10"/>
        <v>1E-3</v>
      </c>
    </row>
    <row r="138" spans="1:19" x14ac:dyDescent="0.3">
      <c r="A138" s="104" t="s">
        <v>1253</v>
      </c>
      <c r="B138" s="105">
        <v>0.872</v>
      </c>
      <c r="C138" s="105">
        <v>0.122</v>
      </c>
      <c r="D138" s="104">
        <v>1218</v>
      </c>
      <c r="E138" s="104">
        <v>1</v>
      </c>
      <c r="F138" s="105">
        <v>2.7157719180651991</v>
      </c>
      <c r="G138" s="106">
        <v>49.1</v>
      </c>
      <c r="H138" s="105">
        <v>0.75</v>
      </c>
      <c r="I138" s="106">
        <v>16.600000000000001</v>
      </c>
      <c r="J138" s="104">
        <v>10.8</v>
      </c>
      <c r="K138" s="105">
        <v>9.0299999999999994</v>
      </c>
      <c r="L138" s="106">
        <v>11.7</v>
      </c>
      <c r="M138" s="105">
        <v>1.53</v>
      </c>
      <c r="N138" s="105">
        <v>0.06</v>
      </c>
      <c r="O138" s="105">
        <v>0</v>
      </c>
      <c r="P138" s="117">
        <f t="shared" si="11"/>
        <v>99.570000000000007</v>
      </c>
      <c r="Q138" s="104" t="s">
        <v>1240</v>
      </c>
      <c r="R138">
        <f t="shared" si="9"/>
        <v>1491.15</v>
      </c>
      <c r="S138">
        <f t="shared" si="10"/>
        <v>1E-3</v>
      </c>
    </row>
    <row r="139" spans="1:19" x14ac:dyDescent="0.3">
      <c r="A139" s="104" t="s">
        <v>1254</v>
      </c>
      <c r="B139" s="105">
        <v>0.56208967939023013</v>
      </c>
      <c r="C139" s="105">
        <v>0.42665737621339883</v>
      </c>
      <c r="D139" s="104">
        <v>1130</v>
      </c>
      <c r="E139" s="104">
        <v>1</v>
      </c>
      <c r="F139" s="105">
        <v>4.0932071685278997</v>
      </c>
      <c r="G139" s="106">
        <v>55.7</v>
      </c>
      <c r="H139" s="105">
        <v>1.69</v>
      </c>
      <c r="I139" s="106">
        <v>14.5</v>
      </c>
      <c r="J139" s="104">
        <v>11.6</v>
      </c>
      <c r="K139" s="105">
        <v>4.41</v>
      </c>
      <c r="L139" s="105">
        <v>7.84</v>
      </c>
      <c r="M139" s="105">
        <v>3.29</v>
      </c>
      <c r="N139" s="105">
        <v>0.93</v>
      </c>
      <c r="O139" s="105">
        <v>0</v>
      </c>
      <c r="P139" s="117">
        <f t="shared" si="11"/>
        <v>99.960000000000008</v>
      </c>
      <c r="Q139" s="104" t="s">
        <v>1240</v>
      </c>
      <c r="R139">
        <f t="shared" si="9"/>
        <v>1403.15</v>
      </c>
      <c r="S139">
        <f t="shared" si="10"/>
        <v>1E-3</v>
      </c>
    </row>
    <row r="140" spans="1:19" x14ac:dyDescent="0.3">
      <c r="A140" s="104" t="s">
        <v>1255</v>
      </c>
      <c r="B140" s="105">
        <v>0.59689575220501911</v>
      </c>
      <c r="C140" s="105">
        <v>0.39244380727053135</v>
      </c>
      <c r="D140" s="104">
        <v>1145</v>
      </c>
      <c r="E140" s="104">
        <v>1</v>
      </c>
      <c r="F140" s="105">
        <v>3.9046856161912586</v>
      </c>
      <c r="G140" s="106">
        <v>53.7</v>
      </c>
      <c r="H140" s="105">
        <v>1.31</v>
      </c>
      <c r="I140" s="106">
        <v>15.4</v>
      </c>
      <c r="J140" s="104">
        <v>13.4</v>
      </c>
      <c r="K140" s="105">
        <v>4.2</v>
      </c>
      <c r="L140" s="105">
        <v>7.67</v>
      </c>
      <c r="M140" s="105">
        <v>3.01</v>
      </c>
      <c r="N140" s="105">
        <v>0.74</v>
      </c>
      <c r="O140" s="105">
        <v>0</v>
      </c>
      <c r="P140" s="117">
        <f t="shared" si="11"/>
        <v>99.430000000000021</v>
      </c>
      <c r="Q140" s="104" t="s">
        <v>1240</v>
      </c>
      <c r="R140">
        <f t="shared" si="9"/>
        <v>1418.15</v>
      </c>
      <c r="S140">
        <f t="shared" si="10"/>
        <v>1E-3</v>
      </c>
    </row>
    <row r="141" spans="1:19" x14ac:dyDescent="0.3">
      <c r="A141" s="104" t="s">
        <v>1256</v>
      </c>
      <c r="B141" s="105">
        <v>0.80324514500734212</v>
      </c>
      <c r="C141" s="105">
        <v>0.19380304428861542</v>
      </c>
      <c r="D141" s="104">
        <v>1196</v>
      </c>
      <c r="E141" s="104">
        <v>1</v>
      </c>
      <c r="F141" s="105">
        <v>2.8173657885491763</v>
      </c>
      <c r="G141" s="106">
        <v>49.9</v>
      </c>
      <c r="H141" s="105">
        <v>1.02</v>
      </c>
      <c r="I141" s="106">
        <v>14.5</v>
      </c>
      <c r="J141" s="104">
        <v>10.7</v>
      </c>
      <c r="K141" s="105">
        <v>8.15</v>
      </c>
      <c r="L141" s="106">
        <v>12.9</v>
      </c>
      <c r="M141" s="105">
        <v>1.66</v>
      </c>
      <c r="N141" s="105">
        <v>0.12</v>
      </c>
      <c r="O141" s="105">
        <v>0</v>
      </c>
      <c r="P141" s="117">
        <f t="shared" si="11"/>
        <v>98.950000000000017</v>
      </c>
      <c r="Q141" s="104" t="s">
        <v>1257</v>
      </c>
      <c r="R141">
        <f t="shared" si="9"/>
        <v>1469.15</v>
      </c>
      <c r="S141">
        <f t="shared" si="10"/>
        <v>1E-3</v>
      </c>
    </row>
    <row r="142" spans="1:19" x14ac:dyDescent="0.3">
      <c r="A142" s="104" t="s">
        <v>1258</v>
      </c>
      <c r="B142" s="105">
        <v>0.78250969303658291</v>
      </c>
      <c r="C142" s="105">
        <v>0.21749030696341703</v>
      </c>
      <c r="D142" s="104">
        <v>1196</v>
      </c>
      <c r="E142" s="104">
        <v>1</v>
      </c>
      <c r="F142" s="105">
        <v>2.8853583455508804</v>
      </c>
      <c r="G142" s="106">
        <v>50.5</v>
      </c>
      <c r="H142" s="105">
        <v>1.07</v>
      </c>
      <c r="I142" s="106">
        <v>14.4</v>
      </c>
      <c r="J142" s="104">
        <v>9.77</v>
      </c>
      <c r="K142" s="105">
        <v>8.34</v>
      </c>
      <c r="L142" s="106">
        <v>12.3</v>
      </c>
      <c r="M142" s="105">
        <v>1.8</v>
      </c>
      <c r="N142" s="105">
        <v>0.09</v>
      </c>
      <c r="O142" s="105">
        <v>0</v>
      </c>
      <c r="P142" s="117">
        <f t="shared" si="11"/>
        <v>98.27</v>
      </c>
      <c r="Q142" s="104" t="s">
        <v>1257</v>
      </c>
      <c r="R142">
        <f t="shared" si="9"/>
        <v>1469.15</v>
      </c>
      <c r="S142">
        <f t="shared" si="10"/>
        <v>1E-3</v>
      </c>
    </row>
    <row r="143" spans="1:19" x14ac:dyDescent="0.3">
      <c r="A143" s="104" t="s">
        <v>1259</v>
      </c>
      <c r="B143" s="105">
        <v>0.75921441409280321</v>
      </c>
      <c r="C143" s="105">
        <v>0.233553895324183</v>
      </c>
      <c r="D143" s="104">
        <v>1193</v>
      </c>
      <c r="E143" s="104">
        <v>1</v>
      </c>
      <c r="F143" s="105">
        <v>3.0666687777837445</v>
      </c>
      <c r="G143" s="106">
        <v>53.1</v>
      </c>
      <c r="H143" s="105">
        <v>1.41</v>
      </c>
      <c r="I143" s="106">
        <v>14.3</v>
      </c>
      <c r="J143" s="104">
        <v>7.87</v>
      </c>
      <c r="K143" s="105">
        <v>8.1300000000000008</v>
      </c>
      <c r="L143" s="106">
        <v>11.8</v>
      </c>
      <c r="M143" s="105">
        <v>1.69</v>
      </c>
      <c r="N143" s="105">
        <v>0.41</v>
      </c>
      <c r="O143" s="105">
        <v>0</v>
      </c>
      <c r="P143" s="117">
        <f t="shared" si="11"/>
        <v>98.71</v>
      </c>
      <c r="Q143" s="104" t="s">
        <v>1257</v>
      </c>
      <c r="R143">
        <f t="shared" si="9"/>
        <v>1466.15</v>
      </c>
      <c r="S143">
        <f t="shared" si="10"/>
        <v>1E-3</v>
      </c>
    </row>
    <row r="144" spans="1:19" x14ac:dyDescent="0.3">
      <c r="A144" s="104" t="s">
        <v>1260</v>
      </c>
      <c r="B144" s="105">
        <v>0.74877629583405036</v>
      </c>
      <c r="C144" s="105">
        <v>0.24333939748111774</v>
      </c>
      <c r="D144" s="104">
        <v>1181</v>
      </c>
      <c r="E144" s="104">
        <v>1</v>
      </c>
      <c r="F144" s="105">
        <v>3.1591742199396426</v>
      </c>
      <c r="G144" s="106">
        <v>52.1</v>
      </c>
      <c r="H144" s="105">
        <v>1.36</v>
      </c>
      <c r="I144" s="106">
        <v>14.3</v>
      </c>
      <c r="J144" s="104">
        <v>9.4600000000000009</v>
      </c>
      <c r="K144" s="105">
        <v>7.8</v>
      </c>
      <c r="L144" s="106">
        <v>11.5</v>
      </c>
      <c r="M144" s="105">
        <v>1.76</v>
      </c>
      <c r="N144" s="105">
        <v>0.41</v>
      </c>
      <c r="O144" s="105">
        <v>0</v>
      </c>
      <c r="P144" s="117">
        <f t="shared" si="11"/>
        <v>98.69</v>
      </c>
      <c r="Q144" s="104" t="s">
        <v>1257</v>
      </c>
      <c r="R144">
        <f t="shared" si="9"/>
        <v>1454.15</v>
      </c>
      <c r="S144">
        <f t="shared" si="10"/>
        <v>1E-3</v>
      </c>
    </row>
    <row r="145" spans="1:19" x14ac:dyDescent="0.3">
      <c r="A145" s="104" t="s">
        <v>1261</v>
      </c>
      <c r="B145" s="105">
        <v>0.75779011689213394</v>
      </c>
      <c r="C145" s="105">
        <v>0.23860082119432346</v>
      </c>
      <c r="D145" s="104">
        <v>1201</v>
      </c>
      <c r="E145" s="104">
        <v>1</v>
      </c>
      <c r="F145" s="105">
        <v>2.996786532541218</v>
      </c>
      <c r="G145" s="106">
        <v>50.8</v>
      </c>
      <c r="H145" s="105">
        <v>1.27</v>
      </c>
      <c r="I145" s="106">
        <v>15.9</v>
      </c>
      <c r="J145" s="104">
        <v>9.58</v>
      </c>
      <c r="K145" s="105">
        <v>7.33</v>
      </c>
      <c r="L145" s="106">
        <v>11</v>
      </c>
      <c r="M145" s="105">
        <v>2.56</v>
      </c>
      <c r="N145" s="105">
        <v>0.25</v>
      </c>
      <c r="O145" s="105">
        <v>0</v>
      </c>
      <c r="P145" s="117">
        <f t="shared" si="11"/>
        <v>98.69</v>
      </c>
      <c r="Q145" s="104" t="s">
        <v>1257</v>
      </c>
      <c r="R145">
        <f t="shared" si="9"/>
        <v>1474.15</v>
      </c>
      <c r="S145">
        <f t="shared" si="10"/>
        <v>1E-3</v>
      </c>
    </row>
    <row r="146" spans="1:19" x14ac:dyDescent="0.3">
      <c r="A146" s="104" t="s">
        <v>1262</v>
      </c>
      <c r="B146" s="105">
        <v>0.73429632572522852</v>
      </c>
      <c r="C146" s="105">
        <v>0.26211069134472609</v>
      </c>
      <c r="D146" s="104">
        <v>1181</v>
      </c>
      <c r="E146" s="104">
        <v>1</v>
      </c>
      <c r="F146" s="105">
        <v>3.1990315195595116</v>
      </c>
      <c r="G146" s="106">
        <v>51.9</v>
      </c>
      <c r="H146" s="105">
        <v>1.5</v>
      </c>
      <c r="I146" s="106">
        <v>14.7</v>
      </c>
      <c r="J146" s="104">
        <v>9.52</v>
      </c>
      <c r="K146" s="105">
        <v>7.68</v>
      </c>
      <c r="L146" s="106">
        <v>11</v>
      </c>
      <c r="M146" s="105">
        <v>2.04</v>
      </c>
      <c r="N146" s="105">
        <v>0.23</v>
      </c>
      <c r="O146" s="105">
        <v>0</v>
      </c>
      <c r="P146" s="117">
        <f t="shared" si="11"/>
        <v>98.57</v>
      </c>
      <c r="Q146" s="104" t="s">
        <v>1257</v>
      </c>
      <c r="R146">
        <f t="shared" si="9"/>
        <v>1454.15</v>
      </c>
      <c r="S146">
        <f t="shared" si="10"/>
        <v>1E-3</v>
      </c>
    </row>
    <row r="147" spans="1:19" x14ac:dyDescent="0.3">
      <c r="A147" s="104" t="s">
        <v>1263</v>
      </c>
      <c r="B147" s="105">
        <v>0.6933564467950859</v>
      </c>
      <c r="C147" s="105">
        <v>0.30254509142405295</v>
      </c>
      <c r="D147" s="104">
        <v>1174</v>
      </c>
      <c r="E147" s="104">
        <v>1</v>
      </c>
      <c r="F147" s="105">
        <v>3.213398217746795</v>
      </c>
      <c r="G147" s="106">
        <v>51.6</v>
      </c>
      <c r="H147" s="105">
        <v>1.74</v>
      </c>
      <c r="I147" s="106">
        <v>14.1</v>
      </c>
      <c r="J147" s="106">
        <v>10</v>
      </c>
      <c r="K147" s="105">
        <v>7.39</v>
      </c>
      <c r="L147" s="106">
        <v>11.4</v>
      </c>
      <c r="M147" s="105">
        <v>2.0099999999999998</v>
      </c>
      <c r="N147" s="105">
        <v>0.21</v>
      </c>
      <c r="O147" s="105">
        <v>0</v>
      </c>
      <c r="P147" s="117">
        <f t="shared" si="11"/>
        <v>98.45</v>
      </c>
      <c r="Q147" s="104" t="s">
        <v>1257</v>
      </c>
      <c r="R147">
        <f t="shared" si="9"/>
        <v>1447.15</v>
      </c>
      <c r="S147">
        <f t="shared" si="10"/>
        <v>1E-3</v>
      </c>
    </row>
    <row r="148" spans="1:19" x14ac:dyDescent="0.3">
      <c r="A148" s="104" t="s">
        <v>1264</v>
      </c>
      <c r="B148" s="105">
        <v>0.68992298313996747</v>
      </c>
      <c r="C148" s="105">
        <v>0.3052801746063149</v>
      </c>
      <c r="D148" s="104">
        <v>1166</v>
      </c>
      <c r="E148" s="104">
        <v>1</v>
      </c>
      <c r="F148" s="105">
        <v>3.3644369281212785</v>
      </c>
      <c r="G148" s="106">
        <v>52</v>
      </c>
      <c r="H148" s="105">
        <v>2.33</v>
      </c>
      <c r="I148" s="106">
        <v>13.9</v>
      </c>
      <c r="J148" s="104">
        <v>10.199999999999999</v>
      </c>
      <c r="K148" s="105">
        <v>6.81</v>
      </c>
      <c r="L148" s="106">
        <v>11</v>
      </c>
      <c r="M148" s="105">
        <v>1.79</v>
      </c>
      <c r="N148" s="105">
        <v>0.3</v>
      </c>
      <c r="O148" s="105">
        <v>0</v>
      </c>
      <c r="P148" s="117">
        <f t="shared" si="11"/>
        <v>98.330000000000013</v>
      </c>
      <c r="Q148" s="104" t="s">
        <v>1257</v>
      </c>
      <c r="R148">
        <f t="shared" si="9"/>
        <v>1439.15</v>
      </c>
      <c r="S148">
        <f t="shared" si="10"/>
        <v>1E-3</v>
      </c>
    </row>
    <row r="149" spans="1:19" x14ac:dyDescent="0.3">
      <c r="A149" s="104" t="s">
        <v>1141</v>
      </c>
      <c r="B149" s="105">
        <v>0.62076903986493437</v>
      </c>
      <c r="C149" s="105">
        <v>0.37014340871034496</v>
      </c>
      <c r="D149" s="104">
        <v>1200</v>
      </c>
      <c r="E149" s="104">
        <v>1</v>
      </c>
      <c r="F149" s="105">
        <v>3.4759571708879049</v>
      </c>
      <c r="G149" s="106">
        <v>56.7</v>
      </c>
      <c r="H149" s="105">
        <v>0.74</v>
      </c>
      <c r="I149" s="106">
        <v>16.399999999999999</v>
      </c>
      <c r="J149" s="104">
        <v>5.51</v>
      </c>
      <c r="K149" s="105">
        <v>6.22</v>
      </c>
      <c r="L149" s="105">
        <v>8.73</v>
      </c>
      <c r="M149" s="105">
        <v>3.65</v>
      </c>
      <c r="N149" s="105">
        <v>0.79</v>
      </c>
      <c r="O149" s="105">
        <v>0</v>
      </c>
      <c r="P149" s="117">
        <f t="shared" si="11"/>
        <v>98.740000000000023</v>
      </c>
      <c r="Q149" s="104" t="s">
        <v>1265</v>
      </c>
      <c r="R149">
        <f t="shared" si="9"/>
        <v>1473.15</v>
      </c>
      <c r="S149">
        <f t="shared" si="10"/>
        <v>1E-3</v>
      </c>
    </row>
    <row r="150" spans="1:19" x14ac:dyDescent="0.3">
      <c r="A150" s="102" t="s">
        <v>1266</v>
      </c>
      <c r="B150" s="103">
        <v>0.626</v>
      </c>
      <c r="C150" s="103">
        <v>0.33700000000000002</v>
      </c>
      <c r="D150" s="104">
        <v>1161</v>
      </c>
      <c r="E150" s="104">
        <v>1</v>
      </c>
      <c r="F150" s="105">
        <v>3.8239712454541581</v>
      </c>
      <c r="G150" s="106">
        <v>56.12</v>
      </c>
      <c r="H150" s="105">
        <v>1.27</v>
      </c>
      <c r="I150" s="106">
        <v>15.2</v>
      </c>
      <c r="J150" s="104">
        <v>8.76</v>
      </c>
      <c r="K150" s="105">
        <v>5.43</v>
      </c>
      <c r="L150" s="105">
        <v>7.8</v>
      </c>
      <c r="M150" s="105">
        <v>3.42</v>
      </c>
      <c r="N150" s="105">
        <v>1.1599999999999999</v>
      </c>
      <c r="O150" s="105">
        <v>0</v>
      </c>
      <c r="P150" s="117">
        <f t="shared" si="11"/>
        <v>99.16</v>
      </c>
      <c r="Q150" s="104" t="s">
        <v>1267</v>
      </c>
      <c r="R150">
        <f t="shared" si="9"/>
        <v>1434.15</v>
      </c>
      <c r="S150">
        <f t="shared" si="10"/>
        <v>1E-3</v>
      </c>
    </row>
    <row r="151" spans="1:19" x14ac:dyDescent="0.3">
      <c r="A151" s="102" t="s">
        <v>1268</v>
      </c>
      <c r="B151" s="103">
        <v>0.65100000000000002</v>
      </c>
      <c r="C151" s="103">
        <v>0.35099999999999998</v>
      </c>
      <c r="D151" s="104">
        <v>1144</v>
      </c>
      <c r="E151" s="104">
        <v>1</v>
      </c>
      <c r="F151" s="105">
        <v>4.0404073757767121</v>
      </c>
      <c r="G151" s="106">
        <v>57.2</v>
      </c>
      <c r="H151" s="105">
        <v>1.31</v>
      </c>
      <c r="I151" s="106">
        <v>14.5</v>
      </c>
      <c r="J151" s="104">
        <v>8.74</v>
      </c>
      <c r="K151" s="105">
        <v>4.87</v>
      </c>
      <c r="L151" s="105">
        <v>7.58</v>
      </c>
      <c r="M151" s="105">
        <v>3.52</v>
      </c>
      <c r="N151" s="105">
        <v>1.34</v>
      </c>
      <c r="O151" s="105">
        <v>0</v>
      </c>
      <c r="P151" s="117">
        <f t="shared" si="11"/>
        <v>99.06</v>
      </c>
      <c r="Q151" s="104" t="s">
        <v>1267</v>
      </c>
      <c r="R151">
        <f t="shared" si="9"/>
        <v>1417.15</v>
      </c>
      <c r="S151">
        <f t="shared" si="10"/>
        <v>1E-3</v>
      </c>
    </row>
    <row r="152" spans="1:19" x14ac:dyDescent="0.3">
      <c r="A152" s="102" t="s">
        <v>1269</v>
      </c>
      <c r="B152" s="103">
        <v>0.64300000000000002</v>
      </c>
      <c r="C152" s="103">
        <v>0.311</v>
      </c>
      <c r="D152" s="104">
        <v>1172</v>
      </c>
      <c r="E152" s="104">
        <v>1</v>
      </c>
      <c r="F152" s="105">
        <v>3.6939049268326842</v>
      </c>
      <c r="G152" s="106">
        <v>55.1</v>
      </c>
      <c r="H152" s="105">
        <v>1.03</v>
      </c>
      <c r="I152" s="106">
        <v>15.8</v>
      </c>
      <c r="J152" s="104">
        <v>8.4499999999999993</v>
      </c>
      <c r="K152" s="105">
        <v>6.27</v>
      </c>
      <c r="L152" s="105">
        <v>7.54</v>
      </c>
      <c r="M152" s="105">
        <v>3.5</v>
      </c>
      <c r="N152" s="105">
        <v>1.07</v>
      </c>
      <c r="O152" s="105">
        <v>0</v>
      </c>
      <c r="P152" s="117">
        <f t="shared" si="11"/>
        <v>98.76</v>
      </c>
      <c r="Q152" s="104" t="s">
        <v>1267</v>
      </c>
      <c r="R152">
        <f t="shared" si="9"/>
        <v>1445.15</v>
      </c>
      <c r="S152">
        <f t="shared" si="10"/>
        <v>1E-3</v>
      </c>
    </row>
    <row r="153" spans="1:19" x14ac:dyDescent="0.3">
      <c r="A153" s="102" t="s">
        <v>1270</v>
      </c>
      <c r="B153" s="103">
        <v>0.64100000000000001</v>
      </c>
      <c r="C153" s="103">
        <v>0.32100000000000001</v>
      </c>
      <c r="D153" s="104">
        <v>1162</v>
      </c>
      <c r="E153" s="104">
        <v>1</v>
      </c>
      <c r="F153" s="105">
        <v>3.7781316801744089</v>
      </c>
      <c r="G153" s="106">
        <v>55.3</v>
      </c>
      <c r="H153" s="105">
        <v>1.1399999999999999</v>
      </c>
      <c r="I153" s="106">
        <v>15.2</v>
      </c>
      <c r="J153" s="104">
        <v>9.02</v>
      </c>
      <c r="K153" s="105">
        <v>6.01</v>
      </c>
      <c r="L153" s="105">
        <v>7.45</v>
      </c>
      <c r="M153" s="105">
        <v>3.54</v>
      </c>
      <c r="N153" s="105">
        <v>1.1499999999999999</v>
      </c>
      <c r="O153" s="105">
        <v>0</v>
      </c>
      <c r="P153" s="117">
        <f t="shared" si="11"/>
        <v>98.810000000000016</v>
      </c>
      <c r="Q153" s="104" t="s">
        <v>1267</v>
      </c>
      <c r="R153">
        <f t="shared" si="9"/>
        <v>1435.15</v>
      </c>
      <c r="S153">
        <f t="shared" si="10"/>
        <v>1E-3</v>
      </c>
    </row>
    <row r="154" spans="1:19" x14ac:dyDescent="0.3">
      <c r="A154" s="102" t="s">
        <v>1271</v>
      </c>
      <c r="B154" s="103">
        <v>0.65400000000000003</v>
      </c>
      <c r="C154" s="103">
        <v>0.33500000000000002</v>
      </c>
      <c r="D154" s="104">
        <v>1151</v>
      </c>
      <c r="E154" s="104">
        <v>1</v>
      </c>
      <c r="F154" s="105">
        <v>3.8863708518787385</v>
      </c>
      <c r="G154" s="106">
        <v>55.7</v>
      </c>
      <c r="H154" s="105">
        <v>1.3</v>
      </c>
      <c r="I154" s="106">
        <v>14.3</v>
      </c>
      <c r="J154" s="104">
        <v>9.43</v>
      </c>
      <c r="K154" s="105">
        <v>5.42</v>
      </c>
      <c r="L154" s="105">
        <v>7.44</v>
      </c>
      <c r="M154" s="105">
        <v>3.57</v>
      </c>
      <c r="N154" s="105">
        <v>1.28</v>
      </c>
      <c r="O154" s="105">
        <v>0</v>
      </c>
      <c r="P154" s="117">
        <f t="shared" si="11"/>
        <v>98.439999999999984</v>
      </c>
      <c r="Q154" s="104" t="s">
        <v>1267</v>
      </c>
      <c r="R154">
        <f t="shared" si="9"/>
        <v>1424.15</v>
      </c>
      <c r="S154">
        <f t="shared" si="10"/>
        <v>1E-3</v>
      </c>
    </row>
    <row r="155" spans="1:19" x14ac:dyDescent="0.3">
      <c r="A155" s="102" t="s">
        <v>1138</v>
      </c>
      <c r="B155" s="103">
        <v>0.57999999999999996</v>
      </c>
      <c r="C155" s="103">
        <v>0.38600000000000001</v>
      </c>
      <c r="D155" s="104">
        <v>1144</v>
      </c>
      <c r="E155" s="104">
        <v>1</v>
      </c>
      <c r="F155" s="105">
        <v>4.2754181030448075</v>
      </c>
      <c r="G155" s="106">
        <v>59.2</v>
      </c>
      <c r="H155" s="105">
        <v>1.1000000000000001</v>
      </c>
      <c r="I155" s="106">
        <v>15.3</v>
      </c>
      <c r="J155" s="104">
        <v>7.52</v>
      </c>
      <c r="K155" s="105">
        <v>4.25</v>
      </c>
      <c r="L155" s="105">
        <v>6.15</v>
      </c>
      <c r="M155" s="105">
        <v>3.96</v>
      </c>
      <c r="N155" s="105">
        <v>1.55</v>
      </c>
      <c r="O155" s="105">
        <v>0</v>
      </c>
      <c r="P155" s="117">
        <f t="shared" si="11"/>
        <v>99.03</v>
      </c>
      <c r="Q155" s="104" t="s">
        <v>1267</v>
      </c>
      <c r="R155">
        <f t="shared" si="9"/>
        <v>1417.15</v>
      </c>
      <c r="S155">
        <f t="shared" si="10"/>
        <v>1E-3</v>
      </c>
    </row>
    <row r="156" spans="1:19" x14ac:dyDescent="0.3">
      <c r="A156" s="102" t="s">
        <v>1272</v>
      </c>
      <c r="B156" s="103">
        <v>0.56100000000000005</v>
      </c>
      <c r="C156" s="103">
        <v>0.39200000000000002</v>
      </c>
      <c r="D156" s="104">
        <v>1136</v>
      </c>
      <c r="E156" s="104">
        <v>1</v>
      </c>
      <c r="F156" s="105">
        <v>4.395205587540076</v>
      </c>
      <c r="G156" s="106">
        <v>60.2</v>
      </c>
      <c r="H156" s="105">
        <v>1.1299999999999999</v>
      </c>
      <c r="I156" s="106">
        <v>14.9</v>
      </c>
      <c r="J156" s="104">
        <v>7.53</v>
      </c>
      <c r="K156" s="105">
        <v>3.89</v>
      </c>
      <c r="L156" s="105">
        <v>5.8</v>
      </c>
      <c r="M156" s="105">
        <v>4.2300000000000004</v>
      </c>
      <c r="N156" s="105">
        <v>1.68</v>
      </c>
      <c r="O156" s="105">
        <v>0</v>
      </c>
      <c r="P156" s="117">
        <f t="shared" si="11"/>
        <v>99.360000000000014</v>
      </c>
      <c r="Q156" s="104" t="s">
        <v>1267</v>
      </c>
      <c r="R156">
        <f t="shared" si="9"/>
        <v>1409.15</v>
      </c>
      <c r="S156">
        <f t="shared" si="10"/>
        <v>1E-3</v>
      </c>
    </row>
    <row r="157" spans="1:19" x14ac:dyDescent="0.3">
      <c r="A157" s="102" t="s">
        <v>1273</v>
      </c>
      <c r="B157" s="103">
        <v>0.70499999999999996</v>
      </c>
      <c r="C157" s="103">
        <v>0.27900000000000003</v>
      </c>
      <c r="D157" s="104">
        <v>1149</v>
      </c>
      <c r="E157" s="104">
        <v>1</v>
      </c>
      <c r="F157" s="105">
        <v>3.5502176633105549</v>
      </c>
      <c r="G157" s="106">
        <v>51.6</v>
      </c>
      <c r="H157" s="105">
        <v>2.0499999999999998</v>
      </c>
      <c r="I157" s="106">
        <v>12.8</v>
      </c>
      <c r="J157" s="104">
        <v>10.6</v>
      </c>
      <c r="K157" s="105">
        <v>6.34</v>
      </c>
      <c r="L157" s="106">
        <v>10.6</v>
      </c>
      <c r="M157" s="105">
        <v>2.06</v>
      </c>
      <c r="N157" s="105">
        <v>0.08</v>
      </c>
      <c r="O157" s="105">
        <v>0</v>
      </c>
      <c r="P157" s="117">
        <f t="shared" si="11"/>
        <v>96.13</v>
      </c>
      <c r="Q157" s="104" t="s">
        <v>1274</v>
      </c>
      <c r="R157">
        <f t="shared" si="9"/>
        <v>1422.15</v>
      </c>
      <c r="S157">
        <f t="shared" si="10"/>
        <v>1E-3</v>
      </c>
    </row>
    <row r="158" spans="1:19" x14ac:dyDescent="0.3">
      <c r="A158" s="102" t="s">
        <v>1275</v>
      </c>
      <c r="B158" s="103">
        <v>0.66100000000000003</v>
      </c>
      <c r="C158" s="103">
        <v>0.30099999999999999</v>
      </c>
      <c r="D158" s="104">
        <v>1143</v>
      </c>
      <c r="E158" s="104">
        <v>1</v>
      </c>
      <c r="F158" s="105">
        <v>3.5501817516037812</v>
      </c>
      <c r="G158" s="106">
        <v>51.9</v>
      </c>
      <c r="H158" s="105">
        <v>2.11</v>
      </c>
      <c r="I158" s="106">
        <v>12.8</v>
      </c>
      <c r="J158" s="104">
        <v>13.5</v>
      </c>
      <c r="K158" s="105">
        <v>6.03</v>
      </c>
      <c r="L158" s="106">
        <v>10.4</v>
      </c>
      <c r="M158" s="105">
        <v>2.29</v>
      </c>
      <c r="N158" s="105">
        <v>0.1</v>
      </c>
      <c r="O158" s="105">
        <v>0</v>
      </c>
      <c r="P158" s="117">
        <f t="shared" si="11"/>
        <v>99.13000000000001</v>
      </c>
      <c r="Q158" s="104" t="s">
        <v>1274</v>
      </c>
      <c r="R158">
        <f t="shared" si="9"/>
        <v>1416.15</v>
      </c>
      <c r="S158">
        <f t="shared" si="10"/>
        <v>1E-3</v>
      </c>
    </row>
    <row r="159" spans="1:19" x14ac:dyDescent="0.3">
      <c r="A159" s="102" t="s">
        <v>1276</v>
      </c>
      <c r="B159" s="103">
        <v>0.64800000000000002</v>
      </c>
      <c r="C159" s="103">
        <v>0.316</v>
      </c>
      <c r="D159" s="104">
        <v>1134</v>
      </c>
      <c r="E159" s="104">
        <v>1</v>
      </c>
      <c r="F159" s="105">
        <v>3.636697012791636</v>
      </c>
      <c r="G159" s="106">
        <v>51.6</v>
      </c>
      <c r="H159" s="105">
        <v>2.14</v>
      </c>
      <c r="I159" s="106">
        <v>12.6</v>
      </c>
      <c r="J159" s="104">
        <v>13.6</v>
      </c>
      <c r="K159" s="105">
        <v>6.13</v>
      </c>
      <c r="L159" s="106">
        <v>10.4</v>
      </c>
      <c r="M159" s="105">
        <v>2.12</v>
      </c>
      <c r="N159" s="105">
        <v>0.13</v>
      </c>
      <c r="O159" s="105">
        <v>0</v>
      </c>
      <c r="P159" s="117">
        <f t="shared" si="11"/>
        <v>98.72</v>
      </c>
      <c r="Q159" s="104" t="s">
        <v>1274</v>
      </c>
      <c r="R159">
        <f t="shared" si="9"/>
        <v>1407.15</v>
      </c>
      <c r="S159">
        <f t="shared" si="10"/>
        <v>1E-3</v>
      </c>
    </row>
    <row r="160" spans="1:19" x14ac:dyDescent="0.3">
      <c r="A160" s="102" t="s">
        <v>1277</v>
      </c>
      <c r="B160" s="103">
        <v>0.65900000000000003</v>
      </c>
      <c r="C160" s="103">
        <v>0.308</v>
      </c>
      <c r="D160" s="104">
        <v>1128</v>
      </c>
      <c r="E160" s="104">
        <v>1</v>
      </c>
      <c r="F160" s="105">
        <v>3.7489776391820948</v>
      </c>
      <c r="G160" s="106">
        <v>51.9</v>
      </c>
      <c r="H160" s="105">
        <v>2.44</v>
      </c>
      <c r="I160" s="106">
        <v>12.4</v>
      </c>
      <c r="J160" s="104">
        <v>14.6</v>
      </c>
      <c r="K160" s="105">
        <v>5.23</v>
      </c>
      <c r="L160" s="105">
        <v>9.89</v>
      </c>
      <c r="M160" s="105">
        <v>2.42</v>
      </c>
      <c r="N160" s="105">
        <v>0.12</v>
      </c>
      <c r="O160" s="105">
        <v>0</v>
      </c>
      <c r="P160" s="117">
        <f t="shared" si="11"/>
        <v>99</v>
      </c>
      <c r="Q160" s="104" t="s">
        <v>1274</v>
      </c>
      <c r="R160">
        <f t="shared" si="9"/>
        <v>1401.15</v>
      </c>
      <c r="S160">
        <f t="shared" si="10"/>
        <v>1E-3</v>
      </c>
    </row>
    <row r="161" spans="1:19" x14ac:dyDescent="0.3">
      <c r="A161" s="102" t="s">
        <v>1278</v>
      </c>
      <c r="B161" s="103">
        <v>0.64</v>
      </c>
      <c r="C161" s="103">
        <v>0.32300000000000001</v>
      </c>
      <c r="D161" s="104">
        <v>1122</v>
      </c>
      <c r="E161" s="104">
        <v>1</v>
      </c>
      <c r="F161" s="105">
        <v>3.7744605899351673</v>
      </c>
      <c r="G161" s="106">
        <v>51.1</v>
      </c>
      <c r="H161" s="105">
        <v>2.5</v>
      </c>
      <c r="I161" s="106">
        <v>12.2</v>
      </c>
      <c r="J161" s="104">
        <v>15.1</v>
      </c>
      <c r="K161" s="105">
        <v>5.21</v>
      </c>
      <c r="L161" s="105">
        <v>9.9</v>
      </c>
      <c r="M161" s="105">
        <v>2.41</v>
      </c>
      <c r="N161" s="105">
        <v>0.16</v>
      </c>
      <c r="O161" s="105">
        <v>0</v>
      </c>
      <c r="P161" s="117">
        <f t="shared" si="11"/>
        <v>98.579999999999984</v>
      </c>
      <c r="Q161" s="104" t="s">
        <v>1274</v>
      </c>
      <c r="R161">
        <f t="shared" si="9"/>
        <v>1395.15</v>
      </c>
      <c r="S161">
        <f t="shared" si="10"/>
        <v>1E-3</v>
      </c>
    </row>
    <row r="162" spans="1:19" x14ac:dyDescent="0.3">
      <c r="A162" s="102" t="s">
        <v>1279</v>
      </c>
      <c r="B162" s="103">
        <v>0.69</v>
      </c>
      <c r="C162" s="103">
        <v>0.28699999999999998</v>
      </c>
      <c r="D162" s="104">
        <v>1145</v>
      </c>
      <c r="E162" s="104">
        <v>1</v>
      </c>
      <c r="F162" s="105">
        <v>3.4795162783717757</v>
      </c>
      <c r="G162" s="106">
        <v>51.7</v>
      </c>
      <c r="H162" s="105">
        <v>2.14</v>
      </c>
      <c r="I162" s="106">
        <v>12.4</v>
      </c>
      <c r="J162" s="104">
        <v>14.1</v>
      </c>
      <c r="K162" s="105">
        <v>6.75</v>
      </c>
      <c r="L162" s="106">
        <v>10.1</v>
      </c>
      <c r="M162" s="105">
        <v>2.3199999999999998</v>
      </c>
      <c r="N162" s="105">
        <v>0.11</v>
      </c>
      <c r="O162" s="105">
        <v>0</v>
      </c>
      <c r="P162" s="117">
        <f t="shared" si="11"/>
        <v>99.61999999999999</v>
      </c>
      <c r="Q162" s="104" t="s">
        <v>1274</v>
      </c>
      <c r="R162">
        <f t="shared" si="9"/>
        <v>1418.15</v>
      </c>
      <c r="S162">
        <f t="shared" si="10"/>
        <v>1E-3</v>
      </c>
    </row>
    <row r="163" spans="1:19" x14ac:dyDescent="0.3">
      <c r="A163" s="102" t="s">
        <v>1280</v>
      </c>
      <c r="B163" s="103">
        <v>0.66600000000000004</v>
      </c>
      <c r="C163" s="103">
        <v>0.29899999999999999</v>
      </c>
      <c r="D163" s="104">
        <v>1135</v>
      </c>
      <c r="E163" s="104">
        <v>1</v>
      </c>
      <c r="F163" s="105">
        <v>3.6039884068246337</v>
      </c>
      <c r="G163" s="106">
        <v>51</v>
      </c>
      <c r="H163" s="105">
        <v>2.2599999999999998</v>
      </c>
      <c r="I163" s="106">
        <v>12.2</v>
      </c>
      <c r="J163" s="104">
        <v>14.7</v>
      </c>
      <c r="K163" s="105">
        <v>5.95</v>
      </c>
      <c r="L163" s="105">
        <v>9.93</v>
      </c>
      <c r="M163" s="105">
        <v>2.2599999999999998</v>
      </c>
      <c r="N163" s="105">
        <v>0.14000000000000001</v>
      </c>
      <c r="O163" s="105">
        <v>0</v>
      </c>
      <c r="P163" s="117">
        <f t="shared" si="11"/>
        <v>98.44</v>
      </c>
      <c r="Q163" s="104" t="s">
        <v>1274</v>
      </c>
      <c r="R163">
        <f t="shared" si="9"/>
        <v>1408.15</v>
      </c>
      <c r="S163">
        <f t="shared" si="10"/>
        <v>1E-3</v>
      </c>
    </row>
    <row r="164" spans="1:19" x14ac:dyDescent="0.3">
      <c r="A164" s="102" t="s">
        <v>1281</v>
      </c>
      <c r="B164" s="103">
        <v>0.65100000000000002</v>
      </c>
      <c r="C164" s="103">
        <v>0.312</v>
      </c>
      <c r="D164" s="104">
        <v>1125</v>
      </c>
      <c r="E164" s="104">
        <v>1</v>
      </c>
      <c r="F164" s="105">
        <v>3.7242483523877832</v>
      </c>
      <c r="G164" s="106">
        <v>51.6</v>
      </c>
      <c r="H164" s="105">
        <v>2.46</v>
      </c>
      <c r="I164" s="106">
        <v>12</v>
      </c>
      <c r="J164" s="104">
        <v>15.6</v>
      </c>
      <c r="K164" s="105">
        <v>5.7</v>
      </c>
      <c r="L164" s="105">
        <v>9.7799999999999994</v>
      </c>
      <c r="M164" s="105">
        <v>2.2999999999999998</v>
      </c>
      <c r="N164" s="105">
        <v>0.1</v>
      </c>
      <c r="O164" s="105">
        <v>0</v>
      </c>
      <c r="P164" s="117">
        <f t="shared" si="11"/>
        <v>99.539999999999992</v>
      </c>
      <c r="Q164" s="104" t="s">
        <v>1274</v>
      </c>
      <c r="R164">
        <f t="shared" si="9"/>
        <v>1398.15</v>
      </c>
      <c r="S164">
        <f t="shared" si="10"/>
        <v>1E-3</v>
      </c>
    </row>
    <row r="165" spans="1:19" x14ac:dyDescent="0.3">
      <c r="A165" s="102" t="s">
        <v>1282</v>
      </c>
      <c r="B165" s="103">
        <v>0.71</v>
      </c>
      <c r="C165" s="103">
        <v>0.29000000000000004</v>
      </c>
      <c r="D165" s="104">
        <v>1174</v>
      </c>
      <c r="E165" s="104">
        <v>1</v>
      </c>
      <c r="F165" s="105">
        <v>3.1570586569707464</v>
      </c>
      <c r="G165" s="106">
        <v>49</v>
      </c>
      <c r="H165" s="105">
        <v>2.58</v>
      </c>
      <c r="I165" s="106">
        <v>15.3</v>
      </c>
      <c r="J165" s="104">
        <v>10.199999999999999</v>
      </c>
      <c r="K165" s="105">
        <v>6.5</v>
      </c>
      <c r="L165" s="106">
        <v>10.7</v>
      </c>
      <c r="M165" s="105">
        <v>3.3</v>
      </c>
      <c r="N165" s="105">
        <v>1.07</v>
      </c>
      <c r="O165" s="105">
        <v>0</v>
      </c>
      <c r="P165" s="117">
        <f t="shared" si="11"/>
        <v>98.649999999999991</v>
      </c>
      <c r="Q165" s="104" t="s">
        <v>1283</v>
      </c>
      <c r="R165">
        <f t="shared" si="9"/>
        <v>1447.15</v>
      </c>
      <c r="S165">
        <f t="shared" si="10"/>
        <v>1E-3</v>
      </c>
    </row>
    <row r="166" spans="1:19" x14ac:dyDescent="0.3">
      <c r="A166" s="104" t="s">
        <v>1284</v>
      </c>
      <c r="B166" s="105">
        <v>0.61499999999999999</v>
      </c>
      <c r="C166" s="105">
        <v>0.35299999999999998</v>
      </c>
      <c r="D166" s="104">
        <v>1149</v>
      </c>
      <c r="E166" s="104">
        <v>1</v>
      </c>
      <c r="F166" s="105">
        <v>1.269700692566361</v>
      </c>
      <c r="G166" s="106">
        <v>48.84</v>
      </c>
      <c r="H166" s="105">
        <v>1.75</v>
      </c>
      <c r="I166" s="106">
        <v>18.66</v>
      </c>
      <c r="J166" s="105">
        <v>9.3867353549896517</v>
      </c>
      <c r="K166" s="105">
        <v>3.44</v>
      </c>
      <c r="L166" s="105">
        <v>7.64</v>
      </c>
      <c r="M166" s="105">
        <v>6.06</v>
      </c>
      <c r="N166" s="105">
        <v>3.58</v>
      </c>
      <c r="O166" s="105">
        <v>0</v>
      </c>
      <c r="P166" s="117">
        <f t="shared" si="11"/>
        <v>99.356735354989652</v>
      </c>
      <c r="Q166" s="104" t="s">
        <v>1285</v>
      </c>
      <c r="R166">
        <f t="shared" si="9"/>
        <v>1422.15</v>
      </c>
      <c r="S166">
        <f t="shared" si="10"/>
        <v>1E-3</v>
      </c>
    </row>
    <row r="167" spans="1:19" x14ac:dyDescent="0.3">
      <c r="A167" s="104" t="s">
        <v>1286</v>
      </c>
      <c r="B167" s="105">
        <v>0.68600000000000005</v>
      </c>
      <c r="C167" s="105">
        <v>0.28000000000000003</v>
      </c>
      <c r="D167" s="104">
        <v>1203</v>
      </c>
      <c r="E167" s="104">
        <v>1</v>
      </c>
      <c r="F167" s="105">
        <v>1.3816600425541432</v>
      </c>
      <c r="G167" s="106">
        <v>48.16</v>
      </c>
      <c r="H167" s="105">
        <v>3.58</v>
      </c>
      <c r="I167" s="106">
        <v>16.420000000000002</v>
      </c>
      <c r="J167" s="106">
        <v>10.613746063169261</v>
      </c>
      <c r="K167" s="105">
        <v>6.12</v>
      </c>
      <c r="L167" s="105">
        <v>9.94</v>
      </c>
      <c r="M167" s="105">
        <v>3.58</v>
      </c>
      <c r="N167" s="105">
        <v>1.43</v>
      </c>
      <c r="O167" s="105">
        <v>0</v>
      </c>
      <c r="P167" s="117">
        <f t="shared" si="11"/>
        <v>99.843746063169263</v>
      </c>
      <c r="Q167" s="104" t="s">
        <v>1285</v>
      </c>
      <c r="R167">
        <f t="shared" si="9"/>
        <v>1476.15</v>
      </c>
      <c r="S167">
        <f t="shared" si="10"/>
        <v>1E-3</v>
      </c>
    </row>
    <row r="168" spans="1:19" x14ac:dyDescent="0.3">
      <c r="A168" s="104" t="s">
        <v>1287</v>
      </c>
      <c r="B168" s="105">
        <v>0.66200000000000003</v>
      </c>
      <c r="C168" s="105">
        <v>0.308</v>
      </c>
      <c r="D168" s="104">
        <v>1203</v>
      </c>
      <c r="E168" s="104">
        <v>1</v>
      </c>
      <c r="F168" s="105">
        <v>1.419743029357694</v>
      </c>
      <c r="G168" s="106">
        <v>49.08</v>
      </c>
      <c r="H168" s="105">
        <v>2.38</v>
      </c>
      <c r="I168" s="106">
        <v>16.91</v>
      </c>
      <c r="J168" s="106">
        <v>10.872744533429316</v>
      </c>
      <c r="K168" s="105">
        <v>5.61</v>
      </c>
      <c r="L168" s="105">
        <v>9.0399999999999991</v>
      </c>
      <c r="M168" s="105">
        <v>3.69</v>
      </c>
      <c r="N168" s="105">
        <v>1.76</v>
      </c>
      <c r="O168" s="105">
        <v>0</v>
      </c>
      <c r="P168" s="117">
        <f t="shared" si="11"/>
        <v>99.342744533429325</v>
      </c>
      <c r="Q168" s="104" t="s">
        <v>1285</v>
      </c>
      <c r="R168">
        <f t="shared" si="9"/>
        <v>1476.15</v>
      </c>
      <c r="S168">
        <f t="shared" si="10"/>
        <v>1E-3</v>
      </c>
    </row>
    <row r="169" spans="1:19" x14ac:dyDescent="0.3">
      <c r="A169" s="104" t="s">
        <v>1288</v>
      </c>
      <c r="B169" s="105">
        <v>0.58799999999999997</v>
      </c>
      <c r="C169" s="105">
        <v>0.376</v>
      </c>
      <c r="D169" s="104">
        <v>1176</v>
      </c>
      <c r="E169" s="104">
        <v>1</v>
      </c>
      <c r="F169" s="105">
        <v>1.4865827993850285</v>
      </c>
      <c r="G169" s="106">
        <v>49.27</v>
      </c>
      <c r="H169" s="105">
        <v>2.7</v>
      </c>
      <c r="I169" s="106">
        <v>15.7</v>
      </c>
      <c r="J169" s="106">
        <v>10.07275983082876</v>
      </c>
      <c r="K169" s="105">
        <v>5.48</v>
      </c>
      <c r="L169" s="105">
        <v>9.41</v>
      </c>
      <c r="M169" s="105">
        <v>4.2699999999999996</v>
      </c>
      <c r="N169" s="105">
        <v>1.85</v>
      </c>
      <c r="O169" s="105">
        <v>0</v>
      </c>
      <c r="P169" s="117">
        <f t="shared" si="11"/>
        <v>98.752759830828751</v>
      </c>
      <c r="Q169" s="104" t="s">
        <v>1285</v>
      </c>
      <c r="R169">
        <f t="shared" si="9"/>
        <v>1449.15</v>
      </c>
      <c r="S169">
        <f t="shared" si="10"/>
        <v>1E-3</v>
      </c>
    </row>
    <row r="170" spans="1:19" x14ac:dyDescent="0.3">
      <c r="A170" s="104" t="s">
        <v>1289</v>
      </c>
      <c r="B170" s="105">
        <v>0.52100000000000002</v>
      </c>
      <c r="C170" s="105">
        <v>0.46600000000000003</v>
      </c>
      <c r="D170" s="104">
        <v>1145</v>
      </c>
      <c r="E170" s="104">
        <v>1</v>
      </c>
      <c r="F170" s="105">
        <v>1.2292378085457998</v>
      </c>
      <c r="G170" s="106">
        <v>54.87</v>
      </c>
      <c r="H170" s="105">
        <v>3.54</v>
      </c>
      <c r="I170" s="106">
        <v>14.09</v>
      </c>
      <c r="J170" s="105">
        <v>9.8317277062899322</v>
      </c>
      <c r="K170" s="105">
        <v>4</v>
      </c>
      <c r="L170" s="105">
        <v>7.2</v>
      </c>
      <c r="M170" s="105">
        <v>4.5</v>
      </c>
      <c r="N170" s="105">
        <v>1.59</v>
      </c>
      <c r="O170" s="105">
        <v>0</v>
      </c>
      <c r="P170" s="117">
        <f t="shared" si="11"/>
        <v>99.621727706289946</v>
      </c>
      <c r="Q170" s="104" t="s">
        <v>1285</v>
      </c>
      <c r="R170">
        <f t="shared" si="9"/>
        <v>1418.15</v>
      </c>
      <c r="S170">
        <f t="shared" si="10"/>
        <v>1E-3</v>
      </c>
    </row>
    <row r="171" spans="1:19" x14ac:dyDescent="0.3">
      <c r="A171" s="104" t="s">
        <v>1290</v>
      </c>
      <c r="B171" s="105">
        <v>0.78400000000000003</v>
      </c>
      <c r="C171" s="105">
        <v>0.20399999999999999</v>
      </c>
      <c r="D171" s="104">
        <v>1235</v>
      </c>
      <c r="E171" s="104">
        <v>1</v>
      </c>
      <c r="F171" s="105">
        <v>1.5835645555986995</v>
      </c>
      <c r="G171" s="106">
        <v>49.84</v>
      </c>
      <c r="H171" s="105">
        <v>0.93</v>
      </c>
      <c r="I171" s="106">
        <v>15.85</v>
      </c>
      <c r="J171" s="105">
        <v>9.5767965445874204</v>
      </c>
      <c r="K171" s="105">
        <v>8.6</v>
      </c>
      <c r="L171" s="106">
        <v>12.72</v>
      </c>
      <c r="M171" s="105">
        <v>2.14</v>
      </c>
      <c r="N171" s="105">
        <v>0.31</v>
      </c>
      <c r="O171" s="105">
        <v>0</v>
      </c>
      <c r="P171" s="117">
        <f t="shared" si="11"/>
        <v>99.966796544587424</v>
      </c>
      <c r="Q171" s="104" t="s">
        <v>1285</v>
      </c>
      <c r="R171">
        <f t="shared" si="9"/>
        <v>1508.15</v>
      </c>
      <c r="S171">
        <f t="shared" si="10"/>
        <v>1E-3</v>
      </c>
    </row>
    <row r="172" spans="1:19" x14ac:dyDescent="0.3">
      <c r="A172" s="104" t="s">
        <v>1291</v>
      </c>
      <c r="B172" s="105">
        <v>0.59899999999999998</v>
      </c>
      <c r="C172" s="105">
        <v>0.36599999999999999</v>
      </c>
      <c r="D172" s="104">
        <v>1203</v>
      </c>
      <c r="E172" s="104">
        <v>1</v>
      </c>
      <c r="F172" s="105">
        <v>1.7018836359324157</v>
      </c>
      <c r="G172" s="106">
        <v>57.25</v>
      </c>
      <c r="H172" s="105">
        <v>0.78</v>
      </c>
      <c r="I172" s="106">
        <v>16.8</v>
      </c>
      <c r="J172" s="105">
        <v>6.9198317286061366</v>
      </c>
      <c r="K172" s="105">
        <v>5.31</v>
      </c>
      <c r="L172" s="105">
        <v>7.36</v>
      </c>
      <c r="M172" s="105">
        <v>4.07</v>
      </c>
      <c r="N172" s="105">
        <v>1.1299999999999999</v>
      </c>
      <c r="O172" s="105">
        <v>0</v>
      </c>
      <c r="P172" s="117">
        <f t="shared" si="11"/>
        <v>99.61983172860613</v>
      </c>
      <c r="Q172" s="104" t="s">
        <v>1285</v>
      </c>
      <c r="R172">
        <f t="shared" si="9"/>
        <v>1476.15</v>
      </c>
      <c r="S172">
        <f t="shared" si="10"/>
        <v>1E-3</v>
      </c>
    </row>
    <row r="173" spans="1:19" x14ac:dyDescent="0.3">
      <c r="A173" s="122" t="s">
        <v>1292</v>
      </c>
      <c r="B173" s="103">
        <v>0.68</v>
      </c>
      <c r="C173" s="103">
        <v>0.29799999999999999</v>
      </c>
      <c r="D173" s="104">
        <v>1179</v>
      </c>
      <c r="E173" s="104">
        <v>1</v>
      </c>
      <c r="F173" s="105">
        <v>3.2397658694947578</v>
      </c>
      <c r="G173" s="106">
        <v>49.3</v>
      </c>
      <c r="H173" s="105">
        <v>2.5499999999999998</v>
      </c>
      <c r="I173" s="106">
        <v>14.9</v>
      </c>
      <c r="J173" s="106">
        <v>13.730409999999999</v>
      </c>
      <c r="K173" s="105">
        <v>5.71</v>
      </c>
      <c r="L173" s="105">
        <v>9.14</v>
      </c>
      <c r="M173" s="105">
        <v>2.65</v>
      </c>
      <c r="N173" s="105">
        <v>0.68</v>
      </c>
      <c r="O173" s="105">
        <v>0</v>
      </c>
      <c r="P173" s="117">
        <f t="shared" si="11"/>
        <v>98.660410000000013</v>
      </c>
      <c r="Q173" s="104" t="s">
        <v>1293</v>
      </c>
      <c r="R173">
        <f t="shared" si="9"/>
        <v>1452.15</v>
      </c>
      <c r="S173">
        <f t="shared" si="10"/>
        <v>1E-3</v>
      </c>
    </row>
    <row r="174" spans="1:19" x14ac:dyDescent="0.3">
      <c r="A174" s="102" t="s">
        <v>1294</v>
      </c>
      <c r="B174" s="103">
        <v>0.65300000000000002</v>
      </c>
      <c r="C174" s="103">
        <v>0.33600000000000002</v>
      </c>
      <c r="D174" s="104">
        <v>1157</v>
      </c>
      <c r="E174" s="104">
        <v>1</v>
      </c>
      <c r="F174" s="105">
        <v>3.4467743690347037</v>
      </c>
      <c r="G174" s="106">
        <v>48.9</v>
      </c>
      <c r="H174" s="105">
        <v>2.62</v>
      </c>
      <c r="I174" s="106">
        <v>13.9</v>
      </c>
      <c r="J174" s="106">
        <v>14.34295</v>
      </c>
      <c r="K174" s="105">
        <v>5.54</v>
      </c>
      <c r="L174" s="105">
        <v>9.1</v>
      </c>
      <c r="M174" s="105">
        <v>3.04</v>
      </c>
      <c r="N174" s="105">
        <v>0.78</v>
      </c>
      <c r="O174" s="105">
        <v>0</v>
      </c>
      <c r="P174" s="117">
        <f t="shared" si="11"/>
        <v>98.222950000000012</v>
      </c>
      <c r="Q174" s="104" t="s">
        <v>1293</v>
      </c>
      <c r="R174">
        <f t="shared" si="9"/>
        <v>1430.15</v>
      </c>
      <c r="S174">
        <f t="shared" si="10"/>
        <v>1E-3</v>
      </c>
    </row>
    <row r="175" spans="1:19" x14ac:dyDescent="0.3">
      <c r="A175" s="102" t="s">
        <v>1295</v>
      </c>
      <c r="B175" s="103">
        <v>0.59399999999999997</v>
      </c>
      <c r="C175" s="103">
        <v>0.39</v>
      </c>
      <c r="D175" s="104">
        <v>1150</v>
      </c>
      <c r="E175" s="104">
        <v>1</v>
      </c>
      <c r="F175" s="105">
        <v>3.5524820055434443</v>
      </c>
      <c r="G175" s="106">
        <v>48</v>
      </c>
      <c r="H175" s="105">
        <v>4.03</v>
      </c>
      <c r="I175" s="106">
        <v>13.8</v>
      </c>
      <c r="J175" s="106">
        <v>17.447279999999999</v>
      </c>
      <c r="K175" s="105">
        <v>4.3</v>
      </c>
      <c r="L175" s="105">
        <v>7.51</v>
      </c>
      <c r="M175" s="105">
        <v>3.06</v>
      </c>
      <c r="N175" s="105">
        <v>1.2</v>
      </c>
      <c r="O175" s="105">
        <v>0</v>
      </c>
      <c r="P175" s="117">
        <f t="shared" si="11"/>
        <v>99.347279999999998</v>
      </c>
      <c r="Q175" s="104" t="s">
        <v>1293</v>
      </c>
      <c r="R175">
        <f t="shared" si="9"/>
        <v>1423.15</v>
      </c>
      <c r="S175">
        <f t="shared" si="10"/>
        <v>1E-3</v>
      </c>
    </row>
    <row r="176" spans="1:19" x14ac:dyDescent="0.3">
      <c r="A176" s="102" t="s">
        <v>1296</v>
      </c>
      <c r="B176" s="103">
        <v>0.57899999999999996</v>
      </c>
      <c r="C176" s="103">
        <v>0.42100000000000004</v>
      </c>
      <c r="D176" s="104">
        <v>1154</v>
      </c>
      <c r="E176" s="104">
        <v>1</v>
      </c>
      <c r="F176" s="105">
        <v>3.2474060764654289</v>
      </c>
      <c r="G176" s="106">
        <v>47.52</v>
      </c>
      <c r="H176" s="105">
        <v>2.96</v>
      </c>
      <c r="I176" s="106">
        <v>13.33</v>
      </c>
      <c r="J176" s="106">
        <v>15.41</v>
      </c>
      <c r="K176" s="105">
        <v>5.97</v>
      </c>
      <c r="L176" s="106">
        <v>10.44</v>
      </c>
      <c r="M176" s="105">
        <v>2.52</v>
      </c>
      <c r="N176" s="105">
        <v>0.43</v>
      </c>
      <c r="O176" s="105">
        <v>0</v>
      </c>
      <c r="P176" s="117">
        <f t="shared" si="11"/>
        <v>98.58</v>
      </c>
      <c r="Q176" s="104" t="s">
        <v>1296</v>
      </c>
      <c r="R176">
        <f t="shared" si="9"/>
        <v>1427.15</v>
      </c>
      <c r="S176">
        <f t="shared" si="10"/>
        <v>1E-3</v>
      </c>
    </row>
    <row r="177" spans="1:19" x14ac:dyDescent="0.3">
      <c r="A177" s="102" t="s">
        <v>1296</v>
      </c>
      <c r="B177" s="103">
        <v>0.61299999999999999</v>
      </c>
      <c r="C177" s="103">
        <v>0.38700000000000001</v>
      </c>
      <c r="D177" s="104">
        <v>1106</v>
      </c>
      <c r="E177" s="104">
        <v>1</v>
      </c>
      <c r="F177" s="105">
        <v>4.0021623942979954</v>
      </c>
      <c r="G177" s="106">
        <v>48.45</v>
      </c>
      <c r="H177" s="105">
        <v>5.17</v>
      </c>
      <c r="I177" s="106">
        <v>11.33</v>
      </c>
      <c r="J177" s="106">
        <v>16.91</v>
      </c>
      <c r="K177" s="105">
        <v>4.49</v>
      </c>
      <c r="L177" s="105">
        <v>9.02</v>
      </c>
      <c r="M177" s="105">
        <v>2.5499999999999998</v>
      </c>
      <c r="N177" s="105">
        <v>0.67</v>
      </c>
      <c r="O177" s="105">
        <v>0</v>
      </c>
      <c r="P177" s="117">
        <f t="shared" si="11"/>
        <v>98.589999999999989</v>
      </c>
      <c r="Q177" s="104" t="s">
        <v>1296</v>
      </c>
      <c r="R177">
        <f t="shared" si="9"/>
        <v>1379.15</v>
      </c>
      <c r="S177">
        <f t="shared" si="10"/>
        <v>1E-3</v>
      </c>
    </row>
    <row r="178" spans="1:19" x14ac:dyDescent="0.3">
      <c r="A178" s="102" t="s">
        <v>1296</v>
      </c>
      <c r="B178" s="103">
        <v>0.60899999999999999</v>
      </c>
      <c r="C178" s="103">
        <v>0.39100000000000001</v>
      </c>
      <c r="D178" s="104">
        <v>1144</v>
      </c>
      <c r="E178" s="104">
        <v>1</v>
      </c>
      <c r="F178" s="105">
        <v>3.3578067804966429</v>
      </c>
      <c r="G178" s="106">
        <v>47.68</v>
      </c>
      <c r="H178" s="105">
        <v>3.1</v>
      </c>
      <c r="I178" s="106">
        <v>12.94</v>
      </c>
      <c r="J178" s="106">
        <v>15.87</v>
      </c>
      <c r="K178" s="105">
        <v>5.81</v>
      </c>
      <c r="L178" s="106">
        <v>10.44</v>
      </c>
      <c r="M178" s="105">
        <v>2.37</v>
      </c>
      <c r="N178" s="105">
        <v>0.45</v>
      </c>
      <c r="O178" s="105">
        <v>0</v>
      </c>
      <c r="P178" s="117">
        <f t="shared" si="11"/>
        <v>98.660000000000011</v>
      </c>
      <c r="Q178" s="104" t="s">
        <v>1296</v>
      </c>
      <c r="R178">
        <f t="shared" si="9"/>
        <v>1417.15</v>
      </c>
      <c r="S178">
        <f t="shared" si="10"/>
        <v>1E-3</v>
      </c>
    </row>
    <row r="179" spans="1:19" x14ac:dyDescent="0.3">
      <c r="A179" s="102" t="s">
        <v>1296</v>
      </c>
      <c r="B179" s="103">
        <v>0.60099999999999998</v>
      </c>
      <c r="C179" s="103">
        <v>0.39900000000000002</v>
      </c>
      <c r="D179" s="104">
        <v>1126</v>
      </c>
      <c r="E179" s="104">
        <v>1</v>
      </c>
      <c r="F179" s="105">
        <v>3.6973090954310184</v>
      </c>
      <c r="G179" s="106">
        <v>48.15</v>
      </c>
      <c r="H179" s="105">
        <v>4.71</v>
      </c>
      <c r="I179" s="106">
        <v>12.11</v>
      </c>
      <c r="J179" s="106">
        <v>16.2</v>
      </c>
      <c r="K179" s="105">
        <v>5.05</v>
      </c>
      <c r="L179" s="105">
        <v>9.36</v>
      </c>
      <c r="M179" s="105">
        <v>2.61</v>
      </c>
      <c r="N179" s="105">
        <v>0.56999999999999995</v>
      </c>
      <c r="O179" s="105">
        <v>0</v>
      </c>
      <c r="P179" s="117">
        <f t="shared" si="11"/>
        <v>98.759999999999991</v>
      </c>
      <c r="Q179" s="104" t="s">
        <v>1296</v>
      </c>
      <c r="R179">
        <f t="shared" si="9"/>
        <v>1399.15</v>
      </c>
      <c r="S179">
        <f t="shared" si="10"/>
        <v>1E-3</v>
      </c>
    </row>
    <row r="180" spans="1:19" x14ac:dyDescent="0.3">
      <c r="A180" s="102" t="s">
        <v>1296</v>
      </c>
      <c r="B180" s="103">
        <v>0.61899999999999999</v>
      </c>
      <c r="C180" s="103">
        <v>0.38100000000000001</v>
      </c>
      <c r="D180" s="104">
        <v>1117</v>
      </c>
      <c r="E180" s="104">
        <v>1</v>
      </c>
      <c r="F180" s="105">
        <v>3.8179690978223801</v>
      </c>
      <c r="G180" s="106">
        <v>48.18</v>
      </c>
      <c r="H180" s="105">
        <v>5.2</v>
      </c>
      <c r="I180" s="106">
        <v>11.56</v>
      </c>
      <c r="J180" s="106">
        <v>16.64</v>
      </c>
      <c r="K180" s="105">
        <v>4.78</v>
      </c>
      <c r="L180" s="105">
        <v>9.4</v>
      </c>
      <c r="M180" s="105">
        <v>2.54</v>
      </c>
      <c r="N180" s="105">
        <v>0.57999999999999996</v>
      </c>
      <c r="O180" s="105">
        <v>0</v>
      </c>
      <c r="P180" s="117">
        <f t="shared" si="11"/>
        <v>98.88000000000001</v>
      </c>
      <c r="Q180" s="104" t="s">
        <v>1296</v>
      </c>
      <c r="R180">
        <f t="shared" si="9"/>
        <v>1390.15</v>
      </c>
      <c r="S180">
        <f t="shared" si="10"/>
        <v>1E-3</v>
      </c>
    </row>
    <row r="181" spans="1:19" x14ac:dyDescent="0.3">
      <c r="A181" s="102" t="s">
        <v>1296</v>
      </c>
      <c r="B181" s="103">
        <v>0.624</v>
      </c>
      <c r="C181" s="103">
        <v>0.376</v>
      </c>
      <c r="D181" s="104">
        <v>1135</v>
      </c>
      <c r="E181" s="104">
        <v>1</v>
      </c>
      <c r="F181" s="105">
        <v>3.5805584563202193</v>
      </c>
      <c r="G181" s="106">
        <v>48.13</v>
      </c>
      <c r="H181" s="105">
        <v>4.42</v>
      </c>
      <c r="I181" s="106">
        <v>12.58</v>
      </c>
      <c r="J181" s="106">
        <v>15.81</v>
      </c>
      <c r="K181" s="105">
        <v>5.41</v>
      </c>
      <c r="L181" s="105">
        <v>9.4</v>
      </c>
      <c r="M181" s="105">
        <v>2.59</v>
      </c>
      <c r="N181" s="105">
        <v>0.54</v>
      </c>
      <c r="O181" s="105">
        <v>0</v>
      </c>
      <c r="P181" s="117">
        <f t="shared" si="11"/>
        <v>98.880000000000024</v>
      </c>
      <c r="Q181" s="104" t="s">
        <v>1296</v>
      </c>
      <c r="R181">
        <f t="shared" si="9"/>
        <v>1408.15</v>
      </c>
      <c r="S181">
        <f t="shared" si="10"/>
        <v>1E-3</v>
      </c>
    </row>
    <row r="182" spans="1:19" x14ac:dyDescent="0.3">
      <c r="A182" s="102" t="s">
        <v>1296</v>
      </c>
      <c r="B182" s="103">
        <v>0.69599999999999995</v>
      </c>
      <c r="C182" s="103">
        <v>0.30400000000000005</v>
      </c>
      <c r="D182" s="104">
        <v>1163</v>
      </c>
      <c r="E182" s="104">
        <v>1</v>
      </c>
      <c r="F182" s="105">
        <v>3.1348614676435744</v>
      </c>
      <c r="G182" s="106">
        <v>48.57</v>
      </c>
      <c r="H182" s="105">
        <v>2.41</v>
      </c>
      <c r="I182" s="106">
        <v>13.51</v>
      </c>
      <c r="J182" s="106">
        <v>14</v>
      </c>
      <c r="K182" s="105">
        <v>6.39</v>
      </c>
      <c r="L182" s="106">
        <v>11.52</v>
      </c>
      <c r="M182" s="105">
        <v>1.92</v>
      </c>
      <c r="N182" s="105">
        <v>0.81</v>
      </c>
      <c r="O182" s="105">
        <v>0</v>
      </c>
      <c r="P182" s="117">
        <f t="shared" si="11"/>
        <v>99.13000000000001</v>
      </c>
      <c r="Q182" s="104" t="s">
        <v>1296</v>
      </c>
      <c r="R182">
        <f t="shared" si="9"/>
        <v>1436.15</v>
      </c>
      <c r="S182">
        <f t="shared" si="10"/>
        <v>1E-3</v>
      </c>
    </row>
    <row r="183" spans="1:19" x14ac:dyDescent="0.3">
      <c r="A183" s="102" t="s">
        <v>1296</v>
      </c>
      <c r="B183" s="103">
        <v>0.73</v>
      </c>
      <c r="C183" s="103">
        <v>0.27</v>
      </c>
      <c r="D183" s="104">
        <v>1173</v>
      </c>
      <c r="E183" s="104">
        <v>1</v>
      </c>
      <c r="F183" s="105">
        <v>3.0072051386241991</v>
      </c>
      <c r="G183" s="106">
        <v>48.49</v>
      </c>
      <c r="H183" s="105">
        <v>2.3199999999999998</v>
      </c>
      <c r="I183" s="106">
        <v>13.62</v>
      </c>
      <c r="J183" s="106">
        <v>13.81</v>
      </c>
      <c r="K183" s="105">
        <v>6.78</v>
      </c>
      <c r="L183" s="106">
        <v>11.59</v>
      </c>
      <c r="M183" s="105">
        <v>2.25</v>
      </c>
      <c r="N183" s="105">
        <v>0.37</v>
      </c>
      <c r="O183" s="105">
        <v>0</v>
      </c>
      <c r="P183" s="117">
        <f t="shared" si="11"/>
        <v>99.230000000000018</v>
      </c>
      <c r="Q183" s="104" t="s">
        <v>1296</v>
      </c>
      <c r="R183">
        <f t="shared" si="9"/>
        <v>1446.15</v>
      </c>
      <c r="S183">
        <f t="shared" si="10"/>
        <v>1E-3</v>
      </c>
    </row>
    <row r="184" spans="1:19" x14ac:dyDescent="0.3">
      <c r="A184" s="102" t="s">
        <v>1296</v>
      </c>
      <c r="B184" s="103">
        <v>0.70200000000000007</v>
      </c>
      <c r="C184" s="103">
        <v>0.29799999999999993</v>
      </c>
      <c r="D184" s="104">
        <v>1173</v>
      </c>
      <c r="E184" s="104">
        <v>1</v>
      </c>
      <c r="F184" s="105">
        <v>3.0113762337653598</v>
      </c>
      <c r="G184" s="106">
        <v>48.49</v>
      </c>
      <c r="H184" s="105">
        <v>2.33</v>
      </c>
      <c r="I184" s="106">
        <v>13.72</v>
      </c>
      <c r="J184" s="106">
        <v>13.71</v>
      </c>
      <c r="K184" s="105">
        <v>6.65</v>
      </c>
      <c r="L184" s="106">
        <v>11.74</v>
      </c>
      <c r="M184" s="105">
        <v>1.92</v>
      </c>
      <c r="N184" s="105">
        <v>0.75</v>
      </c>
      <c r="O184" s="105">
        <v>0</v>
      </c>
      <c r="P184" s="117">
        <f t="shared" si="11"/>
        <v>99.31</v>
      </c>
      <c r="Q184" s="104" t="s">
        <v>1296</v>
      </c>
      <c r="R184">
        <f t="shared" si="9"/>
        <v>1446.15</v>
      </c>
      <c r="S184">
        <f t="shared" si="10"/>
        <v>1E-3</v>
      </c>
    </row>
    <row r="185" spans="1:19" x14ac:dyDescent="0.3">
      <c r="A185" s="102" t="s">
        <v>1296</v>
      </c>
      <c r="B185" s="103">
        <v>0.59899999999999998</v>
      </c>
      <c r="C185" s="103">
        <v>0.40100000000000002</v>
      </c>
      <c r="D185" s="104">
        <v>1163</v>
      </c>
      <c r="E185" s="104">
        <v>1</v>
      </c>
      <c r="F185" s="105">
        <v>3.1748422620504644</v>
      </c>
      <c r="G185" s="106">
        <v>47.69</v>
      </c>
      <c r="H185" s="105">
        <v>2.99</v>
      </c>
      <c r="I185" s="106">
        <v>13.98</v>
      </c>
      <c r="J185" s="106">
        <v>15.3</v>
      </c>
      <c r="K185" s="105">
        <v>6.14</v>
      </c>
      <c r="L185" s="106">
        <v>10.38</v>
      </c>
      <c r="M185" s="105">
        <v>2.4300000000000002</v>
      </c>
      <c r="N185" s="105">
        <v>0.44</v>
      </c>
      <c r="O185" s="105">
        <v>0</v>
      </c>
      <c r="P185" s="117">
        <f t="shared" si="11"/>
        <v>99.35</v>
      </c>
      <c r="Q185" s="104" t="s">
        <v>1296</v>
      </c>
      <c r="R185">
        <f t="shared" si="9"/>
        <v>1436.15</v>
      </c>
      <c r="S185">
        <f t="shared" si="10"/>
        <v>1E-3</v>
      </c>
    </row>
    <row r="186" spans="1:19" x14ac:dyDescent="0.3">
      <c r="A186" s="102" t="s">
        <v>1296</v>
      </c>
      <c r="B186" s="103">
        <v>0.66500000000000004</v>
      </c>
      <c r="C186" s="103">
        <v>0.33499999999999996</v>
      </c>
      <c r="D186" s="104">
        <v>1138</v>
      </c>
      <c r="E186" s="104">
        <v>1</v>
      </c>
      <c r="F186" s="105">
        <v>3.4945532112886819</v>
      </c>
      <c r="G186" s="106">
        <v>48.6</v>
      </c>
      <c r="H186" s="105">
        <v>4.3899999999999997</v>
      </c>
      <c r="I186" s="106">
        <v>12.01</v>
      </c>
      <c r="J186" s="106">
        <v>16.87</v>
      </c>
      <c r="K186" s="105">
        <v>5.08</v>
      </c>
      <c r="L186" s="105">
        <v>9.76</v>
      </c>
      <c r="M186" s="105">
        <v>2.48</v>
      </c>
      <c r="N186" s="105">
        <v>0.59</v>
      </c>
      <c r="O186" s="105">
        <v>0</v>
      </c>
      <c r="P186" s="117">
        <f t="shared" si="11"/>
        <v>99.780000000000015</v>
      </c>
      <c r="Q186" s="104" t="s">
        <v>1296</v>
      </c>
      <c r="R186">
        <f t="shared" si="9"/>
        <v>1411.15</v>
      </c>
      <c r="S186">
        <f t="shared" si="10"/>
        <v>1E-3</v>
      </c>
    </row>
    <row r="187" spans="1:19" x14ac:dyDescent="0.3">
      <c r="A187" s="102" t="s">
        <v>1296</v>
      </c>
      <c r="B187" s="103">
        <v>0.745</v>
      </c>
      <c r="C187" s="103">
        <v>0.255</v>
      </c>
      <c r="D187" s="104">
        <v>1201</v>
      </c>
      <c r="E187" s="104">
        <v>1</v>
      </c>
      <c r="F187" s="105">
        <v>2.7209627917749355</v>
      </c>
      <c r="G187" s="106">
        <v>48.94</v>
      </c>
      <c r="H187" s="105">
        <v>2</v>
      </c>
      <c r="I187" s="106">
        <v>14.43</v>
      </c>
      <c r="J187" s="106">
        <v>12.5</v>
      </c>
      <c r="K187" s="105">
        <v>7.58</v>
      </c>
      <c r="L187" s="106">
        <v>12.17</v>
      </c>
      <c r="M187" s="105">
        <v>2.06</v>
      </c>
      <c r="N187" s="105">
        <v>0.27</v>
      </c>
      <c r="O187" s="105">
        <v>0</v>
      </c>
      <c r="P187" s="117">
        <f t="shared" si="11"/>
        <v>99.95</v>
      </c>
      <c r="Q187" s="104" t="s">
        <v>1296</v>
      </c>
      <c r="R187">
        <f t="shared" si="9"/>
        <v>1474.15</v>
      </c>
      <c r="S187">
        <f t="shared" si="10"/>
        <v>1E-3</v>
      </c>
    </row>
    <row r="188" spans="1:19" x14ac:dyDescent="0.3">
      <c r="A188" s="102" t="s">
        <v>1296</v>
      </c>
      <c r="B188" s="103">
        <v>0.71799999999999997</v>
      </c>
      <c r="C188" s="103">
        <v>0.28200000000000003</v>
      </c>
      <c r="D188" s="104">
        <v>1201</v>
      </c>
      <c r="E188" s="104">
        <v>1</v>
      </c>
      <c r="F188" s="105">
        <v>2.7354633679672986</v>
      </c>
      <c r="G188" s="106">
        <v>49.88</v>
      </c>
      <c r="H188" s="105">
        <v>1.69</v>
      </c>
      <c r="I188" s="106">
        <v>14.57</v>
      </c>
      <c r="J188" s="106">
        <v>10.89</v>
      </c>
      <c r="K188" s="105">
        <v>7.99</v>
      </c>
      <c r="L188" s="106">
        <v>12.64</v>
      </c>
      <c r="M188" s="105">
        <v>2.2400000000000002</v>
      </c>
      <c r="N188" s="105">
        <v>0.25</v>
      </c>
      <c r="O188" s="105">
        <v>0</v>
      </c>
      <c r="P188" s="117">
        <f t="shared" si="11"/>
        <v>100.14999999999999</v>
      </c>
      <c r="Q188" s="104" t="s">
        <v>1296</v>
      </c>
      <c r="R188">
        <f t="shared" si="9"/>
        <v>1474.15</v>
      </c>
      <c r="S188">
        <f t="shared" si="10"/>
        <v>1E-3</v>
      </c>
    </row>
    <row r="189" spans="1:19" x14ac:dyDescent="0.3">
      <c r="A189" s="102" t="s">
        <v>1297</v>
      </c>
      <c r="B189" s="105">
        <v>0.50700000000000001</v>
      </c>
      <c r="C189" s="105">
        <v>0.48</v>
      </c>
      <c r="D189" s="104">
        <v>1072</v>
      </c>
      <c r="E189" s="104">
        <v>1</v>
      </c>
      <c r="F189" s="105">
        <v>4.3594750151570834</v>
      </c>
      <c r="G189" s="106">
        <v>47.56</v>
      </c>
      <c r="H189" s="105">
        <v>4.72</v>
      </c>
      <c r="I189" s="106">
        <v>9.61</v>
      </c>
      <c r="J189" s="106">
        <v>16.29</v>
      </c>
      <c r="K189" s="105">
        <v>4.2300000000000004</v>
      </c>
      <c r="L189" s="106">
        <v>9.73</v>
      </c>
      <c r="M189" s="105">
        <v>2.4500000000000002</v>
      </c>
      <c r="N189" s="105">
        <v>0.65</v>
      </c>
      <c r="O189" s="105">
        <v>0</v>
      </c>
      <c r="P189" s="117">
        <f t="shared" si="11"/>
        <v>95.240000000000023</v>
      </c>
      <c r="Q189" s="104" t="s">
        <v>1298</v>
      </c>
      <c r="R189">
        <f t="shared" si="9"/>
        <v>1345.15</v>
      </c>
      <c r="S189">
        <f t="shared" si="10"/>
        <v>1E-3</v>
      </c>
    </row>
    <row r="190" spans="1:19" x14ac:dyDescent="0.3">
      <c r="A190" s="123" t="s">
        <v>1299</v>
      </c>
      <c r="B190" s="109">
        <v>0.70599999999999996</v>
      </c>
      <c r="C190" s="109">
        <f>1-B190</f>
        <v>0.29400000000000004</v>
      </c>
      <c r="D190" s="104">
        <v>1148</v>
      </c>
      <c r="E190" s="104">
        <v>1</v>
      </c>
      <c r="F190" s="105">
        <v>3.3806422920585875</v>
      </c>
      <c r="G190" s="106">
        <v>49.8</v>
      </c>
      <c r="H190" s="105">
        <v>3.47</v>
      </c>
      <c r="I190" s="106">
        <v>13.15</v>
      </c>
      <c r="J190" s="106">
        <v>14.18</v>
      </c>
      <c r="K190" s="105">
        <v>6.06</v>
      </c>
      <c r="L190" s="106">
        <v>10.81</v>
      </c>
      <c r="M190" s="105">
        <v>2.5299999999999998</v>
      </c>
      <c r="N190" s="105">
        <v>0.37</v>
      </c>
      <c r="O190" s="105">
        <v>0</v>
      </c>
      <c r="P190" s="117">
        <f t="shared" si="11"/>
        <v>100.37</v>
      </c>
      <c r="Q190" s="104" t="s">
        <v>1300</v>
      </c>
      <c r="R190">
        <f t="shared" si="9"/>
        <v>1421.15</v>
      </c>
      <c r="S190">
        <f t="shared" si="10"/>
        <v>1E-3</v>
      </c>
    </row>
    <row r="191" spans="1:19" x14ac:dyDescent="0.3">
      <c r="A191" s="123" t="s">
        <v>1301</v>
      </c>
      <c r="B191" s="109">
        <v>0.70899999999999996</v>
      </c>
      <c r="C191" s="109">
        <f>1-B191</f>
        <v>0.29100000000000004</v>
      </c>
      <c r="D191" s="104">
        <v>1158</v>
      </c>
      <c r="E191" s="104">
        <v>1</v>
      </c>
      <c r="F191" s="105">
        <v>3.2671906903348424</v>
      </c>
      <c r="G191" s="106">
        <v>48.5</v>
      </c>
      <c r="H191" s="105">
        <v>3.25</v>
      </c>
      <c r="I191" s="106">
        <v>13.79</v>
      </c>
      <c r="J191" s="106">
        <v>13.59</v>
      </c>
      <c r="K191" s="105">
        <v>6.5</v>
      </c>
      <c r="L191" s="106">
        <v>10.5</v>
      </c>
      <c r="M191" s="105">
        <v>2.5499999999999998</v>
      </c>
      <c r="N191" s="105">
        <v>0.32</v>
      </c>
      <c r="O191" s="105">
        <v>0</v>
      </c>
      <c r="P191" s="117">
        <f t="shared" si="11"/>
        <v>98.999999999999986</v>
      </c>
      <c r="Q191" s="104" t="s">
        <v>1300</v>
      </c>
      <c r="R191">
        <f t="shared" si="9"/>
        <v>1431.15</v>
      </c>
      <c r="S191">
        <f t="shared" si="10"/>
        <v>1E-3</v>
      </c>
    </row>
    <row r="192" spans="1:19" x14ac:dyDescent="0.3">
      <c r="A192" s="123" t="s">
        <v>1302</v>
      </c>
      <c r="B192" s="109">
        <v>0.70599999999999996</v>
      </c>
      <c r="C192" s="109">
        <f>1-B192</f>
        <v>0.29400000000000004</v>
      </c>
      <c r="D192" s="104">
        <v>1158</v>
      </c>
      <c r="E192" s="104">
        <v>1</v>
      </c>
      <c r="F192" s="105">
        <v>3.2146746937998989</v>
      </c>
      <c r="G192" s="106">
        <v>49.2</v>
      </c>
      <c r="H192" s="105">
        <v>0.38</v>
      </c>
      <c r="I192" s="106">
        <v>12.32</v>
      </c>
      <c r="J192" s="106">
        <v>14.79</v>
      </c>
      <c r="K192" s="105">
        <v>5.46</v>
      </c>
      <c r="L192" s="106">
        <v>10.9</v>
      </c>
      <c r="M192" s="105">
        <v>2.7</v>
      </c>
      <c r="N192" s="105">
        <v>0.43</v>
      </c>
      <c r="O192" s="105">
        <v>0</v>
      </c>
      <c r="P192" s="117">
        <f t="shared" si="11"/>
        <v>96.18</v>
      </c>
      <c r="Q192" s="104" t="s">
        <v>1300</v>
      </c>
      <c r="R192">
        <f t="shared" si="9"/>
        <v>1431.15</v>
      </c>
      <c r="S192">
        <f t="shared" si="10"/>
        <v>1E-3</v>
      </c>
    </row>
    <row r="193" spans="1:19" x14ac:dyDescent="0.3">
      <c r="A193" s="102" t="s">
        <v>1303</v>
      </c>
      <c r="B193" s="103">
        <v>0.71299999999999997</v>
      </c>
      <c r="C193" s="103">
        <v>0.27900000000000003</v>
      </c>
      <c r="D193" s="104">
        <v>1205</v>
      </c>
      <c r="E193" s="104">
        <v>1</v>
      </c>
      <c r="F193" s="105">
        <v>2.853181073677173</v>
      </c>
      <c r="G193" s="106">
        <v>50.6</v>
      </c>
      <c r="H193" s="105">
        <v>1.57</v>
      </c>
      <c r="I193" s="106">
        <v>15</v>
      </c>
      <c r="J193" s="104">
        <v>9.73</v>
      </c>
      <c r="K193" s="105">
        <v>7.6</v>
      </c>
      <c r="L193" s="106">
        <v>11.1</v>
      </c>
      <c r="M193" s="105">
        <v>3.29</v>
      </c>
      <c r="N193" s="105">
        <v>0.13</v>
      </c>
      <c r="O193" s="105">
        <v>0</v>
      </c>
      <c r="P193" s="117">
        <f t="shared" si="11"/>
        <v>99.02</v>
      </c>
      <c r="Q193" s="104" t="s">
        <v>1304</v>
      </c>
      <c r="R193">
        <f t="shared" si="9"/>
        <v>1478.15</v>
      </c>
      <c r="S193">
        <f t="shared" si="10"/>
        <v>1E-3</v>
      </c>
    </row>
    <row r="194" spans="1:19" x14ac:dyDescent="0.3">
      <c r="A194" s="102" t="s">
        <v>1195</v>
      </c>
      <c r="B194" s="103">
        <v>0.71399999999999997</v>
      </c>
      <c r="C194" s="103">
        <v>0.28199999999999997</v>
      </c>
      <c r="D194" s="104">
        <v>1195</v>
      </c>
      <c r="E194" s="104">
        <v>1</v>
      </c>
      <c r="F194" s="105">
        <v>2.956785189469576</v>
      </c>
      <c r="G194" s="106">
        <v>50.7</v>
      </c>
      <c r="H194" s="105">
        <v>1.67</v>
      </c>
      <c r="I194" s="106">
        <v>15.1</v>
      </c>
      <c r="J194" s="106">
        <v>9.6</v>
      </c>
      <c r="K194" s="105">
        <v>7.76</v>
      </c>
      <c r="L194" s="106">
        <v>11.3</v>
      </c>
      <c r="M194" s="105">
        <v>2.87</v>
      </c>
      <c r="N194" s="105">
        <v>0.13</v>
      </c>
      <c r="O194" s="105">
        <v>0</v>
      </c>
      <c r="P194" s="117">
        <f t="shared" si="11"/>
        <v>99.13</v>
      </c>
      <c r="Q194" s="104" t="s">
        <v>1304</v>
      </c>
      <c r="R194">
        <f t="shared" si="9"/>
        <v>1468.15</v>
      </c>
      <c r="S194">
        <f t="shared" si="10"/>
        <v>1E-3</v>
      </c>
    </row>
    <row r="195" spans="1:19" x14ac:dyDescent="0.3">
      <c r="A195" s="102" t="s">
        <v>1305</v>
      </c>
      <c r="B195" s="103">
        <v>0.67800000000000005</v>
      </c>
      <c r="C195" s="103">
        <v>0.309</v>
      </c>
      <c r="D195" s="104">
        <v>1187</v>
      </c>
      <c r="E195" s="104">
        <v>1</v>
      </c>
      <c r="F195" s="105">
        <v>3.0175780123609504</v>
      </c>
      <c r="G195" s="106">
        <v>51.2</v>
      </c>
      <c r="H195" s="105">
        <v>1.67</v>
      </c>
      <c r="I195" s="106">
        <v>15</v>
      </c>
      <c r="J195" s="104">
        <v>9.9499999999999993</v>
      </c>
      <c r="K195" s="105">
        <v>7.78</v>
      </c>
      <c r="L195" s="106">
        <v>11.6</v>
      </c>
      <c r="M195" s="105">
        <v>2.81</v>
      </c>
      <c r="N195" s="105">
        <v>0.14000000000000001</v>
      </c>
      <c r="O195" s="105">
        <v>0</v>
      </c>
      <c r="P195" s="117">
        <f t="shared" si="11"/>
        <v>100.15</v>
      </c>
      <c r="Q195" s="104" t="s">
        <v>1304</v>
      </c>
      <c r="R195">
        <f t="shared" ref="R195:R215" si="12">D195+273.15</f>
        <v>1460.15</v>
      </c>
      <c r="S195">
        <f t="shared" ref="S195:S215" si="13">E195/1000</f>
        <v>1E-3</v>
      </c>
    </row>
    <row r="196" spans="1:19" x14ac:dyDescent="0.3">
      <c r="A196" s="102" t="s">
        <v>1197</v>
      </c>
      <c r="B196" s="103">
        <v>0.68100000000000005</v>
      </c>
      <c r="C196" s="103">
        <v>0.30499999999999999</v>
      </c>
      <c r="D196" s="104">
        <v>1177</v>
      </c>
      <c r="E196" s="104">
        <v>1</v>
      </c>
      <c r="F196" s="105">
        <v>3.0906649894402953</v>
      </c>
      <c r="G196" s="106">
        <v>50.3</v>
      </c>
      <c r="H196" s="105">
        <v>1.83</v>
      </c>
      <c r="I196" s="106">
        <v>14.1</v>
      </c>
      <c r="J196" s="104">
        <v>10.6</v>
      </c>
      <c r="K196" s="105">
        <v>7.24</v>
      </c>
      <c r="L196" s="106">
        <v>11.4</v>
      </c>
      <c r="M196" s="105">
        <v>2.85</v>
      </c>
      <c r="N196" s="105">
        <v>0.16</v>
      </c>
      <c r="O196" s="105">
        <v>0</v>
      </c>
      <c r="P196" s="117">
        <f t="shared" si="11"/>
        <v>98.479999999999976</v>
      </c>
      <c r="Q196" s="104" t="s">
        <v>1304</v>
      </c>
      <c r="R196">
        <f t="shared" si="12"/>
        <v>1450.15</v>
      </c>
      <c r="S196">
        <f t="shared" si="13"/>
        <v>1E-3</v>
      </c>
    </row>
    <row r="197" spans="1:19" x14ac:dyDescent="0.3">
      <c r="A197" s="102" t="s">
        <v>1144</v>
      </c>
      <c r="B197" s="103">
        <v>0.73099999999999998</v>
      </c>
      <c r="C197" s="103">
        <v>0.246</v>
      </c>
      <c r="D197" s="104">
        <v>1230</v>
      </c>
      <c r="E197" s="104">
        <v>1</v>
      </c>
      <c r="F197" s="105">
        <v>2.6745471423247698</v>
      </c>
      <c r="G197" s="106">
        <v>49</v>
      </c>
      <c r="H197" s="105">
        <v>1.1599999999999999</v>
      </c>
      <c r="I197" s="106">
        <v>17.3</v>
      </c>
      <c r="J197" s="104">
        <v>9.86</v>
      </c>
      <c r="K197" s="105">
        <v>8.25</v>
      </c>
      <c r="L197" s="106">
        <v>10.5</v>
      </c>
      <c r="M197" s="105">
        <v>3.11</v>
      </c>
      <c r="N197" s="105">
        <v>0.13</v>
      </c>
      <c r="O197" s="105">
        <v>0</v>
      </c>
      <c r="P197" s="117">
        <f t="shared" si="11"/>
        <v>99.309999999999988</v>
      </c>
      <c r="Q197" s="104" t="s">
        <v>1304</v>
      </c>
      <c r="R197">
        <f t="shared" si="12"/>
        <v>1503.15</v>
      </c>
      <c r="S197">
        <f t="shared" si="13"/>
        <v>1E-3</v>
      </c>
    </row>
    <row r="198" spans="1:19" x14ac:dyDescent="0.3">
      <c r="A198" s="102" t="s">
        <v>1306</v>
      </c>
      <c r="B198" s="103">
        <v>0.73199999999999998</v>
      </c>
      <c r="C198" s="103">
        <v>0.25600000000000001</v>
      </c>
      <c r="D198" s="104">
        <v>1224</v>
      </c>
      <c r="E198" s="104">
        <v>1</v>
      </c>
      <c r="F198" s="105">
        <v>2.7213292398705411</v>
      </c>
      <c r="G198" s="106">
        <v>49.1</v>
      </c>
      <c r="H198" s="105">
        <v>1.1200000000000001</v>
      </c>
      <c r="I198" s="106">
        <v>17.2</v>
      </c>
      <c r="J198" s="106">
        <v>10</v>
      </c>
      <c r="K198" s="105">
        <v>8.64</v>
      </c>
      <c r="L198" s="106">
        <v>10.4</v>
      </c>
      <c r="M198" s="105">
        <v>3.03</v>
      </c>
      <c r="N198" s="105">
        <v>0.14000000000000001</v>
      </c>
      <c r="O198" s="105">
        <v>0</v>
      </c>
      <c r="P198" s="117">
        <f t="shared" si="11"/>
        <v>99.63000000000001</v>
      </c>
      <c r="Q198" s="104" t="s">
        <v>1304</v>
      </c>
      <c r="R198">
        <f t="shared" si="12"/>
        <v>1497.15</v>
      </c>
      <c r="S198">
        <f t="shared" si="13"/>
        <v>1E-3</v>
      </c>
    </row>
    <row r="199" spans="1:19" x14ac:dyDescent="0.3">
      <c r="A199" s="102" t="s">
        <v>1142</v>
      </c>
      <c r="B199" s="103">
        <v>0.72399999999999998</v>
      </c>
      <c r="C199" s="103">
        <v>0.27400000000000002</v>
      </c>
      <c r="D199" s="104">
        <v>1215</v>
      </c>
      <c r="E199" s="104">
        <v>1</v>
      </c>
      <c r="F199" s="105">
        <v>2.7432953052700677</v>
      </c>
      <c r="G199" s="106">
        <v>48.2</v>
      </c>
      <c r="H199" s="105">
        <v>1.19</v>
      </c>
      <c r="I199" s="106">
        <v>16.399999999999999</v>
      </c>
      <c r="J199" s="104">
        <v>10.5</v>
      </c>
      <c r="K199" s="105">
        <v>8.39</v>
      </c>
      <c r="L199" s="106">
        <v>10.5</v>
      </c>
      <c r="M199" s="105">
        <v>3.15</v>
      </c>
      <c r="N199" s="105">
        <v>0.13</v>
      </c>
      <c r="O199" s="105">
        <v>0</v>
      </c>
      <c r="P199" s="117">
        <f t="shared" si="11"/>
        <v>98.46</v>
      </c>
      <c r="Q199" s="104" t="s">
        <v>1304</v>
      </c>
      <c r="R199">
        <f t="shared" si="12"/>
        <v>1488.15</v>
      </c>
      <c r="S199">
        <f t="shared" si="13"/>
        <v>1E-3</v>
      </c>
    </row>
    <row r="200" spans="1:19" x14ac:dyDescent="0.3">
      <c r="A200" s="104" t="s">
        <v>1307</v>
      </c>
      <c r="B200" s="105">
        <v>0.62295846269959243</v>
      </c>
      <c r="C200" s="105">
        <v>0.3583475873081946</v>
      </c>
      <c r="D200" s="104">
        <v>1190</v>
      </c>
      <c r="E200" s="104">
        <v>1</v>
      </c>
      <c r="F200" s="105">
        <v>3.5901666139895534</v>
      </c>
      <c r="G200" s="106">
        <v>54.1</v>
      </c>
      <c r="H200" s="105">
        <v>3.34</v>
      </c>
      <c r="I200" s="106">
        <v>16.100000000000001</v>
      </c>
      <c r="J200" s="104">
        <v>8.5399999999999991</v>
      </c>
      <c r="K200" s="105">
        <v>4.47</v>
      </c>
      <c r="L200" s="105">
        <v>6.96</v>
      </c>
      <c r="M200" s="105">
        <v>3.39</v>
      </c>
      <c r="N200" s="105">
        <v>1.1499999999999999</v>
      </c>
      <c r="O200" s="105">
        <v>0</v>
      </c>
      <c r="P200" s="117">
        <f>G200+H200+I200+J200+K200+L200+M200+N200</f>
        <v>98.049999999999983</v>
      </c>
      <c r="Q200" s="104" t="s">
        <v>1308</v>
      </c>
      <c r="R200">
        <f t="shared" si="12"/>
        <v>1463.15</v>
      </c>
      <c r="S200">
        <f t="shared" si="13"/>
        <v>1E-3</v>
      </c>
    </row>
    <row r="201" spans="1:19" x14ac:dyDescent="0.3">
      <c r="A201" s="104" t="s">
        <v>1309</v>
      </c>
      <c r="B201" s="105">
        <v>0.62064423666363944</v>
      </c>
      <c r="C201" s="105">
        <v>0.36862874677741708</v>
      </c>
      <c r="D201" s="104">
        <v>1175</v>
      </c>
      <c r="E201" s="104">
        <v>1</v>
      </c>
      <c r="F201" s="105">
        <v>3.5793529466137963</v>
      </c>
      <c r="G201" s="106">
        <v>50.3</v>
      </c>
      <c r="H201" s="105">
        <v>4</v>
      </c>
      <c r="I201" s="106">
        <v>15.9</v>
      </c>
      <c r="J201" s="104">
        <v>11.6</v>
      </c>
      <c r="K201" s="105">
        <v>4.53</v>
      </c>
      <c r="L201" s="105">
        <v>6.81</v>
      </c>
      <c r="M201" s="105">
        <v>3.35</v>
      </c>
      <c r="N201" s="105">
        <v>0.93</v>
      </c>
      <c r="O201" s="105">
        <v>0</v>
      </c>
      <c r="P201" s="117">
        <f t="shared" ref="P201:P215" si="14">G201+H201+I201+J201+K201+L201+M201+N201</f>
        <v>97.42</v>
      </c>
      <c r="Q201" s="104" t="s">
        <v>1308</v>
      </c>
      <c r="R201">
        <f t="shared" si="12"/>
        <v>1448.15</v>
      </c>
      <c r="S201">
        <f t="shared" si="13"/>
        <v>1E-3</v>
      </c>
    </row>
    <row r="202" spans="1:19" x14ac:dyDescent="0.3">
      <c r="A202" s="104" t="s">
        <v>1310</v>
      </c>
      <c r="B202" s="105">
        <v>0.60361232463279002</v>
      </c>
      <c r="C202" s="105">
        <v>0.37871489309736855</v>
      </c>
      <c r="D202" s="104">
        <v>1160</v>
      </c>
      <c r="E202" s="104">
        <v>1</v>
      </c>
      <c r="F202" s="105">
        <v>3.9443383569276604</v>
      </c>
      <c r="G202" s="106">
        <v>55.3</v>
      </c>
      <c r="H202" s="105">
        <v>3.04</v>
      </c>
      <c r="I202" s="106">
        <v>14.9</v>
      </c>
      <c r="J202" s="104">
        <v>8.24</v>
      </c>
      <c r="K202" s="105">
        <v>4.8</v>
      </c>
      <c r="L202" s="105">
        <v>6.76</v>
      </c>
      <c r="M202" s="105">
        <v>3.52</v>
      </c>
      <c r="N202" s="105">
        <v>1.03</v>
      </c>
      <c r="O202" s="105">
        <v>0</v>
      </c>
      <c r="P202" s="117">
        <f t="shared" si="14"/>
        <v>97.589999999999989</v>
      </c>
      <c r="Q202" s="104" t="s">
        <v>1308</v>
      </c>
      <c r="R202">
        <f t="shared" si="12"/>
        <v>1433.15</v>
      </c>
      <c r="S202">
        <f t="shared" si="13"/>
        <v>1E-3</v>
      </c>
    </row>
    <row r="203" spans="1:19" x14ac:dyDescent="0.3">
      <c r="A203" s="104" t="s">
        <v>1311</v>
      </c>
      <c r="B203" s="105">
        <v>0.53611567600420751</v>
      </c>
      <c r="C203" s="105">
        <v>0.36196640441712596</v>
      </c>
      <c r="D203" s="104">
        <v>1148</v>
      </c>
      <c r="E203" s="104">
        <v>1</v>
      </c>
      <c r="F203" s="105">
        <v>3.9330650892806491</v>
      </c>
      <c r="G203" s="106">
        <v>53.1</v>
      </c>
      <c r="H203" s="105">
        <v>3.52</v>
      </c>
      <c r="I203" s="106">
        <v>14.8</v>
      </c>
      <c r="J203" s="104">
        <v>10.7</v>
      </c>
      <c r="K203" s="105">
        <v>5.04</v>
      </c>
      <c r="L203" s="105">
        <v>6.71</v>
      </c>
      <c r="M203" s="105">
        <v>3.56</v>
      </c>
      <c r="N203" s="105">
        <v>1.1000000000000001</v>
      </c>
      <c r="O203" s="105">
        <v>0</v>
      </c>
      <c r="P203" s="117">
        <f t="shared" si="14"/>
        <v>98.53</v>
      </c>
      <c r="Q203" s="104" t="s">
        <v>1308</v>
      </c>
      <c r="R203">
        <f t="shared" si="12"/>
        <v>1421.15</v>
      </c>
      <c r="S203">
        <f t="shared" si="13"/>
        <v>1E-3</v>
      </c>
    </row>
    <row r="204" spans="1:19" x14ac:dyDescent="0.3">
      <c r="A204" s="104" t="s">
        <v>1312</v>
      </c>
      <c r="B204" s="105">
        <v>0.6024977941082067</v>
      </c>
      <c r="C204" s="105">
        <v>0.38564491455401179</v>
      </c>
      <c r="D204" s="104">
        <v>1140</v>
      </c>
      <c r="E204" s="104">
        <v>1</v>
      </c>
      <c r="F204" s="105">
        <v>3.9310156685636422</v>
      </c>
      <c r="G204" s="106">
        <v>49.9</v>
      </c>
      <c r="H204" s="105">
        <v>4.21</v>
      </c>
      <c r="I204" s="106">
        <v>15.6</v>
      </c>
      <c r="J204" s="104">
        <v>13.1</v>
      </c>
      <c r="K204" s="105">
        <v>4.6500000000000004</v>
      </c>
      <c r="L204" s="105">
        <v>6.63</v>
      </c>
      <c r="M204" s="105">
        <v>3.69</v>
      </c>
      <c r="N204" s="105">
        <v>0.96</v>
      </c>
      <c r="O204" s="105">
        <v>0</v>
      </c>
      <c r="P204" s="117">
        <f t="shared" si="14"/>
        <v>98.739999999999981</v>
      </c>
      <c r="Q204" s="104" t="s">
        <v>1308</v>
      </c>
      <c r="R204">
        <f t="shared" si="12"/>
        <v>1413.15</v>
      </c>
      <c r="S204">
        <f t="shared" si="13"/>
        <v>1E-3</v>
      </c>
    </row>
    <row r="205" spans="1:19" x14ac:dyDescent="0.3">
      <c r="A205" s="104" t="s">
        <v>1313</v>
      </c>
      <c r="B205" s="105">
        <v>0.54913060530270963</v>
      </c>
      <c r="C205" s="105">
        <v>0.43541536592650965</v>
      </c>
      <c r="D205" s="104">
        <v>1110</v>
      </c>
      <c r="E205" s="104">
        <v>1</v>
      </c>
      <c r="F205" s="105">
        <v>4.3262912068504953</v>
      </c>
      <c r="G205" s="106">
        <v>50.2</v>
      </c>
      <c r="H205" s="105">
        <v>4.3</v>
      </c>
      <c r="I205" s="106">
        <v>14.3</v>
      </c>
      <c r="J205" s="104">
        <v>13.7</v>
      </c>
      <c r="K205" s="105">
        <v>4.6399999999999997</v>
      </c>
      <c r="L205" s="105">
        <v>6.2</v>
      </c>
      <c r="M205" s="105">
        <v>3.34</v>
      </c>
      <c r="N205" s="105">
        <v>1.1499999999999999</v>
      </c>
      <c r="O205" s="105">
        <v>0</v>
      </c>
      <c r="P205" s="117">
        <f t="shared" si="14"/>
        <v>97.830000000000013</v>
      </c>
      <c r="Q205" s="104" t="s">
        <v>1308</v>
      </c>
      <c r="R205">
        <f t="shared" si="12"/>
        <v>1383.15</v>
      </c>
      <c r="S205">
        <f t="shared" si="13"/>
        <v>1E-3</v>
      </c>
    </row>
    <row r="206" spans="1:19" x14ac:dyDescent="0.3">
      <c r="A206" s="104" t="s">
        <v>1314</v>
      </c>
      <c r="B206" s="105">
        <v>0.56318659926063497</v>
      </c>
      <c r="C206" s="105">
        <v>0.42050247907215688</v>
      </c>
      <c r="D206" s="104">
        <v>1125</v>
      </c>
      <c r="E206" s="104">
        <v>1</v>
      </c>
      <c r="F206" s="105">
        <v>4.1568451792966012</v>
      </c>
      <c r="G206" s="106">
        <v>50</v>
      </c>
      <c r="H206" s="105">
        <v>4.66</v>
      </c>
      <c r="I206" s="106">
        <v>14.2</v>
      </c>
      <c r="J206" s="104">
        <v>13.9</v>
      </c>
      <c r="K206" s="105">
        <v>4.2699999999999996</v>
      </c>
      <c r="L206" s="105">
        <v>6.2</v>
      </c>
      <c r="M206" s="105">
        <v>3.17</v>
      </c>
      <c r="N206" s="105">
        <v>1.1399999999999999</v>
      </c>
      <c r="O206" s="105">
        <v>0</v>
      </c>
      <c r="P206" s="117">
        <f t="shared" si="14"/>
        <v>97.54</v>
      </c>
      <c r="Q206" s="104" t="s">
        <v>1308</v>
      </c>
      <c r="R206">
        <f t="shared" si="12"/>
        <v>1398.15</v>
      </c>
      <c r="S206">
        <f t="shared" si="13"/>
        <v>1E-3</v>
      </c>
    </row>
    <row r="207" spans="1:19" x14ac:dyDescent="0.3">
      <c r="A207" s="102" t="s">
        <v>1315</v>
      </c>
      <c r="B207" s="103">
        <v>0.66700000000000004</v>
      </c>
      <c r="C207" s="103">
        <v>0.32300000000000001</v>
      </c>
      <c r="D207" s="104">
        <v>1149</v>
      </c>
      <c r="E207" s="104">
        <v>1</v>
      </c>
      <c r="F207" s="105">
        <v>4.5607373408530707</v>
      </c>
      <c r="G207" s="106">
        <v>64.3</v>
      </c>
      <c r="H207" s="105">
        <v>0.8</v>
      </c>
      <c r="I207" s="106">
        <v>14.5</v>
      </c>
      <c r="J207" s="104">
        <v>5.76</v>
      </c>
      <c r="K207" s="105">
        <v>4.8</v>
      </c>
      <c r="L207" s="105">
        <v>4.75</v>
      </c>
      <c r="M207" s="105">
        <v>2.4</v>
      </c>
      <c r="N207" s="105">
        <v>1.78</v>
      </c>
      <c r="O207" s="105">
        <v>0</v>
      </c>
      <c r="P207" s="117">
        <f t="shared" si="14"/>
        <v>99.09</v>
      </c>
      <c r="Q207" s="104" t="s">
        <v>1315</v>
      </c>
      <c r="R207">
        <f t="shared" si="12"/>
        <v>1422.15</v>
      </c>
      <c r="S207">
        <f t="shared" si="13"/>
        <v>1E-3</v>
      </c>
    </row>
    <row r="208" spans="1:19" x14ac:dyDescent="0.3">
      <c r="A208" s="123" t="s">
        <v>1316</v>
      </c>
      <c r="B208" s="109">
        <v>0.76079435758271918</v>
      </c>
      <c r="C208" s="109">
        <v>0.23803681340028504</v>
      </c>
      <c r="D208" s="104">
        <v>1223</v>
      </c>
      <c r="E208" s="104">
        <v>1</v>
      </c>
      <c r="F208" s="105">
        <v>2.6445387903128834</v>
      </c>
      <c r="G208" s="106">
        <v>49.7</v>
      </c>
      <c r="H208" s="105">
        <v>1.18</v>
      </c>
      <c r="I208" s="106">
        <v>16.399999999999999</v>
      </c>
      <c r="J208" s="104">
        <v>8.7799999999999994</v>
      </c>
      <c r="K208" s="105">
        <v>9</v>
      </c>
      <c r="L208" s="106">
        <v>11.8</v>
      </c>
      <c r="M208" s="105">
        <v>2.5299999999999998</v>
      </c>
      <c r="N208" s="105">
        <v>0.1</v>
      </c>
      <c r="O208" s="105">
        <v>0</v>
      </c>
      <c r="P208" s="117">
        <f t="shared" si="14"/>
        <v>99.49</v>
      </c>
      <c r="Q208" s="104" t="s">
        <v>1317</v>
      </c>
      <c r="R208">
        <f t="shared" si="12"/>
        <v>1496.15</v>
      </c>
      <c r="S208">
        <f t="shared" si="13"/>
        <v>1E-3</v>
      </c>
    </row>
    <row r="209" spans="1:19" x14ac:dyDescent="0.3">
      <c r="A209" s="123" t="s">
        <v>1318</v>
      </c>
      <c r="B209" s="109">
        <v>0.7692088467771443</v>
      </c>
      <c r="C209" s="109">
        <v>0.22962445101974491</v>
      </c>
      <c r="D209" s="104">
        <v>1213</v>
      </c>
      <c r="E209" s="104">
        <v>1</v>
      </c>
      <c r="F209" s="105">
        <v>2.7132938153530692</v>
      </c>
      <c r="G209" s="106">
        <v>50.2</v>
      </c>
      <c r="H209" s="105">
        <v>1.38</v>
      </c>
      <c r="I209" s="106">
        <v>15.4</v>
      </c>
      <c r="J209" s="104">
        <v>9.4600000000000009</v>
      </c>
      <c r="K209" s="105">
        <v>8.35</v>
      </c>
      <c r="L209" s="106">
        <v>12</v>
      </c>
      <c r="M209" s="105">
        <v>2.63</v>
      </c>
      <c r="N209" s="105">
        <v>0.11</v>
      </c>
      <c r="O209" s="105">
        <v>0</v>
      </c>
      <c r="P209" s="117">
        <f t="shared" si="14"/>
        <v>99.529999999999987</v>
      </c>
      <c r="Q209" s="104" t="s">
        <v>1317</v>
      </c>
      <c r="R209">
        <f t="shared" si="12"/>
        <v>1486.15</v>
      </c>
      <c r="S209">
        <f t="shared" si="13"/>
        <v>1E-3</v>
      </c>
    </row>
    <row r="210" spans="1:19" x14ac:dyDescent="0.3">
      <c r="A210" s="123" t="s">
        <v>1319</v>
      </c>
      <c r="B210" s="109">
        <v>0.73756722400520525</v>
      </c>
      <c r="C210" s="109">
        <v>0.26066461421043757</v>
      </c>
      <c r="D210" s="104">
        <v>1188</v>
      </c>
      <c r="E210" s="104">
        <v>1</v>
      </c>
      <c r="F210" s="105">
        <v>2.9185322408948426</v>
      </c>
      <c r="G210" s="106">
        <v>50.2</v>
      </c>
      <c r="H210" s="105">
        <v>1.58</v>
      </c>
      <c r="I210" s="106">
        <v>14.2</v>
      </c>
      <c r="J210" s="104">
        <v>9.84</v>
      </c>
      <c r="K210" s="105">
        <v>7.71</v>
      </c>
      <c r="L210" s="106">
        <v>12.3</v>
      </c>
      <c r="M210" s="105">
        <v>2.64</v>
      </c>
      <c r="N210" s="105">
        <v>0.14000000000000001</v>
      </c>
      <c r="O210" s="105">
        <v>0</v>
      </c>
      <c r="P210" s="117">
        <f t="shared" si="14"/>
        <v>98.61</v>
      </c>
      <c r="Q210" s="104" t="s">
        <v>1317</v>
      </c>
      <c r="R210">
        <f t="shared" si="12"/>
        <v>1461.15</v>
      </c>
      <c r="S210">
        <f t="shared" si="13"/>
        <v>1E-3</v>
      </c>
    </row>
    <row r="211" spans="1:19" x14ac:dyDescent="0.3">
      <c r="A211" s="123" t="s">
        <v>1320</v>
      </c>
      <c r="B211" s="109">
        <v>0.71839809539798627</v>
      </c>
      <c r="C211" s="109">
        <v>0.27691498279980575</v>
      </c>
      <c r="D211" s="104">
        <v>1171</v>
      </c>
      <c r="E211" s="104">
        <v>1</v>
      </c>
      <c r="F211" s="105">
        <v>3.116714598704021</v>
      </c>
      <c r="G211" s="106">
        <v>50.4</v>
      </c>
      <c r="H211" s="105">
        <v>2.1</v>
      </c>
      <c r="I211" s="106">
        <v>13.5</v>
      </c>
      <c r="J211" s="104">
        <v>11.7</v>
      </c>
      <c r="K211" s="105">
        <v>7.05</v>
      </c>
      <c r="L211" s="106">
        <v>11.5</v>
      </c>
      <c r="M211" s="105">
        <v>2.66</v>
      </c>
      <c r="N211" s="105">
        <v>0.17</v>
      </c>
      <c r="O211" s="105">
        <v>0</v>
      </c>
      <c r="P211" s="117">
        <f t="shared" si="14"/>
        <v>99.08</v>
      </c>
      <c r="Q211" s="104" t="s">
        <v>1317</v>
      </c>
      <c r="R211">
        <f t="shared" si="12"/>
        <v>1444.15</v>
      </c>
      <c r="S211">
        <f t="shared" si="13"/>
        <v>1E-3</v>
      </c>
    </row>
    <row r="212" spans="1:19" x14ac:dyDescent="0.3">
      <c r="A212" s="123" t="s">
        <v>1321</v>
      </c>
      <c r="B212" s="109">
        <v>0.67798880425244012</v>
      </c>
      <c r="C212" s="109">
        <v>0.31611886170582332</v>
      </c>
      <c r="D212" s="104">
        <v>1160</v>
      </c>
      <c r="E212" s="104">
        <v>1</v>
      </c>
      <c r="F212" s="105">
        <v>3.2591368756391228</v>
      </c>
      <c r="G212" s="106">
        <v>50.4</v>
      </c>
      <c r="H212" s="105">
        <v>2.27</v>
      </c>
      <c r="I212" s="106">
        <v>13.3</v>
      </c>
      <c r="J212" s="104">
        <v>11.9</v>
      </c>
      <c r="K212" s="105">
        <v>6.71</v>
      </c>
      <c r="L212" s="106">
        <v>11.2</v>
      </c>
      <c r="M212" s="105">
        <v>2.73</v>
      </c>
      <c r="N212" s="105">
        <v>0.19</v>
      </c>
      <c r="O212" s="105">
        <v>0</v>
      </c>
      <c r="P212" s="117">
        <f t="shared" si="14"/>
        <v>98.7</v>
      </c>
      <c r="Q212" s="104" t="s">
        <v>1317</v>
      </c>
      <c r="R212">
        <f t="shared" si="12"/>
        <v>1433.15</v>
      </c>
      <c r="S212">
        <f t="shared" si="13"/>
        <v>1E-3</v>
      </c>
    </row>
    <row r="213" spans="1:19" x14ac:dyDescent="0.3">
      <c r="A213" s="123" t="s">
        <v>1322</v>
      </c>
      <c r="B213" s="109">
        <v>0.90189451890478423</v>
      </c>
      <c r="C213" s="109">
        <v>9.8105481095215774E-2</v>
      </c>
      <c r="D213" s="104">
        <v>1225</v>
      </c>
      <c r="E213" s="104">
        <v>1</v>
      </c>
      <c r="F213" s="105">
        <v>2.475782849777616</v>
      </c>
      <c r="G213" s="106">
        <v>50</v>
      </c>
      <c r="H213" s="105">
        <v>0.55000000000000004</v>
      </c>
      <c r="I213" s="106">
        <v>15.2</v>
      </c>
      <c r="J213" s="104">
        <v>8.52</v>
      </c>
      <c r="K213" s="105">
        <v>10.1</v>
      </c>
      <c r="L213" s="106">
        <v>14.1</v>
      </c>
      <c r="M213" s="105">
        <v>1.1399999999999999</v>
      </c>
      <c r="N213" s="105">
        <v>0.01</v>
      </c>
      <c r="O213" s="105">
        <v>0</v>
      </c>
      <c r="P213" s="117">
        <f t="shared" si="14"/>
        <v>99.61999999999999</v>
      </c>
      <c r="Q213" s="104" t="s">
        <v>1317</v>
      </c>
      <c r="R213">
        <f t="shared" si="12"/>
        <v>1498.15</v>
      </c>
      <c r="S213">
        <f t="shared" si="13"/>
        <v>1E-3</v>
      </c>
    </row>
    <row r="214" spans="1:19" x14ac:dyDescent="0.3">
      <c r="A214" s="123" t="s">
        <v>1323</v>
      </c>
      <c r="B214" s="109">
        <v>0.87653324330703175</v>
      </c>
      <c r="C214" s="109">
        <v>0.12346675669296829</v>
      </c>
      <c r="D214" s="104">
        <v>1207</v>
      </c>
      <c r="E214" s="104">
        <v>1</v>
      </c>
      <c r="F214" s="105">
        <v>2.6378329968758671</v>
      </c>
      <c r="G214" s="106">
        <v>50.1</v>
      </c>
      <c r="H214" s="105">
        <v>0.57999999999999996</v>
      </c>
      <c r="I214" s="106">
        <v>14.8</v>
      </c>
      <c r="J214" s="104">
        <v>9.17</v>
      </c>
      <c r="K214" s="105">
        <v>9.43</v>
      </c>
      <c r="L214" s="106">
        <v>14.1</v>
      </c>
      <c r="M214" s="105">
        <v>1.42</v>
      </c>
      <c r="N214" s="105">
        <v>0.02</v>
      </c>
      <c r="O214" s="105">
        <v>0</v>
      </c>
      <c r="P214" s="117">
        <f t="shared" si="14"/>
        <v>99.62</v>
      </c>
      <c r="Q214" s="104" t="s">
        <v>1317</v>
      </c>
      <c r="R214">
        <f t="shared" si="12"/>
        <v>1480.15</v>
      </c>
      <c r="S214">
        <f t="shared" si="13"/>
        <v>1E-3</v>
      </c>
    </row>
    <row r="215" spans="1:19" x14ac:dyDescent="0.3">
      <c r="A215" s="123" t="s">
        <v>1324</v>
      </c>
      <c r="B215" s="109">
        <v>0.86898350909056465</v>
      </c>
      <c r="C215" s="109">
        <v>0.12923259731732603</v>
      </c>
      <c r="D215" s="104">
        <v>1198</v>
      </c>
      <c r="E215" s="104">
        <v>1</v>
      </c>
      <c r="F215" s="105">
        <v>2.7839122691633231</v>
      </c>
      <c r="G215" s="106">
        <v>51.2</v>
      </c>
      <c r="H215" s="105">
        <v>0.8</v>
      </c>
      <c r="I215" s="106">
        <v>14</v>
      </c>
      <c r="J215" s="104">
        <v>10.1</v>
      </c>
      <c r="K215" s="105">
        <v>8.81</v>
      </c>
      <c r="L215" s="106">
        <v>13.4</v>
      </c>
      <c r="M215" s="105">
        <v>1.46</v>
      </c>
      <c r="N215" s="105">
        <v>0.03</v>
      </c>
      <c r="O215" s="105">
        <v>0</v>
      </c>
      <c r="P215" s="117">
        <f t="shared" si="14"/>
        <v>99.8</v>
      </c>
      <c r="Q215" s="104" t="s">
        <v>1317</v>
      </c>
      <c r="R215">
        <f t="shared" si="12"/>
        <v>1471.15</v>
      </c>
      <c r="S215">
        <f t="shared" si="13"/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83C-73A2-48C5-BF53-FD758DA485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Ridolfi21_Cali</vt:lpstr>
      <vt:lpstr>Petrelli20_Cali</vt:lpstr>
      <vt:lpstr>Petrelli20_Test</vt:lpstr>
      <vt:lpstr>Putirka16_Cali</vt:lpstr>
      <vt:lpstr>Putirka16_Test</vt:lpstr>
      <vt:lpstr>Waters_Lange2015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2022-02-01T17:17:54Z</dcterms:created>
  <dcterms:modified xsi:type="dcterms:W3CDTF">2022-02-01T17:58:25Z</dcterms:modified>
</cp:coreProperties>
</file>