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r779\Desktop\SECURITY COPY 2\Classes\4th semester\ME 554 FEA\Computer project\Third FEA Project\"/>
    </mc:Choice>
  </mc:AlternateContent>
  <bookViews>
    <workbookView xWindow="930" yWindow="0" windowWidth="24825" windowHeight="11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5" i="1" l="1"/>
  <c r="L15" i="1"/>
  <c r="M39" i="1"/>
  <c r="L19" i="1"/>
  <c r="L18" i="1"/>
  <c r="N19" i="1"/>
  <c r="P18" i="1"/>
  <c r="P16" i="1"/>
  <c r="L16" i="1"/>
  <c r="P14" i="1"/>
  <c r="L14" i="1"/>
  <c r="O19" i="1"/>
  <c r="M19" i="1"/>
  <c r="G5" i="1"/>
  <c r="O17" i="1"/>
  <c r="N17" i="1"/>
  <c r="L17" i="1"/>
  <c r="M17" i="1"/>
  <c r="L11" i="1"/>
  <c r="L12" i="1"/>
  <c r="O11" i="1"/>
  <c r="O12" i="1"/>
  <c r="O15" i="1"/>
  <c r="N15" i="1"/>
  <c r="O10" i="1"/>
  <c r="L10" i="1"/>
  <c r="C5" i="1"/>
  <c r="D5" i="1"/>
  <c r="E5" i="1"/>
  <c r="F5" i="1"/>
  <c r="B5" i="1"/>
</calcChain>
</file>

<file path=xl/sharedStrings.xml><?xml version="1.0" encoding="utf-8"?>
<sst xmlns="http://schemas.openxmlformats.org/spreadsheetml/2006/main" count="36" uniqueCount="36">
  <si>
    <t>Factor of Safety</t>
  </si>
  <si>
    <t>Moment of Inertia (1)</t>
  </si>
  <si>
    <t>Moment of Inertia (2)</t>
  </si>
  <si>
    <t>Moment of Inertia (3)</t>
  </si>
  <si>
    <t>1 to 2 (mm)</t>
  </si>
  <si>
    <t>P_cr (N) Desing 1 CASE 2</t>
  </si>
  <si>
    <t>P_cr (N) Desing 1 CASE 1</t>
  </si>
  <si>
    <t>P_cr (N) Desing 2 CASE 1</t>
  </si>
  <si>
    <t>P_cr (N) Desing 2 CASE 2</t>
  </si>
  <si>
    <t>P_cr (N) Desing 3 CASE 1</t>
  </si>
  <si>
    <t>P_cr (N) Desing 3 CASE 2</t>
  </si>
  <si>
    <t>1 to 4 (mm)</t>
  </si>
  <si>
    <t>4 to 5 (mm)</t>
  </si>
  <si>
    <t>Outside 
Diameter (mm)</t>
  </si>
  <si>
    <t>Inside 
Diameter 
(mm)</t>
  </si>
  <si>
    <t>Wall 
Thickness 
(mm)</t>
  </si>
  <si>
    <t>Safety Factor 1
 (1-4)</t>
  </si>
  <si>
    <t>Safety Factor 2
 (4-5)</t>
  </si>
  <si>
    <t>Safety Factor 2 
(3-5)</t>
  </si>
  <si>
    <t>3 to 5 (mm)</t>
  </si>
  <si>
    <t>2 to 3 (mm)</t>
  </si>
  <si>
    <t>3 to 4 (mm)</t>
  </si>
  <si>
    <t>Total legth (mm)</t>
  </si>
  <si>
    <t>15 x 2</t>
  </si>
  <si>
    <t>12 x 2</t>
  </si>
  <si>
    <t xml:space="preserve">14 x 1 </t>
  </si>
  <si>
    <t>kg/length</t>
  </si>
  <si>
    <t>Profile</t>
  </si>
  <si>
    <t>Total Weight</t>
  </si>
  <si>
    <t>Desing 1 
 CASE 1</t>
  </si>
  <si>
    <t>Desing 1 
 CASE 2</t>
  </si>
  <si>
    <t>Desing 2 
 CASE 1</t>
  </si>
  <si>
    <t>Desing 2 
 CASE 2</t>
  </si>
  <si>
    <t>Desing 3 
 CASE 1</t>
  </si>
  <si>
    <t>Desing 3 
 CASE 2</t>
  </si>
  <si>
    <t>Von-Mises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</si>
</sst>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3" borderId="10" xfId="2" applyBorder="1"/>
    <xf numFmtId="0" fontId="0" fillId="0" borderId="11" xfId="0" applyBorder="1"/>
    <xf numFmtId="0" fontId="0" fillId="0" borderId="14" xfId="0" applyBorder="1"/>
    <xf numFmtId="0" fontId="2" fillId="3" borderId="15" xfId="2" applyBorder="1"/>
    <xf numFmtId="0" fontId="0" fillId="0" borderId="16" xfId="0" applyBorder="1"/>
    <xf numFmtId="0" fontId="0" fillId="0" borderId="9" xfId="0" applyBorder="1"/>
    <xf numFmtId="0" fontId="2" fillId="3" borderId="1" xfId="2" applyBorder="1"/>
    <xf numFmtId="2" fontId="0" fillId="0" borderId="5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1" fillId="2" borderId="5" xfId="1" applyNumberFormat="1" applyBorder="1" applyAlignment="1">
      <alignment horizontal="center"/>
    </xf>
    <xf numFmtId="2" fontId="1" fillId="2" borderId="0" xfId="1" applyNumberFormat="1" applyBorder="1" applyAlignment="1">
      <alignment horizontal="center"/>
    </xf>
    <xf numFmtId="2" fontId="1" fillId="2" borderId="7" xfId="1" applyNumberFormat="1" applyBorder="1" applyAlignment="1">
      <alignment horizontal="center"/>
    </xf>
    <xf numFmtId="2" fontId="1" fillId="2" borderId="8" xfId="1" applyNumberFormat="1" applyBorder="1" applyAlignment="1">
      <alignment horizontal="center"/>
    </xf>
    <xf numFmtId="2" fontId="1" fillId="2" borderId="6" xfId="1" applyNumberFormat="1" applyBorder="1" applyAlignment="1">
      <alignment horizontal="center"/>
    </xf>
    <xf numFmtId="2" fontId="0" fillId="0" borderId="6" xfId="0" applyNumberFormat="1" applyBorder="1"/>
    <xf numFmtId="2" fontId="1" fillId="2" borderId="17" xfId="1" applyNumberFormat="1" applyBorder="1"/>
    <xf numFmtId="2" fontId="2" fillId="3" borderId="17" xfId="2" applyNumberFormat="1" applyBorder="1"/>
    <xf numFmtId="2" fontId="2" fillId="3" borderId="1" xfId="2" applyNumberFormat="1" applyBorder="1"/>
    <xf numFmtId="2" fontId="2" fillId="3" borderId="18" xfId="2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1" fillId="2" borderId="10" xfId="1" applyNumberFormat="1" applyBorder="1"/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85725</xdr:colOff>
      <xdr:row>9</xdr:row>
      <xdr:rowOff>114300</xdr:rowOff>
    </xdr:from>
    <xdr:to>
      <xdr:col>8</xdr:col>
      <xdr:colOff>304626</xdr:colOff>
      <xdr:row>13</xdr:row>
      <xdr:rowOff>190370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10325" y="1828800"/>
          <a:ext cx="1390476" cy="10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2"/>
  <sheetViews>
    <sheetView tabSelected="1" workbookViewId="0">
      <selection activeCell="K9" sqref="K9:P19"/>
    </sheetView>
  </sheetViews>
  <sheetFormatPr defaultRowHeight="15" x14ac:dyDescent="0.25"/>
  <cols>
    <col min="1" max="1" width="16.28515625" bestFit="1" customWidth="1"/>
    <col min="2" max="7" width="8.42578125" bestFit="1" customWidth="1"/>
    <col min="11" max="11" width="22.5703125" bestFit="1" customWidth="1"/>
    <col min="12" max="12" width="14.28515625" customWidth="1"/>
    <col min="13" max="13" width="13.28515625" customWidth="1"/>
    <col min="14" max="14" width="14.28515625" customWidth="1"/>
    <col min="15" max="15" width="14.5703125" customWidth="1"/>
    <col min="16" max="16" width="15.42578125" customWidth="1"/>
  </cols>
  <sheetData>
    <row r="2" spans="1:16" ht="15.75" thickBot="1" x14ac:dyDescent="0.3"/>
    <row r="3" spans="1:16" ht="30.75" thickBot="1" x14ac:dyDescent="0.3">
      <c r="A3" s="9"/>
      <c r="B3" s="33" t="s">
        <v>29</v>
      </c>
      <c r="C3" s="33" t="s">
        <v>30</v>
      </c>
      <c r="D3" s="33" t="s">
        <v>31</v>
      </c>
      <c r="E3" s="33" t="s">
        <v>32</v>
      </c>
      <c r="F3" s="33" t="s">
        <v>33</v>
      </c>
      <c r="G3" s="34" t="s">
        <v>34</v>
      </c>
    </row>
    <row r="4" spans="1:16" ht="16.5" thickTop="1" thickBot="1" x14ac:dyDescent="0.3">
      <c r="A4" s="10" t="s">
        <v>35</v>
      </c>
      <c r="B4" s="32">
        <v>169.48</v>
      </c>
      <c r="C4" s="32">
        <v>140.54</v>
      </c>
      <c r="D4" s="8">
        <v>288.06700000000001</v>
      </c>
      <c r="E4" s="8">
        <v>234.87</v>
      </c>
      <c r="F4" s="14">
        <v>323.17</v>
      </c>
      <c r="G4" s="11">
        <v>268.74</v>
      </c>
    </row>
    <row r="5" spans="1:16" ht="16.5" thickTop="1" thickBot="1" x14ac:dyDescent="0.3">
      <c r="A5" s="12" t="s">
        <v>0</v>
      </c>
      <c r="B5" s="23">
        <f>210/B4</f>
        <v>1.2390842577295256</v>
      </c>
      <c r="C5" s="23">
        <f t="shared" ref="C5:G5" si="0">210/C4</f>
        <v>1.4942365162942934</v>
      </c>
      <c r="D5" s="24">
        <f t="shared" si="0"/>
        <v>0.72899707359746169</v>
      </c>
      <c r="E5" s="24">
        <f t="shared" si="0"/>
        <v>0.89411163622429424</v>
      </c>
      <c r="F5" s="25">
        <f t="shared" si="0"/>
        <v>0.64981279202896303</v>
      </c>
      <c r="G5" s="26">
        <f>210/G4</f>
        <v>0.78142442509488719</v>
      </c>
    </row>
    <row r="8" spans="1:16" ht="15.75" thickBot="1" x14ac:dyDescent="0.3"/>
    <row r="9" spans="1:16" ht="45" x14ac:dyDescent="0.25">
      <c r="K9" s="27"/>
      <c r="L9" s="28"/>
      <c r="M9" s="3" t="s">
        <v>13</v>
      </c>
      <c r="N9" s="3" t="s">
        <v>14</v>
      </c>
      <c r="O9" s="3" t="s">
        <v>15</v>
      </c>
      <c r="P9" s="29"/>
    </row>
    <row r="10" spans="1:16" x14ac:dyDescent="0.25">
      <c r="K10" s="5" t="s">
        <v>1</v>
      </c>
      <c r="L10" s="16">
        <f>(PI()*((M10^4)-(O10^4)))/64</f>
        <v>1766.3604694808612</v>
      </c>
      <c r="M10" s="6">
        <v>15</v>
      </c>
      <c r="N10" s="6">
        <v>2</v>
      </c>
      <c r="O10" s="6">
        <f>M10-2*N10</f>
        <v>11</v>
      </c>
      <c r="P10" s="7"/>
    </row>
    <row r="11" spans="1:16" x14ac:dyDescent="0.25">
      <c r="K11" s="5" t="s">
        <v>2</v>
      </c>
      <c r="L11" s="16">
        <f t="shared" ref="L11:L12" si="1">(PI()*((M11^4)-(O11^4)))/64</f>
        <v>816.81408993334617</v>
      </c>
      <c r="M11" s="6">
        <v>12</v>
      </c>
      <c r="N11" s="6">
        <v>2</v>
      </c>
      <c r="O11" s="6">
        <f t="shared" ref="O11:O12" si="2">M11-2*N11</f>
        <v>8</v>
      </c>
      <c r="P11" s="7"/>
    </row>
    <row r="12" spans="1:16" ht="15.75" thickBot="1" x14ac:dyDescent="0.3">
      <c r="K12" s="5" t="s">
        <v>3</v>
      </c>
      <c r="L12" s="16">
        <f t="shared" si="1"/>
        <v>867.86497055418033</v>
      </c>
      <c r="M12" s="6">
        <v>14</v>
      </c>
      <c r="N12" s="6">
        <v>1</v>
      </c>
      <c r="O12" s="6">
        <f t="shared" si="2"/>
        <v>12</v>
      </c>
      <c r="P12" s="7"/>
    </row>
    <row r="13" spans="1:16" ht="30" x14ac:dyDescent="0.25">
      <c r="K13" s="5"/>
      <c r="L13" s="6"/>
      <c r="M13" s="6"/>
      <c r="N13" s="2" t="s">
        <v>16</v>
      </c>
      <c r="O13" s="3" t="s">
        <v>17</v>
      </c>
      <c r="P13" s="4" t="s">
        <v>18</v>
      </c>
    </row>
    <row r="14" spans="1:16" x14ac:dyDescent="0.25">
      <c r="K14" s="5" t="s">
        <v>6</v>
      </c>
      <c r="L14" s="16">
        <f>(2*(PI()^2)*70000*$L$10)/$M$36^2</f>
        <v>7165.2591549840481</v>
      </c>
      <c r="M14" s="16"/>
      <c r="N14" s="15"/>
      <c r="O14" s="16"/>
      <c r="P14" s="21">
        <f>L14/1755.27</f>
        <v>4.0821407276282553</v>
      </c>
    </row>
    <row r="15" spans="1:16" x14ac:dyDescent="0.25">
      <c r="K15" s="5" t="s">
        <v>5</v>
      </c>
      <c r="L15" s="16">
        <f>(2*(PI()^2)*70000*$L$10)/$M$34^2</f>
        <v>9188.6560545503435</v>
      </c>
      <c r="M15" s="16">
        <f>(2*(PI()^2)*70000*$L$10)/$M$35^2</f>
        <v>13512.299343334533</v>
      </c>
      <c r="N15" s="17">
        <f>L15/1465.8</f>
        <v>6.2686969945083533</v>
      </c>
      <c r="O15" s="18">
        <f>M15/1465.8</f>
        <v>9.2183785941701011</v>
      </c>
      <c r="P15" s="22"/>
    </row>
    <row r="16" spans="1:16" x14ac:dyDescent="0.25">
      <c r="K16" s="5" t="s">
        <v>7</v>
      </c>
      <c r="L16" s="16">
        <f>(2*(PI()^2)*70000*$L$11)/$M$36^2</f>
        <v>3313.4146381429127</v>
      </c>
      <c r="M16" s="16"/>
      <c r="N16" s="15"/>
      <c r="O16" s="16"/>
      <c r="P16" s="21">
        <f t="shared" ref="P15:P19" si="3">L16/1755.27</f>
        <v>1.8876951341633554</v>
      </c>
    </row>
    <row r="17" spans="11:16" x14ac:dyDescent="0.25">
      <c r="K17" s="5" t="s">
        <v>8</v>
      </c>
      <c r="L17" s="16">
        <f>(2*(PI()^2)*70000*$L$11)/$M$34^2</f>
        <v>4249.0895049943783</v>
      </c>
      <c r="M17" s="16">
        <f>(2*(PI()^2)*70000*$L$11)/$M$35^2</f>
        <v>6248.462124085333</v>
      </c>
      <c r="N17" s="17">
        <f>L17/1465.34</f>
        <v>2.8997294177422157</v>
      </c>
      <c r="O17" s="18">
        <f>M17/1465.34</f>
        <v>4.264172222204631</v>
      </c>
      <c r="P17" s="22"/>
    </row>
    <row r="18" spans="11:16" x14ac:dyDescent="0.25">
      <c r="K18" s="5" t="s">
        <v>9</v>
      </c>
      <c r="L18" s="16">
        <f>(2*(PI()^2)*70000*$L$12)/$M$34^2</f>
        <v>4514.6575990565261</v>
      </c>
      <c r="M18" s="16"/>
      <c r="N18" s="15"/>
      <c r="O18" s="16"/>
      <c r="P18" s="21">
        <f t="shared" si="3"/>
        <v>2.5720587710474891</v>
      </c>
    </row>
    <row r="19" spans="11:16" ht="15.75" thickBot="1" x14ac:dyDescent="0.3">
      <c r="K19" s="30" t="s">
        <v>10</v>
      </c>
      <c r="L19" s="31">
        <f>(2*(PI()^2)*70000*$L$12)/$M$36^2</f>
        <v>3520.5030530268441</v>
      </c>
      <c r="M19" s="31">
        <f>(2*(PI()^2)*70000*$L$12)/$M$35^2</f>
        <v>6638.9910068406652</v>
      </c>
      <c r="N19" s="19">
        <f>L19/1465.34</f>
        <v>2.4025161757864004</v>
      </c>
      <c r="O19" s="20">
        <f t="shared" ref="O18:O19" si="4">M19/1465.34</f>
        <v>4.5306829860924189</v>
      </c>
      <c r="P19" s="13"/>
    </row>
    <row r="33" spans="12:14" x14ac:dyDescent="0.25">
      <c r="L33" t="s">
        <v>4</v>
      </c>
      <c r="M33">
        <v>77.62</v>
      </c>
    </row>
    <row r="34" spans="12:14" x14ac:dyDescent="0.25">
      <c r="L34" t="s">
        <v>11</v>
      </c>
      <c r="M34">
        <v>515.38</v>
      </c>
    </row>
    <row r="35" spans="12:14" x14ac:dyDescent="0.25">
      <c r="L35" t="s">
        <v>12</v>
      </c>
      <c r="M35">
        <v>425</v>
      </c>
    </row>
    <row r="36" spans="12:14" x14ac:dyDescent="0.25">
      <c r="L36" t="s">
        <v>19</v>
      </c>
      <c r="M36">
        <v>583.63</v>
      </c>
    </row>
    <row r="37" spans="12:14" x14ac:dyDescent="0.25">
      <c r="L37" t="s">
        <v>20</v>
      </c>
      <c r="M37">
        <v>500</v>
      </c>
    </row>
    <row r="38" spans="12:14" x14ac:dyDescent="0.25">
      <c r="L38" t="s">
        <v>21</v>
      </c>
      <c r="M38">
        <v>412.31</v>
      </c>
    </row>
    <row r="39" spans="12:14" x14ac:dyDescent="0.25">
      <c r="L39" t="s">
        <v>22</v>
      </c>
      <c r="M39">
        <f>SUM(M33:M38)</f>
        <v>2513.94</v>
      </c>
    </row>
    <row r="43" spans="12:14" x14ac:dyDescent="0.25">
      <c r="L43" t="s">
        <v>27</v>
      </c>
      <c r="M43" t="s">
        <v>28</v>
      </c>
      <c r="N43" t="s">
        <v>26</v>
      </c>
    </row>
    <row r="44" spans="12:14" x14ac:dyDescent="0.25">
      <c r="L44" s="1" t="s">
        <v>23</v>
      </c>
      <c r="M44" s="1">
        <v>0.52900000000000003</v>
      </c>
      <c r="N44" s="1">
        <v>0.22500000000000001</v>
      </c>
    </row>
    <row r="45" spans="12:14" x14ac:dyDescent="0.25">
      <c r="L45" s="1" t="s">
        <v>24</v>
      </c>
      <c r="M45" s="1">
        <v>0.40699999999999997</v>
      </c>
      <c r="N45" s="1">
        <v>0.17299999999999999</v>
      </c>
    </row>
    <row r="46" spans="12:14" x14ac:dyDescent="0.25">
      <c r="L46" s="1" t="s">
        <v>25</v>
      </c>
      <c r="M46" s="1">
        <v>0.26</v>
      </c>
      <c r="N46" s="1"/>
    </row>
    <row r="52" spans="13:13" x14ac:dyDescent="0.25">
      <c r="M52">
        <v>0.59199999999999997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Northern Arizona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2018-04-09T17:29:48Z</dcterms:created>
  <dcterms:modified xsi:type="dcterms:W3CDTF">2018-04-10T01:54:58Z</dcterms:modified>
</cp:coreProperties>
</file>