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do Examen\"/>
    </mc:Choice>
  </mc:AlternateContent>
  <bookViews>
    <workbookView xWindow="0" yWindow="0" windowWidth="19410" windowHeight="9735" firstSheet="1" activeTab="2"/>
  </bookViews>
  <sheets>
    <sheet name="EEUU" sheetId="1" r:id="rId1"/>
    <sheet name="BOLIVIA" sheetId="3" r:id="rId2"/>
    <sheet name="Lagrange" sheetId="4" r:id="rId3"/>
    <sheet name="Newton" sheetId="5" r:id="rId4"/>
    <sheet name="Splin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4" l="1"/>
  <c r="C14" i="4"/>
  <c r="C15" i="4"/>
  <c r="C16" i="4"/>
  <c r="C12" i="4"/>
  <c r="G3" i="4"/>
  <c r="F3" i="4"/>
  <c r="D18" i="5"/>
  <c r="D19" i="5"/>
  <c r="D20" i="5"/>
  <c r="D21" i="5"/>
  <c r="D22" i="5"/>
  <c r="D23" i="5"/>
  <c r="D24" i="5"/>
  <c r="D25" i="5"/>
  <c r="D17" i="5"/>
  <c r="D11" i="5"/>
  <c r="B20" i="4"/>
  <c r="B19" i="4"/>
  <c r="B16" i="4"/>
  <c r="B17" i="4" s="1"/>
  <c r="B18" i="4" s="1"/>
  <c r="B15" i="4"/>
  <c r="B14" i="4"/>
  <c r="B13" i="4"/>
  <c r="C22" i="6"/>
  <c r="D13" i="5"/>
  <c r="D12" i="5"/>
  <c r="C17" i="6" l="1"/>
  <c r="C18" i="6"/>
  <c r="C19" i="6"/>
  <c r="C20" i="6"/>
  <c r="C16" i="6"/>
  <c r="B18" i="6"/>
  <c r="B19" i="6" s="1"/>
  <c r="B20" i="6" s="1"/>
  <c r="B17" i="6"/>
  <c r="C12" i="6"/>
  <c r="B13" i="6"/>
  <c r="B14" i="6" s="1"/>
  <c r="B15" i="6" s="1"/>
  <c r="B12" i="6"/>
  <c r="J5" i="6"/>
  <c r="H5" i="6"/>
  <c r="N5" i="6" s="1"/>
  <c r="H4" i="6"/>
  <c r="C13" i="6" l="1"/>
  <c r="C15" i="6"/>
  <c r="C14" i="6"/>
  <c r="K5" i="6"/>
  <c r="L5" i="6"/>
  <c r="J10" i="6" l="1" a="1"/>
  <c r="K10" i="6" s="1"/>
  <c r="J11" i="6" l="1"/>
  <c r="L10" i="6"/>
  <c r="L11" i="6"/>
  <c r="J10" i="6"/>
  <c r="J12" i="6"/>
  <c r="K11" i="6"/>
  <c r="L12" i="6"/>
  <c r="K12" i="6"/>
  <c r="N10" i="6" l="1" a="1"/>
  <c r="N11" i="6" l="1"/>
  <c r="N10" i="6"/>
  <c r="F4" i="6" s="1" a="1"/>
  <c r="N12" i="6"/>
  <c r="F4" i="6" l="1"/>
  <c r="F6" i="6"/>
  <c r="G5" i="6" s="1"/>
  <c r="F5" i="6"/>
  <c r="G4" i="6" l="1"/>
  <c r="E5" i="6"/>
  <c r="E4" i="6"/>
  <c r="C11" i="6" l="1"/>
  <c r="F5" i="5" l="1"/>
  <c r="F4" i="5"/>
  <c r="G4" i="5" l="1"/>
  <c r="D9" i="3"/>
  <c r="E3" i="4"/>
  <c r="C9" i="4" s="1"/>
  <c r="E3" i="3"/>
  <c r="E19" i="1" l="1"/>
  <c r="E12" i="1"/>
  <c r="C4" i="3"/>
  <c r="C5" i="3" l="1"/>
  <c r="C6" i="3" s="1"/>
  <c r="C7" i="3" s="1"/>
  <c r="G19" i="1"/>
  <c r="E4" i="3" l="1"/>
  <c r="E6" i="3"/>
  <c r="E5" i="3"/>
  <c r="E7" i="3"/>
  <c r="F19" i="1"/>
  <c r="C23" i="1" s="1"/>
  <c r="F12" i="1"/>
  <c r="C15" i="1" s="1"/>
</calcChain>
</file>

<file path=xl/sharedStrings.xml><?xml version="1.0" encoding="utf-8"?>
<sst xmlns="http://schemas.openxmlformats.org/spreadsheetml/2006/main" count="61" uniqueCount="34">
  <si>
    <t>Años</t>
  </si>
  <si>
    <t>xk</t>
  </si>
  <si>
    <t>f(x)</t>
  </si>
  <si>
    <t>g(x)+p(x)</t>
  </si>
  <si>
    <t>Poblacion</t>
  </si>
  <si>
    <t>#</t>
  </si>
  <si>
    <t>L0</t>
  </si>
  <si>
    <t>L1</t>
  </si>
  <si>
    <t>L2</t>
  </si>
  <si>
    <t>Para L=1</t>
  </si>
  <si>
    <t>Para L=2</t>
  </si>
  <si>
    <t>p(1965)=</t>
  </si>
  <si>
    <t>Funcion Interpolar</t>
  </si>
  <si>
    <t>Funcion Original</t>
  </si>
  <si>
    <t>Año</t>
  </si>
  <si>
    <t>Li</t>
  </si>
  <si>
    <t>p(1965) =</t>
  </si>
  <si>
    <t>x=</t>
  </si>
  <si>
    <t>x</t>
  </si>
  <si>
    <t>P(x)</t>
  </si>
  <si>
    <t>y0</t>
  </si>
  <si>
    <t>y1</t>
  </si>
  <si>
    <t>n</t>
  </si>
  <si>
    <t>Pn(x)</t>
  </si>
  <si>
    <t>b</t>
  </si>
  <si>
    <t xml:space="preserve">c </t>
  </si>
  <si>
    <t>d</t>
  </si>
  <si>
    <t>h</t>
  </si>
  <si>
    <t>A</t>
  </si>
  <si>
    <t>inv(A)</t>
  </si>
  <si>
    <t>b'</t>
  </si>
  <si>
    <t>c</t>
  </si>
  <si>
    <t>y</t>
  </si>
  <si>
    <t>P(0,25)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</si>
</sst>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1" xfId="2" applyBorder="1" applyAlignment="1">
      <alignment horizontal="center"/>
    </xf>
    <xf numFmtId="0" fontId="2" fillId="4" borderId="1" xfId="3" applyBorder="1" applyAlignment="1">
      <alignment horizontal="center"/>
    </xf>
    <xf numFmtId="0" fontId="2" fillId="3" borderId="1" xfId="2" applyBorder="1"/>
    <xf numFmtId="0" fontId="2" fillId="5" borderId="1" xfId="4" applyBorder="1"/>
    <xf numFmtId="0" fontId="1" fillId="6" borderId="1" xfId="5" applyBorder="1"/>
    <xf numFmtId="0" fontId="2" fillId="2" borderId="1" xfId="1" applyBorder="1" applyAlignment="1">
      <alignment horizontal="center"/>
    </xf>
    <xf numFmtId="0" fontId="1" fillId="6" borderId="1" xfId="5" applyBorder="1" applyAlignment="1">
      <alignment horizontal="center"/>
    </xf>
    <xf numFmtId="0" fontId="1" fillId="6" borderId="1" xfId="5" applyNumberFormat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5" fillId="5" borderId="3" xfId="4" applyFont="1" applyBorder="1" applyAlignment="1">
      <alignment horizontal="center"/>
    </xf>
    <xf numFmtId="0" fontId="5" fillId="5" borderId="2" xfId="4" applyFont="1" applyBorder="1" applyAlignment="1">
      <alignment horizontal="center"/>
    </xf>
    <xf numFmtId="0" fontId="2" fillId="5" borderId="3" xfId="4" applyBorder="1" applyAlignment="1">
      <alignment horizontal="center"/>
    </xf>
    <xf numFmtId="0" fontId="2" fillId="5" borderId="2" xfId="4" applyBorder="1" applyAlignment="1">
      <alignment horizontal="center"/>
    </xf>
    <xf numFmtId="0" fontId="0" fillId="12" borderId="0" xfId="0" applyFill="1" applyAlignment="1">
      <alignment horizontal="center"/>
    </xf>
    <xf numFmtId="0" fontId="1" fillId="6" borderId="4" xfId="5" applyBorder="1" applyAlignment="1">
      <alignment horizontal="center"/>
    </xf>
    <xf numFmtId="0" fontId="2" fillId="2" borderId="1" xfId="1" applyBorder="1"/>
    <xf numFmtId="0" fontId="1" fillId="11" borderId="1" xfId="9" applyBorder="1"/>
    <xf numFmtId="0" fontId="0" fillId="0" borderId="1" xfId="0" applyBorder="1"/>
    <xf numFmtId="0" fontId="2" fillId="2" borderId="0" xfId="1"/>
    <xf numFmtId="0" fontId="2" fillId="2" borderId="5" xfId="1" applyBorder="1"/>
    <xf numFmtId="0" fontId="3" fillId="8" borderId="0" xfId="6" applyAlignment="1">
      <alignment horizontal="center"/>
    </xf>
    <xf numFmtId="0" fontId="1" fillId="10" borderId="4" xfId="8" applyBorder="1" applyAlignment="1">
      <alignment horizontal="center"/>
    </xf>
    <xf numFmtId="0" fontId="4" fillId="9" borderId="0" xfId="7" applyAlignment="1">
      <alignment horizontal="center"/>
    </xf>
    <xf numFmtId="0" fontId="4" fillId="9" borderId="0" xfId="7"/>
    <xf numFmtId="0" fontId="3" fillId="8" borderId="1" xfId="6" applyBorder="1" applyAlignment="1">
      <alignment horizontal="center"/>
    </xf>
    <xf numFmtId="0" fontId="4" fillId="9" borderId="0" xfId="7" applyBorder="1"/>
  </cellXfs>
  <cellStyles count="10">
    <cellStyle name="40% - Énfasis4" xfId="8" builtinId="43"/>
    <cellStyle name="40% - Énfasis5" xfId="9" builtinId="47"/>
    <cellStyle name="40% - Énfasis6" xfId="5" builtinId="51"/>
    <cellStyle name="60% - Énfasis5" xfId="3" builtinId="48"/>
    <cellStyle name="Buena" xfId="6" builtinId="26"/>
    <cellStyle name="Énfasis1" xfId="1" builtinId="29"/>
    <cellStyle name="Énfasis5" xfId="2" builtinId="45"/>
    <cellStyle name="Énfasis6" xfId="4" builtinId="49"/>
    <cellStyle name="Incorrecto" xfId="7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Newton!$C$17:$C$25</c:f>
              <c:numCache>
                <c:formatCode>General</c:formatCode>
                <c:ptCount val="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</c:numCache>
            </c:numRef>
          </c:xVal>
          <c:yVal>
            <c:numRef>
              <c:f>Newton!$D$17:$D$25</c:f>
              <c:numCache>
                <c:formatCode>General</c:formatCode>
                <c:ptCount val="9"/>
                <c:pt idx="0">
                  <c:v>3.59</c:v>
                </c:pt>
                <c:pt idx="1">
                  <c:v>3.4278124999999999</c:v>
                </c:pt>
                <c:pt idx="2">
                  <c:v>3.2937499999999997</c:v>
                </c:pt>
                <c:pt idx="3">
                  <c:v>3.1878125000000002</c:v>
                </c:pt>
                <c:pt idx="4">
                  <c:v>3.11</c:v>
                </c:pt>
                <c:pt idx="5">
                  <c:v>3.0603124999999998</c:v>
                </c:pt>
                <c:pt idx="6">
                  <c:v>3.0387500000000003</c:v>
                </c:pt>
                <c:pt idx="7">
                  <c:v>3.0453125000000001</c:v>
                </c:pt>
                <c:pt idx="8">
                  <c:v>3.08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787240"/>
        <c:axId val="450788024"/>
      </c:scatterChart>
      <c:valAx>
        <c:axId val="450787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0788024"/>
        <c:crosses val="autoZero"/>
        <c:crossBetween val="midCat"/>
      </c:valAx>
      <c:valAx>
        <c:axId val="45078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0787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928258967629044E-2"/>
          <c:y val="2.5428331875182269E-2"/>
          <c:w val="0.87450918635170605"/>
          <c:h val="0.841674686497521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Spline!$B$11:$B$20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0.39999999999999997</c:v>
                </c:pt>
              </c:numCache>
            </c:numRef>
          </c:xVal>
          <c:yVal>
            <c:numRef>
              <c:f>Spline!$C$11:$C$20</c:f>
              <c:numCache>
                <c:formatCode>General</c:formatCode>
                <c:ptCount val="10"/>
                <c:pt idx="0">
                  <c:v>3.59</c:v>
                </c:pt>
                <c:pt idx="1">
                  <c:v>3.4436328125000002</c:v>
                </c:pt>
                <c:pt idx="2">
                  <c:v>3.3078124999999998</c:v>
                </c:pt>
                <c:pt idx="3">
                  <c:v>3.1930859374999998</c:v>
                </c:pt>
                <c:pt idx="4">
                  <c:v>3.1099999999999994</c:v>
                </c:pt>
                <c:pt idx="5">
                  <c:v>3.11</c:v>
                </c:pt>
                <c:pt idx="6">
                  <c:v>3.0655859374999999</c:v>
                </c:pt>
                <c:pt idx="7">
                  <c:v>3.0528124999999999</c:v>
                </c:pt>
                <c:pt idx="8">
                  <c:v>3.0611328125000004</c:v>
                </c:pt>
                <c:pt idx="9">
                  <c:v>3.08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24752"/>
        <c:axId val="440223184"/>
      </c:scatterChart>
      <c:valAx>
        <c:axId val="44022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0223184"/>
        <c:crosses val="autoZero"/>
        <c:crossBetween val="midCat"/>
      </c:valAx>
      <c:valAx>
        <c:axId val="44022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022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327162</xdr:colOff>
      <xdr:row>8</xdr:row>
      <xdr:rowOff>98563</xdr:rowOff>
    </xdr:from>
    <xdr:to>
      <xdr:col>12</xdr:col>
      <xdr:colOff>327162</xdr:colOff>
      <xdr:row>22</xdr:row>
      <xdr:rowOff>174763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16565</xdr:colOff>
      <xdr:row>13</xdr:row>
      <xdr:rowOff>24020</xdr:rowOff>
    </xdr:from>
    <xdr:to>
      <xdr:col>15</xdr:col>
      <xdr:colOff>16565</xdr:colOff>
      <xdr:row>27</xdr:row>
      <xdr:rowOff>100220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E12" sqref="E12"/>
    </sheetView>
  </sheetViews>
  <sheetFormatPr baseColWidth="10" defaultRowHeight="15" x14ac:dyDescent="0.25"/>
  <cols>
    <col min="2" max="2" width="7.5703125" customWidth="1"/>
    <col min="3" max="4" width="9" customWidth="1"/>
  </cols>
  <sheetData>
    <row r="2" spans="2:8" x14ac:dyDescent="0.25">
      <c r="B2" s="3" t="s">
        <v>5</v>
      </c>
      <c r="C2" s="3" t="s">
        <v>0</v>
      </c>
      <c r="D2" s="3" t="s">
        <v>4</v>
      </c>
      <c r="F2" s="1" t="s">
        <v>1</v>
      </c>
      <c r="G2">
        <v>1965</v>
      </c>
    </row>
    <row r="3" spans="2:8" ht="15" customHeight="1" x14ac:dyDescent="0.25">
      <c r="B3" s="4">
        <v>0</v>
      </c>
      <c r="C3" s="4">
        <v>1950</v>
      </c>
      <c r="D3" s="4">
        <v>151326</v>
      </c>
      <c r="F3" s="1" t="s">
        <v>2</v>
      </c>
      <c r="G3" s="12" t="s">
        <v>13</v>
      </c>
      <c r="H3" s="12"/>
    </row>
    <row r="4" spans="2:8" x14ac:dyDescent="0.25">
      <c r="B4" s="4">
        <v>1</v>
      </c>
      <c r="C4" s="4">
        <v>1960</v>
      </c>
      <c r="D4" s="4">
        <v>179323</v>
      </c>
      <c r="F4" s="1" t="s">
        <v>3</v>
      </c>
      <c r="G4" s="12" t="s">
        <v>12</v>
      </c>
      <c r="H4" s="12"/>
    </row>
    <row r="5" spans="2:8" x14ac:dyDescent="0.25">
      <c r="B5" s="4">
        <v>2</v>
      </c>
      <c r="C5" s="4">
        <v>1970</v>
      </c>
      <c r="D5" s="4">
        <v>203302</v>
      </c>
    </row>
    <row r="6" spans="2:8" x14ac:dyDescent="0.25">
      <c r="B6" s="4">
        <v>3</v>
      </c>
      <c r="C6" s="4">
        <v>1980</v>
      </c>
      <c r="D6" s="4">
        <v>226542</v>
      </c>
    </row>
    <row r="7" spans="2:8" x14ac:dyDescent="0.25">
      <c r="B7" s="4">
        <v>4</v>
      </c>
      <c r="C7" s="4">
        <v>1990</v>
      </c>
      <c r="D7" s="4">
        <v>249633</v>
      </c>
      <c r="F7">
        <v>1965</v>
      </c>
      <c r="G7">
        <v>194300</v>
      </c>
    </row>
    <row r="8" spans="2:8" x14ac:dyDescent="0.25">
      <c r="B8" s="4">
        <v>5</v>
      </c>
      <c r="C8" s="4">
        <v>2000</v>
      </c>
      <c r="D8" s="4">
        <v>281422</v>
      </c>
    </row>
    <row r="10" spans="2:8" x14ac:dyDescent="0.25">
      <c r="B10" t="s">
        <v>9</v>
      </c>
    </row>
    <row r="11" spans="2:8" x14ac:dyDescent="0.25">
      <c r="B11" s="6" t="s">
        <v>5</v>
      </c>
      <c r="C11" s="6" t="s">
        <v>0</v>
      </c>
      <c r="D11" s="6" t="s">
        <v>4</v>
      </c>
      <c r="E11" s="6" t="s">
        <v>6</v>
      </c>
      <c r="F11" s="6" t="s">
        <v>7</v>
      </c>
    </row>
    <row r="12" spans="2:8" x14ac:dyDescent="0.25">
      <c r="B12" s="7">
        <v>0</v>
      </c>
      <c r="C12" s="7">
        <v>1960</v>
      </c>
      <c r="D12" s="7">
        <v>179323</v>
      </c>
      <c r="E12" s="7">
        <f>(G2-C13)/(C12-C13)</f>
        <v>0.5</v>
      </c>
      <c r="F12" s="7">
        <f>(G2-C12)/(C13-C12)</f>
        <v>0.5</v>
      </c>
    </row>
    <row r="13" spans="2:8" x14ac:dyDescent="0.25">
      <c r="B13" s="7">
        <v>1</v>
      </c>
      <c r="C13" s="7">
        <v>1970</v>
      </c>
      <c r="D13" s="7">
        <v>203302</v>
      </c>
      <c r="E13" s="7"/>
      <c r="F13" s="7"/>
    </row>
    <row r="15" spans="2:8" x14ac:dyDescent="0.25">
      <c r="B15" t="s">
        <v>11</v>
      </c>
      <c r="C15">
        <f>E12*D12+F12*D13</f>
        <v>191312.5</v>
      </c>
    </row>
    <row r="17" spans="2:7" x14ac:dyDescent="0.25">
      <c r="B17" t="s">
        <v>10</v>
      </c>
    </row>
    <row r="18" spans="2:7" x14ac:dyDescent="0.25">
      <c r="B18" s="5" t="s">
        <v>5</v>
      </c>
      <c r="C18" s="5" t="s">
        <v>0</v>
      </c>
      <c r="D18" s="5" t="s">
        <v>4</v>
      </c>
      <c r="E18" s="5" t="s">
        <v>6</v>
      </c>
      <c r="F18" s="5" t="s">
        <v>7</v>
      </c>
      <c r="G18" s="5" t="s">
        <v>8</v>
      </c>
    </row>
    <row r="19" spans="2:7" x14ac:dyDescent="0.25">
      <c r="B19" s="7">
        <v>0</v>
      </c>
      <c r="C19" s="7">
        <v>1960</v>
      </c>
      <c r="D19" s="7">
        <v>179323</v>
      </c>
      <c r="E19" s="7">
        <f>((G2-C20)*(G2-C21))/((C19-C20)*(C19-C21))</f>
        <v>0.375</v>
      </c>
      <c r="F19" s="7">
        <f>((G2-C19)*(G2-C21))/((C20-C19)*(C20-C21))</f>
        <v>0.75</v>
      </c>
      <c r="G19" s="7">
        <f>((G2-C19)*(G2-C20))/((C21-C19)*(C21-C20))</f>
        <v>-0.125</v>
      </c>
    </row>
    <row r="20" spans="2:7" x14ac:dyDescent="0.25">
      <c r="B20" s="7">
        <v>1</v>
      </c>
      <c r="C20" s="7">
        <v>1970</v>
      </c>
      <c r="D20" s="7">
        <v>203302</v>
      </c>
    </row>
    <row r="21" spans="2:7" x14ac:dyDescent="0.25">
      <c r="B21" s="7">
        <v>3</v>
      </c>
      <c r="C21" s="7">
        <v>1980</v>
      </c>
      <c r="D21" s="7">
        <v>226542</v>
      </c>
    </row>
    <row r="23" spans="2:7" x14ac:dyDescent="0.25">
      <c r="B23" t="s">
        <v>11</v>
      </c>
      <c r="C23">
        <f>D19*E19+D20*F19+D21*G19</f>
        <v>191404.875</v>
      </c>
    </row>
  </sheetData>
  <mergeCells count="2">
    <mergeCell ref="G3:H3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zoomScale="145" zoomScaleNormal="145" workbookViewId="0">
      <selection activeCell="D9" sqref="D9"/>
    </sheetView>
  </sheetViews>
  <sheetFormatPr baseColWidth="10" defaultRowHeight="15" x14ac:dyDescent="0.25"/>
  <cols>
    <col min="2" max="2" width="4.85546875" customWidth="1"/>
    <col min="3" max="4" width="9.5703125" customWidth="1"/>
    <col min="5" max="5" width="10.28515625" customWidth="1"/>
    <col min="6" max="6" width="5.85546875" customWidth="1"/>
    <col min="7" max="7" width="4.85546875" customWidth="1"/>
    <col min="8" max="8" width="7.5703125" customWidth="1"/>
  </cols>
  <sheetData>
    <row r="2" spans="2:8" x14ac:dyDescent="0.25">
      <c r="B2" s="8" t="s">
        <v>5</v>
      </c>
      <c r="C2" s="8" t="s">
        <v>14</v>
      </c>
      <c r="D2" s="8" t="s">
        <v>4</v>
      </c>
      <c r="E2" s="8" t="s">
        <v>15</v>
      </c>
      <c r="F2" s="1"/>
      <c r="G2" s="11" t="s">
        <v>17</v>
      </c>
      <c r="H2" s="11">
        <v>1965</v>
      </c>
    </row>
    <row r="3" spans="2:8" x14ac:dyDescent="0.25">
      <c r="B3" s="9">
        <v>0</v>
      </c>
      <c r="C3" s="9">
        <v>1940</v>
      </c>
      <c r="D3" s="10">
        <v>2265073</v>
      </c>
      <c r="E3" s="10">
        <f>((H2-C4)*(H2-C5)*(H2-C6)*(H2-C7))/((C3-C4)*(C3-C5)*(C3-C6)*(C3-C7))</f>
        <v>2.34375E-2</v>
      </c>
      <c r="F3" s="1"/>
      <c r="G3" s="1"/>
      <c r="H3" s="1"/>
    </row>
    <row r="4" spans="2:8" x14ac:dyDescent="0.25">
      <c r="B4" s="9">
        <v>1</v>
      </c>
      <c r="C4" s="9">
        <f t="shared" ref="C4:C7" si="0">C3+10</f>
        <v>1950</v>
      </c>
      <c r="D4" s="10">
        <v>2703658</v>
      </c>
      <c r="E4" s="10">
        <f>((H2-C3)*(H2-C5)*(H2-C6)*(H2-C7))/((C4-C3)*(C4-C5)*(C4-C6)*(C4-C7))</f>
        <v>-0.15625</v>
      </c>
      <c r="F4" s="1"/>
      <c r="G4" s="1"/>
      <c r="H4" s="1"/>
    </row>
    <row r="5" spans="2:8" x14ac:dyDescent="0.25">
      <c r="B5" s="9">
        <v>2</v>
      </c>
      <c r="C5" s="9">
        <f t="shared" si="0"/>
        <v>1960</v>
      </c>
      <c r="D5" s="10">
        <v>3285308</v>
      </c>
      <c r="E5" s="10">
        <f>((H2-C3)*(H2-C4)*(H2-C6)*(H2-C7))/((C5-C3)*(C5-C4)*(C5-C6)*(C5-C7))</f>
        <v>0.703125</v>
      </c>
      <c r="F5" s="1"/>
      <c r="G5" s="1"/>
      <c r="H5" s="1"/>
    </row>
    <row r="6" spans="2:8" x14ac:dyDescent="0.25">
      <c r="B6" s="9">
        <v>3</v>
      </c>
      <c r="C6" s="9">
        <f t="shared" si="0"/>
        <v>1970</v>
      </c>
      <c r="D6" s="10">
        <v>4043058</v>
      </c>
      <c r="E6" s="10">
        <f>((H2-C3)*(H2-C4)*(H2-C5)*(H2-C7))/((C6-C3)*(C6-C4)*(C6-C5)*(C6-C7))</f>
        <v>0.46875</v>
      </c>
      <c r="F6" s="1"/>
      <c r="G6" s="1"/>
      <c r="H6" s="1"/>
    </row>
    <row r="7" spans="2:8" x14ac:dyDescent="0.25">
      <c r="B7" s="9">
        <v>4</v>
      </c>
      <c r="C7" s="9">
        <f t="shared" si="0"/>
        <v>1980</v>
      </c>
      <c r="D7" s="10">
        <v>4985908</v>
      </c>
      <c r="E7" s="10">
        <f>((H2-C3)*(H2-C4)*(H2-C5)*(H2-C6))/((C7-C3)*(C7-C4)*(C7-C5)*(C7-C6))</f>
        <v>-3.90625E-2</v>
      </c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1" t="s">
        <v>16</v>
      </c>
      <c r="D9" s="11">
        <f>D3*E3+D4*E4+D5*E5+D6*E6+D7*E7</f>
        <v>3641044.6796875</v>
      </c>
      <c r="E9" s="1"/>
      <c r="F9" s="1"/>
      <c r="G9" s="1"/>
      <c r="H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zoomScale="145" zoomScaleNormal="145" workbookViewId="0">
      <selection activeCell="E16" sqref="E16"/>
    </sheetView>
  </sheetViews>
  <sheetFormatPr baseColWidth="10" defaultRowHeight="15" x14ac:dyDescent="0.25"/>
  <cols>
    <col min="2" max="2" width="6.7109375" customWidth="1"/>
    <col min="3" max="3" width="8.5703125" customWidth="1"/>
    <col min="8" max="8" width="9.28515625" customWidth="1"/>
  </cols>
  <sheetData>
    <row r="2" spans="2:10" x14ac:dyDescent="0.25">
      <c r="B2" s="5" t="s">
        <v>5</v>
      </c>
      <c r="C2" s="3" t="s">
        <v>18</v>
      </c>
      <c r="D2" s="3" t="s">
        <v>2</v>
      </c>
      <c r="E2" s="3" t="s">
        <v>6</v>
      </c>
      <c r="F2" s="3" t="s">
        <v>7</v>
      </c>
      <c r="G2" s="3" t="s">
        <v>8</v>
      </c>
      <c r="I2" s="29" t="s">
        <v>17</v>
      </c>
      <c r="J2" s="29">
        <v>0.25</v>
      </c>
    </row>
    <row r="3" spans="2:10" x14ac:dyDescent="0.25">
      <c r="B3" s="5">
        <v>0</v>
      </c>
      <c r="C3" s="3">
        <v>0</v>
      </c>
      <c r="D3" s="3">
        <v>3.59</v>
      </c>
      <c r="E3" s="3">
        <f>((J2-C4)*(J2-C5))/((C3-C4)*(C3-C5))</f>
        <v>-9.3749999999999972E-2</v>
      </c>
      <c r="F3" s="3">
        <f>((J2-C3)*(J2-C5))/((C4-C3)*(C4-C5))</f>
        <v>0.9375</v>
      </c>
      <c r="G3" s="3">
        <f>((J2-C3)*(J2-C4))/((C5-C3)*(C5-C4))</f>
        <v>0.15624999999999994</v>
      </c>
      <c r="H3" s="2"/>
    </row>
    <row r="4" spans="2:10" x14ac:dyDescent="0.25">
      <c r="B4" s="5">
        <v>1</v>
      </c>
      <c r="C4" s="3">
        <v>0.2</v>
      </c>
      <c r="D4" s="3">
        <v>3.11</v>
      </c>
      <c r="F4" s="2"/>
      <c r="G4" s="2"/>
      <c r="H4" s="2"/>
    </row>
    <row r="5" spans="2:10" x14ac:dyDescent="0.25">
      <c r="B5" s="5">
        <v>2</v>
      </c>
      <c r="C5" s="3">
        <v>0.4</v>
      </c>
      <c r="D5" s="3">
        <v>3.08</v>
      </c>
      <c r="F5" s="2"/>
      <c r="G5" s="2"/>
      <c r="H5" s="2"/>
    </row>
    <row r="6" spans="2:10" x14ac:dyDescent="0.25">
      <c r="C6" s="2"/>
      <c r="D6" s="2"/>
      <c r="E6" s="2"/>
      <c r="F6" s="2"/>
      <c r="G6" s="2"/>
      <c r="H6" s="2"/>
    </row>
    <row r="7" spans="2:10" x14ac:dyDescent="0.25">
      <c r="E7" s="2"/>
      <c r="F7" s="2"/>
      <c r="G7" s="2"/>
      <c r="H7" s="2"/>
    </row>
    <row r="9" spans="2:10" x14ac:dyDescent="0.25">
      <c r="B9" s="27" t="s">
        <v>19</v>
      </c>
      <c r="C9" s="27">
        <f>D3*E3+D4*E4+D5*E5</f>
        <v>-0.33656249999999988</v>
      </c>
    </row>
    <row r="12" spans="2:10" x14ac:dyDescent="0.25">
      <c r="B12">
        <v>0</v>
      </c>
      <c r="C12">
        <f>$D$3*((B12-$C$4)*(B12-$C$5))/(($C$3-$C$4)*($C$3-$C$5))</f>
        <v>3.5900000000000003</v>
      </c>
    </row>
    <row r="13" spans="2:10" x14ac:dyDescent="0.25">
      <c r="B13">
        <f>B12+0.05</f>
        <v>0.05</v>
      </c>
      <c r="C13">
        <f t="shared" ref="C13:C16" si="0">$D$3*((B13-$C$4)*(B13-$C$5))/(($C$3-$C$4)*($C$3-$C$5))</f>
        <v>2.3559375</v>
      </c>
    </row>
    <row r="14" spans="2:10" x14ac:dyDescent="0.25">
      <c r="B14">
        <f>B13+0.05</f>
        <v>0.1</v>
      </c>
      <c r="C14">
        <f t="shared" si="0"/>
        <v>1.3462499999999999</v>
      </c>
    </row>
    <row r="15" spans="2:10" x14ac:dyDescent="0.25">
      <c r="B15">
        <f>B14+0.05</f>
        <v>0.15000000000000002</v>
      </c>
      <c r="C15">
        <f t="shared" si="0"/>
        <v>0.56093749999999976</v>
      </c>
    </row>
    <row r="16" spans="2:10" x14ac:dyDescent="0.25">
      <c r="B16">
        <f>B15+0.05</f>
        <v>0.2</v>
      </c>
      <c r="C16">
        <f t="shared" si="0"/>
        <v>0</v>
      </c>
    </row>
    <row r="17" spans="2:2" x14ac:dyDescent="0.25">
      <c r="B17">
        <f>B16+0.05</f>
        <v>0.25</v>
      </c>
    </row>
    <row r="18" spans="2:2" x14ac:dyDescent="0.25">
      <c r="B18">
        <f>B17+0.05</f>
        <v>0.3</v>
      </c>
    </row>
    <row r="19" spans="2:2" x14ac:dyDescent="0.25">
      <c r="B19">
        <f>B18+0.05</f>
        <v>0.35</v>
      </c>
    </row>
    <row r="20" spans="2:2" x14ac:dyDescent="0.25">
      <c r="B20">
        <f>B19+0.05</f>
        <v>0.39999999999999997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5"/>
  <sheetViews>
    <sheetView topLeftCell="A4" zoomScale="115" zoomScaleNormal="115" workbookViewId="0">
      <selection activeCell="I26" sqref="I26"/>
    </sheetView>
  </sheetViews>
  <sheetFormatPr baseColWidth="10" defaultRowHeight="15" x14ac:dyDescent="0.25"/>
  <sheetData>
    <row r="3" spans="3:7" x14ac:dyDescent="0.25">
      <c r="C3" s="5" t="s">
        <v>5</v>
      </c>
      <c r="D3" s="3" t="s">
        <v>18</v>
      </c>
      <c r="E3" s="3" t="s">
        <v>2</v>
      </c>
      <c r="F3" s="14" t="s">
        <v>20</v>
      </c>
      <c r="G3" s="15" t="s">
        <v>21</v>
      </c>
    </row>
    <row r="4" spans="3:7" x14ac:dyDescent="0.25">
      <c r="C4" s="5">
        <v>0</v>
      </c>
      <c r="D4" s="3">
        <v>0</v>
      </c>
      <c r="E4" s="3">
        <v>3.59</v>
      </c>
      <c r="F4" s="16">
        <f>(E5-E4)/(D5-D4)</f>
        <v>-2.4</v>
      </c>
      <c r="G4" s="17">
        <f>(F5-F4)/(D6-D4)</f>
        <v>5.6250000000000018</v>
      </c>
    </row>
    <row r="5" spans="3:7" x14ac:dyDescent="0.25">
      <c r="C5" s="5">
        <v>1</v>
      </c>
      <c r="D5" s="3">
        <v>0.2</v>
      </c>
      <c r="E5" s="3">
        <v>3.11</v>
      </c>
      <c r="F5" s="16">
        <f>(E6-E5)/(D6-D5)</f>
        <v>-0.14999999999999902</v>
      </c>
    </row>
    <row r="6" spans="3:7" x14ac:dyDescent="0.25">
      <c r="C6" s="5">
        <v>2</v>
      </c>
      <c r="D6" s="3">
        <v>0.4</v>
      </c>
      <c r="E6" s="3">
        <v>3.08</v>
      </c>
    </row>
    <row r="8" spans="3:7" x14ac:dyDescent="0.25">
      <c r="C8" s="18" t="s">
        <v>17</v>
      </c>
      <c r="D8" s="25">
        <v>0.25</v>
      </c>
    </row>
    <row r="10" spans="3:7" x14ac:dyDescent="0.25">
      <c r="C10" s="19" t="s">
        <v>22</v>
      </c>
      <c r="D10" s="19" t="s">
        <v>23</v>
      </c>
    </row>
    <row r="11" spans="3:7" x14ac:dyDescent="0.25">
      <c r="C11" s="26">
        <v>2</v>
      </c>
      <c r="D11" s="26">
        <f>$E$4+$F$4*(D8-$D$4)+$G$4*(D8-$D$4)*(D8-$D$5)</f>
        <v>3.0603124999999998</v>
      </c>
    </row>
    <row r="12" spans="3:7" x14ac:dyDescent="0.25">
      <c r="C12" s="19">
        <v>1</v>
      </c>
      <c r="D12" s="19">
        <f>E5+F5*(D8-D5)</f>
        <v>3.1025</v>
      </c>
    </row>
    <row r="13" spans="3:7" x14ac:dyDescent="0.25">
      <c r="C13" s="19">
        <v>0</v>
      </c>
      <c r="D13" s="19">
        <f>E6</f>
        <v>3.08</v>
      </c>
    </row>
    <row r="16" spans="3:7" x14ac:dyDescent="0.25">
      <c r="C16" t="s">
        <v>18</v>
      </c>
      <c r="D16" t="s">
        <v>32</v>
      </c>
    </row>
    <row r="17" spans="3:4" x14ac:dyDescent="0.25">
      <c r="C17">
        <v>0</v>
      </c>
      <c r="D17">
        <f>$E$4+$F$4*(C17-$D$4)+$G$4*(C17-$D$4)*(C17-$D$5)</f>
        <v>3.59</v>
      </c>
    </row>
    <row r="18" spans="3:4" x14ac:dyDescent="0.25">
      <c r="C18">
        <v>0.05</v>
      </c>
      <c r="D18">
        <f t="shared" ref="D18:D25" si="0">$E$4+$F$4*(C18-$D$4)+$G$4*(C18-$D$4)*(C18-$D$5)</f>
        <v>3.4278124999999999</v>
      </c>
    </row>
    <row r="19" spans="3:4" x14ac:dyDescent="0.25">
      <c r="C19">
        <v>0.1</v>
      </c>
      <c r="D19">
        <f t="shared" si="0"/>
        <v>3.2937499999999997</v>
      </c>
    </row>
    <row r="20" spans="3:4" x14ac:dyDescent="0.25">
      <c r="C20">
        <v>0.15</v>
      </c>
      <c r="D20">
        <f t="shared" si="0"/>
        <v>3.1878125000000002</v>
      </c>
    </row>
    <row r="21" spans="3:4" x14ac:dyDescent="0.25">
      <c r="C21">
        <v>0.2</v>
      </c>
      <c r="D21">
        <f t="shared" si="0"/>
        <v>3.11</v>
      </c>
    </row>
    <row r="22" spans="3:4" x14ac:dyDescent="0.25">
      <c r="C22">
        <v>0.25</v>
      </c>
      <c r="D22">
        <f t="shared" si="0"/>
        <v>3.0603124999999998</v>
      </c>
    </row>
    <row r="23" spans="3:4" x14ac:dyDescent="0.25">
      <c r="C23">
        <v>0.3</v>
      </c>
      <c r="D23">
        <f t="shared" si="0"/>
        <v>3.0387500000000003</v>
      </c>
    </row>
    <row r="24" spans="3:4" x14ac:dyDescent="0.25">
      <c r="C24">
        <v>0.35</v>
      </c>
      <c r="D24">
        <f t="shared" si="0"/>
        <v>3.0453125000000001</v>
      </c>
    </row>
    <row r="25" spans="3:4" x14ac:dyDescent="0.25">
      <c r="C25">
        <v>0.4</v>
      </c>
      <c r="D25">
        <f t="shared" si="0"/>
        <v>3.08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2"/>
  <sheetViews>
    <sheetView topLeftCell="A10" zoomScale="145" zoomScaleNormal="145" workbookViewId="0">
      <selection activeCell="G13" sqref="G13"/>
    </sheetView>
  </sheetViews>
  <sheetFormatPr baseColWidth="10" defaultRowHeight="15" x14ac:dyDescent="0.25"/>
  <sheetData>
    <row r="3" spans="2:14" x14ac:dyDescent="0.25">
      <c r="B3" s="5" t="s">
        <v>5</v>
      </c>
      <c r="C3" s="3" t="s">
        <v>18</v>
      </c>
      <c r="D3" s="3" t="s">
        <v>2</v>
      </c>
      <c r="E3" s="20" t="s">
        <v>24</v>
      </c>
      <c r="F3" s="20" t="s">
        <v>25</v>
      </c>
      <c r="G3" s="20" t="s">
        <v>26</v>
      </c>
      <c r="H3" s="20" t="s">
        <v>27</v>
      </c>
      <c r="J3" s="24" t="s">
        <v>28</v>
      </c>
      <c r="N3" s="23" t="s">
        <v>30</v>
      </c>
    </row>
    <row r="4" spans="2:14" x14ac:dyDescent="0.25">
      <c r="B4" s="5">
        <v>0</v>
      </c>
      <c r="C4" s="3">
        <v>0</v>
      </c>
      <c r="D4" s="3">
        <v>3.59</v>
      </c>
      <c r="E4" s="21">
        <f>(1/H4)*(D5-D4)-(H4/3)*(2*F4+F5)</f>
        <v>-2.9624999999999999</v>
      </c>
      <c r="F4" s="21">
        <f t="array" ref="F4:F6">N10:N12</f>
        <v>0</v>
      </c>
      <c r="G4" s="21">
        <f>(F5-F4)/(3*H4)</f>
        <v>14.0625</v>
      </c>
      <c r="H4" s="21">
        <f>C5-C4</f>
        <v>0.2</v>
      </c>
      <c r="J4" s="22">
        <v>1</v>
      </c>
      <c r="K4" s="22">
        <v>0</v>
      </c>
      <c r="L4" s="22">
        <v>0</v>
      </c>
      <c r="N4" s="22">
        <v>0</v>
      </c>
    </row>
    <row r="5" spans="2:14" x14ac:dyDescent="0.25">
      <c r="B5" s="5">
        <v>1</v>
      </c>
      <c r="C5" s="3">
        <v>0.2</v>
      </c>
      <c r="D5" s="3">
        <v>3.11</v>
      </c>
      <c r="E5" s="21">
        <f t="shared" ref="E5" si="0">(1/H5)*(D6-D5)-(H5/3)*(2*F5+F6)</f>
        <v>-1.2749999999999992</v>
      </c>
      <c r="F5" s="21">
        <v>8.4375000000000018</v>
      </c>
      <c r="G5" s="21">
        <f t="shared" ref="G5" si="1">(F6-F5)/(3*H5)</f>
        <v>-14.0625</v>
      </c>
      <c r="H5" s="21">
        <f>C6-C5</f>
        <v>0.2</v>
      </c>
      <c r="J5" s="22">
        <f>H4</f>
        <v>0.2</v>
      </c>
      <c r="K5" s="22">
        <f>2*(H4+H5)</f>
        <v>0.8</v>
      </c>
      <c r="L5" s="22">
        <f>H5</f>
        <v>0.2</v>
      </c>
      <c r="N5" s="22">
        <f>(3/H5)*(D6-D5)-(3/H4)*(D5-D4)</f>
        <v>6.7500000000000018</v>
      </c>
    </row>
    <row r="6" spans="2:14" x14ac:dyDescent="0.25">
      <c r="B6" s="5">
        <v>2</v>
      </c>
      <c r="C6" s="3">
        <v>0.4</v>
      </c>
      <c r="D6" s="3">
        <v>3.08</v>
      </c>
      <c r="E6" s="21"/>
      <c r="F6" s="21">
        <v>0</v>
      </c>
      <c r="G6" s="21"/>
      <c r="H6" s="21"/>
      <c r="J6" s="22">
        <v>0</v>
      </c>
      <c r="K6" s="22">
        <v>0</v>
      </c>
      <c r="L6" s="22">
        <v>1</v>
      </c>
      <c r="N6" s="22">
        <v>0</v>
      </c>
    </row>
    <row r="8" spans="2:14" x14ac:dyDescent="0.25">
      <c r="B8" s="25">
        <v>0.25</v>
      </c>
    </row>
    <row r="9" spans="2:14" x14ac:dyDescent="0.25">
      <c r="J9" s="13" t="s">
        <v>29</v>
      </c>
      <c r="N9" s="23" t="s">
        <v>31</v>
      </c>
    </row>
    <row r="10" spans="2:14" x14ac:dyDescent="0.25">
      <c r="B10" s="5" t="s">
        <v>18</v>
      </c>
      <c r="C10" s="5" t="s">
        <v>32</v>
      </c>
      <c r="J10" s="22">
        <f t="array" ref="J10:L12">MINVERSE(J4:L6)</f>
        <v>1</v>
      </c>
      <c r="K10" s="22">
        <v>0</v>
      </c>
      <c r="L10" s="22">
        <v>0</v>
      </c>
      <c r="N10" s="22">
        <f t="array" ref="N10:N12">MMULT(J10:L12,N4:N6)</f>
        <v>0</v>
      </c>
    </row>
    <row r="11" spans="2:14" x14ac:dyDescent="0.25">
      <c r="B11" s="5">
        <v>0</v>
      </c>
      <c r="C11" s="5">
        <f>$D$4+$E$4*(B11-$C$4)+$F$4*(B11-$C$4)^2+$G$4*(B11-$C$4)^3</f>
        <v>3.59</v>
      </c>
      <c r="J11" s="22">
        <v>-0.25</v>
      </c>
      <c r="K11" s="22">
        <v>1.25</v>
      </c>
      <c r="L11" s="22">
        <v>-0.25</v>
      </c>
      <c r="N11" s="22">
        <v>8.4375000000000018</v>
      </c>
    </row>
    <row r="12" spans="2:14" x14ac:dyDescent="0.25">
      <c r="B12" s="5">
        <f>B11+0.05</f>
        <v>0.05</v>
      </c>
      <c r="C12" s="5">
        <f t="shared" ref="C12:C16" si="2">$D$4+$E$4*(B12-$C$4)+$F$4*(B12-$C$4)^2+$G$4*(B12-$C$4)^3</f>
        <v>3.4436328125000002</v>
      </c>
      <c r="J12" s="22">
        <v>0</v>
      </c>
      <c r="K12" s="22">
        <v>0</v>
      </c>
      <c r="L12" s="22">
        <v>1</v>
      </c>
      <c r="N12" s="22">
        <v>0</v>
      </c>
    </row>
    <row r="13" spans="2:14" x14ac:dyDescent="0.25">
      <c r="B13" s="5">
        <f t="shared" ref="B13:B19" si="3">B12+0.05</f>
        <v>0.1</v>
      </c>
      <c r="C13" s="5">
        <f t="shared" si="2"/>
        <v>3.3078124999999998</v>
      </c>
    </row>
    <row r="14" spans="2:14" x14ac:dyDescent="0.25">
      <c r="B14" s="5">
        <f t="shared" si="3"/>
        <v>0.15000000000000002</v>
      </c>
      <c r="C14" s="5">
        <f t="shared" si="2"/>
        <v>3.1930859374999998</v>
      </c>
    </row>
    <row r="15" spans="2:14" x14ac:dyDescent="0.25">
      <c r="B15" s="5">
        <f t="shared" si="3"/>
        <v>0.2</v>
      </c>
      <c r="C15" s="5">
        <f t="shared" si="2"/>
        <v>3.1099999999999994</v>
      </c>
    </row>
    <row r="16" spans="2:14" x14ac:dyDescent="0.25">
      <c r="B16" s="5">
        <v>0.2</v>
      </c>
      <c r="C16" s="5">
        <f>$D$5+$E$5*(B16-$C$5)+$F$5*(B16-$C$5)^2+$G$5*(B16-$C$5)^3</f>
        <v>3.11</v>
      </c>
    </row>
    <row r="17" spans="2:3" x14ac:dyDescent="0.25">
      <c r="B17" s="6">
        <f>B16+0.05</f>
        <v>0.25</v>
      </c>
      <c r="C17" s="6">
        <f t="shared" ref="C17:C20" si="4">$D$5+$E$5*(B17-$C$5)+$F$5*(B17-$C$5)^2+$G$5*(B17-$C$5)^3</f>
        <v>3.0655859374999999</v>
      </c>
    </row>
    <row r="18" spans="2:3" x14ac:dyDescent="0.25">
      <c r="B18" s="5">
        <f t="shared" ref="B18:B20" si="5">B17+0.05</f>
        <v>0.3</v>
      </c>
      <c r="C18" s="5">
        <f t="shared" si="4"/>
        <v>3.0528124999999999</v>
      </c>
    </row>
    <row r="19" spans="2:3" x14ac:dyDescent="0.25">
      <c r="B19" s="5">
        <f t="shared" si="5"/>
        <v>0.35</v>
      </c>
      <c r="C19" s="5">
        <f t="shared" si="4"/>
        <v>3.0611328125000004</v>
      </c>
    </row>
    <row r="20" spans="2:3" x14ac:dyDescent="0.25">
      <c r="B20" s="5">
        <f t="shared" si="5"/>
        <v>0.39999999999999997</v>
      </c>
      <c r="C20" s="5">
        <f t="shared" si="4"/>
        <v>3.08</v>
      </c>
    </row>
    <row r="22" spans="2:3" x14ac:dyDescent="0.25">
      <c r="B22" s="28" t="s">
        <v>33</v>
      </c>
      <c r="C22" s="30">
        <f>C17</f>
        <v>3.0655859374999999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EEUU</vt:lpstr>
      <vt:lpstr>BOLIVIA</vt:lpstr>
      <vt:lpstr>Lagrange</vt:lpstr>
      <vt:lpstr>Newton</vt:lpstr>
      <vt:lpstr>Spline</vt:lpstr>
    </vt:vector>
  </TitlesOfParts>
  <Company>tic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itic</dc:creator>
  <cp:lastModifiedBy>itic</cp:lastModifiedBy>
  <dcterms:created xsi:type="dcterms:W3CDTF">2017-05-04T14:46:13Z</dcterms:created>
  <dcterms:modified xsi:type="dcterms:W3CDTF">2017-05-18T15:49:20Z</dcterms:modified>
</cp:coreProperties>
</file>