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16" windowHeight="9732" activeTab="1"/>
  </bookViews>
  <sheets>
    <sheet name="EEUU" sheetId="1" r:id="rId1"/>
    <sheet name="BOLIVIA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" i="3" l="1"/>
  <c r="D71" i="3"/>
  <c r="D69" i="3"/>
  <c r="D67" i="3"/>
  <c r="D68" i="3"/>
  <c r="D66" i="3"/>
  <c r="D64" i="3"/>
  <c r="D65" i="3"/>
  <c r="D63" i="3"/>
  <c r="D61" i="3"/>
  <c r="D62" i="3"/>
  <c r="D60" i="3"/>
  <c r="D58" i="3"/>
  <c r="D59" i="3"/>
  <c r="D57" i="3"/>
  <c r="D55" i="3"/>
  <c r="D56" i="3"/>
  <c r="D54" i="3"/>
  <c r="D52" i="3"/>
  <c r="D53" i="3"/>
  <c r="D51" i="3"/>
  <c r="D49" i="3"/>
  <c r="D50" i="3"/>
  <c r="D48" i="3"/>
  <c r="D46" i="3"/>
  <c r="D47" i="3"/>
  <c r="D45" i="3"/>
  <c r="D43" i="3"/>
  <c r="D44" i="3"/>
  <c r="D42" i="3"/>
  <c r="D40" i="3"/>
  <c r="D41" i="3"/>
  <c r="D39" i="3"/>
  <c r="D37" i="3"/>
  <c r="D38" i="3"/>
  <c r="D36" i="3"/>
  <c r="D34" i="3"/>
  <c r="D35" i="3"/>
  <c r="D33" i="3"/>
  <c r="D31" i="3"/>
  <c r="D32" i="3"/>
  <c r="D30" i="3"/>
  <c r="D28" i="3"/>
  <c r="D29" i="3"/>
  <c r="D27" i="3"/>
  <c r="D25" i="3"/>
  <c r="D26" i="3"/>
  <c r="D24" i="3"/>
  <c r="L3" i="1"/>
  <c r="C13" i="1"/>
  <c r="D14" i="1"/>
  <c r="E15" i="1"/>
  <c r="F16" i="1"/>
  <c r="C5" i="3"/>
  <c r="C6" i="3" s="1"/>
  <c r="C7" i="3" l="1"/>
  <c r="H5" i="3"/>
  <c r="H4" i="3"/>
  <c r="K13" i="1"/>
  <c r="K5" i="3" l="1"/>
  <c r="J5" i="3"/>
  <c r="K6" i="3"/>
  <c r="AB5" i="3"/>
  <c r="L5" i="3"/>
  <c r="C8" i="3"/>
  <c r="H6" i="3"/>
  <c r="K5" i="1"/>
  <c r="K6" i="1" s="1"/>
  <c r="K7" i="1" s="1"/>
  <c r="K8" i="1" s="1"/>
  <c r="K9" i="1" s="1"/>
  <c r="K10" i="1" s="1"/>
  <c r="K11" i="1" s="1"/>
  <c r="K12" i="1" s="1"/>
  <c r="K4" i="1"/>
  <c r="H4" i="1"/>
  <c r="H5" i="1"/>
  <c r="I14" i="1" s="1"/>
  <c r="H6" i="1"/>
  <c r="H7" i="1"/>
  <c r="G16" i="1" s="1"/>
  <c r="H3" i="1"/>
  <c r="B13" i="1" s="1"/>
  <c r="AB6" i="3" l="1"/>
  <c r="L7" i="3"/>
  <c r="M6" i="3"/>
  <c r="L6" i="3"/>
  <c r="C9" i="3"/>
  <c r="H7" i="3"/>
  <c r="M7" i="3" s="1"/>
  <c r="K14" i="1"/>
  <c r="K15" i="1" s="1"/>
  <c r="K16" i="1" s="1"/>
  <c r="K17" i="1" s="1"/>
  <c r="K18" i="1" s="1"/>
  <c r="E14" i="1"/>
  <c r="D13" i="1"/>
  <c r="I16" i="1"/>
  <c r="I13" i="1"/>
  <c r="B20" i="1" a="1"/>
  <c r="C20" i="1" s="1"/>
  <c r="E16" i="1"/>
  <c r="C14" i="1"/>
  <c r="I15" i="1"/>
  <c r="D15" i="1"/>
  <c r="F15" i="1"/>
  <c r="N7" i="3" l="1"/>
  <c r="AB7" i="3"/>
  <c r="M8" i="3"/>
  <c r="C10" i="3"/>
  <c r="H8" i="3"/>
  <c r="N8" i="3" s="1"/>
  <c r="G22" i="1"/>
  <c r="E25" i="1"/>
  <c r="F21" i="1"/>
  <c r="D24" i="1"/>
  <c r="C21" i="1"/>
  <c r="G23" i="1"/>
  <c r="B20" i="1"/>
  <c r="F22" i="1"/>
  <c r="C22" i="1"/>
  <c r="G24" i="1"/>
  <c r="B21" i="1"/>
  <c r="F23" i="1"/>
  <c r="E20" i="1"/>
  <c r="C23" i="1"/>
  <c r="G25" i="1"/>
  <c r="B22" i="1"/>
  <c r="D25" i="1"/>
  <c r="G20" i="1"/>
  <c r="E23" i="1"/>
  <c r="F24" i="1"/>
  <c r="D22" i="1"/>
  <c r="B25" i="1"/>
  <c r="G21" i="1"/>
  <c r="E24" i="1"/>
  <c r="F20" i="1"/>
  <c r="D23" i="1"/>
  <c r="E21" i="1"/>
  <c r="C24" i="1"/>
  <c r="D20" i="1"/>
  <c r="B23" i="1"/>
  <c r="F25" i="1"/>
  <c r="E22" i="1"/>
  <c r="C25" i="1"/>
  <c r="D21" i="1"/>
  <c r="B24" i="1"/>
  <c r="K19" i="1"/>
  <c r="K20" i="1" s="1"/>
  <c r="O8" i="3" l="1"/>
  <c r="AB8" i="3"/>
  <c r="N9" i="3"/>
  <c r="C11" i="3"/>
  <c r="H9" i="3"/>
  <c r="I20" i="1" a="1"/>
  <c r="K21" i="1"/>
  <c r="O10" i="3" l="1"/>
  <c r="AB9" i="3"/>
  <c r="P9" i="3"/>
  <c r="C12" i="3"/>
  <c r="H10" i="3"/>
  <c r="P10" i="3" s="1"/>
  <c r="O9" i="3"/>
  <c r="I21" i="1"/>
  <c r="I22" i="1"/>
  <c r="I24" i="1"/>
  <c r="I25" i="1"/>
  <c r="I23" i="1"/>
  <c r="I20" i="1"/>
  <c r="K22" i="1"/>
  <c r="K23" i="1" s="1"/>
  <c r="C13" i="3" l="1"/>
  <c r="H11" i="3"/>
  <c r="AB10" i="3"/>
  <c r="P11" i="3"/>
  <c r="Q10" i="3"/>
  <c r="Q11" i="3"/>
  <c r="F3" i="1" a="1"/>
  <c r="F8" i="1" s="1"/>
  <c r="R11" i="3" l="1"/>
  <c r="Q12" i="3"/>
  <c r="AB11" i="3"/>
  <c r="R12" i="3"/>
  <c r="C14" i="3"/>
  <c r="H12" i="3"/>
  <c r="F7" i="1"/>
  <c r="F4" i="1"/>
  <c r="F3" i="1"/>
  <c r="F6" i="1"/>
  <c r="F5" i="1"/>
  <c r="K24" i="1"/>
  <c r="AB12" i="3" l="1"/>
  <c r="R13" i="3"/>
  <c r="S12" i="3"/>
  <c r="C15" i="3"/>
  <c r="H13" i="3"/>
  <c r="E3" i="1"/>
  <c r="G4" i="1"/>
  <c r="E5" i="1"/>
  <c r="G6" i="1"/>
  <c r="E7" i="1"/>
  <c r="E4" i="1"/>
  <c r="L13" i="1" s="1"/>
  <c r="G3" i="1"/>
  <c r="E6" i="1"/>
  <c r="G5" i="1"/>
  <c r="G7" i="1"/>
  <c r="K25" i="1"/>
  <c r="S14" i="3" l="1"/>
  <c r="T13" i="3"/>
  <c r="AB13" i="3"/>
  <c r="C16" i="3"/>
  <c r="H14" i="3"/>
  <c r="T14" i="3" s="1"/>
  <c r="S13" i="3"/>
  <c r="L12" i="1"/>
  <c r="L24" i="1"/>
  <c r="L9" i="1"/>
  <c r="L4" i="1"/>
  <c r="L6" i="1"/>
  <c r="L11" i="1"/>
  <c r="L5" i="1"/>
  <c r="L23" i="1"/>
  <c r="L8" i="1"/>
  <c r="L20" i="1"/>
  <c r="L14" i="1"/>
  <c r="L18" i="1"/>
  <c r="L16" i="1"/>
  <c r="L17" i="1"/>
  <c r="L21" i="1"/>
  <c r="L19" i="1"/>
  <c r="L15" i="1"/>
  <c r="L22" i="1"/>
  <c r="L7" i="1"/>
  <c r="L10" i="1"/>
  <c r="K26" i="1"/>
  <c r="L25" i="1"/>
  <c r="AB14" i="3" l="1"/>
  <c r="T15" i="3"/>
  <c r="U14" i="3"/>
  <c r="C17" i="3"/>
  <c r="H15" i="3"/>
  <c r="U15" i="3" s="1"/>
  <c r="K27" i="1"/>
  <c r="L26" i="1"/>
  <c r="V15" i="3" l="1"/>
  <c r="AB15" i="3"/>
  <c r="U16" i="3"/>
  <c r="C18" i="3"/>
  <c r="H16" i="3"/>
  <c r="V16" i="3" s="1"/>
  <c r="K28" i="1"/>
  <c r="L27" i="1"/>
  <c r="W16" i="3" l="1"/>
  <c r="AB16" i="3"/>
  <c r="V17" i="3"/>
  <c r="C19" i="3"/>
  <c r="H17" i="3"/>
  <c r="W17" i="3" s="1"/>
  <c r="K29" i="1"/>
  <c r="L28" i="1"/>
  <c r="C20" i="3" l="1"/>
  <c r="H19" i="3" s="1"/>
  <c r="H18" i="3"/>
  <c r="W18" i="3"/>
  <c r="AB17" i="3"/>
  <c r="X17" i="3"/>
  <c r="X18" i="3"/>
  <c r="K30" i="1"/>
  <c r="L29" i="1"/>
  <c r="AB18" i="3" l="1"/>
  <c r="Y18" i="3"/>
  <c r="Y19" i="3"/>
  <c r="X19" i="3"/>
  <c r="Z19" i="3"/>
  <c r="J23" i="3" s="1" a="1"/>
  <c r="AB19" i="3"/>
  <c r="K31" i="1"/>
  <c r="L30" i="1"/>
  <c r="J23" i="3" l="1"/>
  <c r="K23" i="3"/>
  <c r="J24" i="3"/>
  <c r="Z24" i="3"/>
  <c r="Y25" i="3"/>
  <c r="R26" i="3"/>
  <c r="Z26" i="3"/>
  <c r="Q27" i="3"/>
  <c r="Y27" i="3"/>
  <c r="P28" i="3"/>
  <c r="X28" i="3"/>
  <c r="O29" i="3"/>
  <c r="W29" i="3"/>
  <c r="N30" i="3"/>
  <c r="V30" i="3"/>
  <c r="M31" i="3"/>
  <c r="R31" i="3"/>
  <c r="W31" i="3"/>
  <c r="L32" i="3"/>
  <c r="Q32" i="3"/>
  <c r="O23" i="3"/>
  <c r="N24" i="3"/>
  <c r="M25" i="3"/>
  <c r="L26" i="3"/>
  <c r="T26" i="3"/>
  <c r="K27" i="3"/>
  <c r="S27" i="3"/>
  <c r="J28" i="3"/>
  <c r="R28" i="3"/>
  <c r="Z28" i="3"/>
  <c r="Q29" i="3"/>
  <c r="Y29" i="3"/>
  <c r="P30" i="3"/>
  <c r="X30" i="3"/>
  <c r="N31" i="3"/>
  <c r="S31" i="3"/>
  <c r="Y31" i="3"/>
  <c r="M32" i="3"/>
  <c r="R32" i="3"/>
  <c r="X32" i="3"/>
  <c r="L33" i="3"/>
  <c r="Q33" i="3"/>
  <c r="W33" i="3"/>
  <c r="K34" i="3"/>
  <c r="P34" i="3"/>
  <c r="V34" i="3"/>
  <c r="J35" i="3"/>
  <c r="O35" i="3"/>
  <c r="U35" i="3"/>
  <c r="Z35" i="3"/>
  <c r="N36" i="3"/>
  <c r="T36" i="3"/>
  <c r="Y36" i="3"/>
  <c r="M37" i="3"/>
  <c r="S37" i="3"/>
  <c r="X37" i="3"/>
  <c r="L38" i="3"/>
  <c r="R38" i="3"/>
  <c r="W38" i="3"/>
  <c r="K39" i="3"/>
  <c r="Q39" i="3"/>
  <c r="V39" i="3"/>
  <c r="S23" i="3"/>
  <c r="R24" i="3"/>
  <c r="Q25" i="3"/>
  <c r="N26" i="3"/>
  <c r="V26" i="3"/>
  <c r="M27" i="3"/>
  <c r="U27" i="3"/>
  <c r="L28" i="3"/>
  <c r="T28" i="3"/>
  <c r="K29" i="3"/>
  <c r="S29" i="3"/>
  <c r="J30" i="3"/>
  <c r="R30" i="3"/>
  <c r="P26" i="3"/>
  <c r="N28" i="3"/>
  <c r="L30" i="3"/>
  <c r="O31" i="3"/>
  <c r="Z31" i="3"/>
  <c r="T32" i="3"/>
  <c r="Z32" i="3"/>
  <c r="P33" i="3"/>
  <c r="X33" i="3"/>
  <c r="N34" i="3"/>
  <c r="T34" i="3"/>
  <c r="K35" i="3"/>
  <c r="R35" i="3"/>
  <c r="Y35" i="3"/>
  <c r="P36" i="3"/>
  <c r="V36" i="3"/>
  <c r="L37" i="3"/>
  <c r="T37" i="3"/>
  <c r="J38" i="3"/>
  <c r="P38" i="3"/>
  <c r="X38" i="3"/>
  <c r="N39" i="3"/>
  <c r="U39" i="3"/>
  <c r="W23" i="3"/>
  <c r="X26" i="3"/>
  <c r="V28" i="3"/>
  <c r="T30" i="3"/>
  <c r="Q31" i="3"/>
  <c r="J32" i="3"/>
  <c r="U32" i="3"/>
  <c r="K33" i="3"/>
  <c r="S33" i="3"/>
  <c r="Y33" i="3"/>
  <c r="O34" i="3"/>
  <c r="W34" i="3"/>
  <c r="M35" i="3"/>
  <c r="S35" i="3"/>
  <c r="J36" i="3"/>
  <c r="Q36" i="3"/>
  <c r="X36" i="3"/>
  <c r="O37" i="3"/>
  <c r="U37" i="3"/>
  <c r="K38" i="3"/>
  <c r="S38" i="3"/>
  <c r="Z38" i="3"/>
  <c r="O39" i="3"/>
  <c r="W39" i="3"/>
  <c r="V24" i="3"/>
  <c r="O27" i="3"/>
  <c r="M29" i="3"/>
  <c r="Z30" i="3"/>
  <c r="U31" i="3"/>
  <c r="N32" i="3"/>
  <c r="V32" i="3"/>
  <c r="M33" i="3"/>
  <c r="T33" i="3"/>
  <c r="J34" i="3"/>
  <c r="R34" i="3"/>
  <c r="X34" i="3"/>
  <c r="N35" i="3"/>
  <c r="V35" i="3"/>
  <c r="L36" i="3"/>
  <c r="R36" i="3"/>
  <c r="Z36" i="3"/>
  <c r="P37" i="3"/>
  <c r="W37" i="3"/>
  <c r="N38" i="3"/>
  <c r="T38" i="3"/>
  <c r="J39" i="3"/>
  <c r="R39" i="3"/>
  <c r="Y39" i="3"/>
  <c r="U25" i="3"/>
  <c r="W27" i="3"/>
  <c r="U29" i="3"/>
  <c r="K31" i="3"/>
  <c r="V31" i="3"/>
  <c r="P32" i="3"/>
  <c r="Y32" i="3"/>
  <c r="O33" i="3"/>
  <c r="U33" i="3"/>
  <c r="L34" i="3"/>
  <c r="S34" i="3"/>
  <c r="Z34" i="3"/>
  <c r="Q35" i="3"/>
  <c r="W35" i="3"/>
  <c r="M36" i="3"/>
  <c r="U36" i="3"/>
  <c r="K37" i="3"/>
  <c r="Q37" i="3"/>
  <c r="Y37" i="3"/>
  <c r="O38" i="3"/>
  <c r="V38" i="3"/>
  <c r="M39" i="3"/>
  <c r="S39" i="3"/>
  <c r="Z39" i="3"/>
  <c r="K30" i="3"/>
  <c r="S24" i="3"/>
  <c r="X29" i="3"/>
  <c r="J27" i="3"/>
  <c r="L25" i="3"/>
  <c r="N23" i="3"/>
  <c r="V37" i="3"/>
  <c r="O25" i="3"/>
  <c r="P24" i="3"/>
  <c r="Q23" i="3"/>
  <c r="P39" i="3"/>
  <c r="Q38" i="3"/>
  <c r="R37" i="3"/>
  <c r="S36" i="3"/>
  <c r="T35" i="3"/>
  <c r="U34" i="3"/>
  <c r="V33" i="3"/>
  <c r="W32" i="3"/>
  <c r="X31" i="3"/>
  <c r="Y30" i="3"/>
  <c r="Z29" i="3"/>
  <c r="J29" i="3"/>
  <c r="K28" i="3"/>
  <c r="L27" i="3"/>
  <c r="M26" i="3"/>
  <c r="N25" i="3"/>
  <c r="O24" i="3"/>
  <c r="P23" i="3"/>
  <c r="S30" i="3"/>
  <c r="T29" i="3"/>
  <c r="U28" i="3"/>
  <c r="V27" i="3"/>
  <c r="W26" i="3"/>
  <c r="X25" i="3"/>
  <c r="Y24" i="3"/>
  <c r="Z23" i="3"/>
  <c r="J26" i="3"/>
  <c r="K25" i="3"/>
  <c r="L24" i="3"/>
  <c r="M23" i="3"/>
  <c r="L39" i="3"/>
  <c r="M38" i="3"/>
  <c r="N37" i="3"/>
  <c r="O36" i="3"/>
  <c r="P35" i="3"/>
  <c r="Q34" i="3"/>
  <c r="R33" i="3"/>
  <c r="S32" i="3"/>
  <c r="T31" i="3"/>
  <c r="U30" i="3"/>
  <c r="V29" i="3"/>
  <c r="W28" i="3"/>
  <c r="X27" i="3"/>
  <c r="Y26" i="3"/>
  <c r="Z25" i="3"/>
  <c r="J25" i="3"/>
  <c r="K24" i="3"/>
  <c r="L23" i="3"/>
  <c r="O30" i="3"/>
  <c r="P29" i="3"/>
  <c r="Q28" i="3"/>
  <c r="R27" i="3"/>
  <c r="S26" i="3"/>
  <c r="T25" i="3"/>
  <c r="U24" i="3"/>
  <c r="V23" i="3"/>
  <c r="W25" i="3"/>
  <c r="X24" i="3"/>
  <c r="Y23" i="3"/>
  <c r="X39" i="3"/>
  <c r="Y38" i="3"/>
  <c r="Z37" i="3"/>
  <c r="J37" i="3"/>
  <c r="K36" i="3"/>
  <c r="L35" i="3"/>
  <c r="M34" i="3"/>
  <c r="N33" i="3"/>
  <c r="O32" i="3"/>
  <c r="P31" i="3"/>
  <c r="Q30" i="3"/>
  <c r="R29" i="3"/>
  <c r="S28" i="3"/>
  <c r="T27" i="3"/>
  <c r="U26" i="3"/>
  <c r="V25" i="3"/>
  <c r="W24" i="3"/>
  <c r="X23" i="3"/>
  <c r="J31" i="3"/>
  <c r="L29" i="3"/>
  <c r="M28" i="3"/>
  <c r="N27" i="3"/>
  <c r="O26" i="3"/>
  <c r="P25" i="3"/>
  <c r="Q24" i="3"/>
  <c r="R23" i="3"/>
  <c r="S25" i="3"/>
  <c r="T24" i="3"/>
  <c r="U23" i="3"/>
  <c r="T39" i="3"/>
  <c r="U38" i="3"/>
  <c r="W36" i="3"/>
  <c r="X35" i="3"/>
  <c r="Y34" i="3"/>
  <c r="Z33" i="3"/>
  <c r="J33" i="3"/>
  <c r="K32" i="3"/>
  <c r="L31" i="3"/>
  <c r="M30" i="3"/>
  <c r="N29" i="3"/>
  <c r="O28" i="3"/>
  <c r="P27" i="3"/>
  <c r="Q26" i="3"/>
  <c r="R25" i="3"/>
  <c r="T23" i="3"/>
  <c r="W30" i="3"/>
  <c r="Y28" i="3"/>
  <c r="Z27" i="3"/>
  <c r="K26" i="3"/>
  <c r="M24" i="3"/>
  <c r="K32" i="1"/>
  <c r="K33" i="1" s="1"/>
  <c r="L33" i="1" s="1"/>
  <c r="L31" i="1"/>
  <c r="AB23" i="3" l="1" a="1"/>
  <c r="L32" i="1"/>
  <c r="AB24" i="3" l="1"/>
  <c r="AB37" i="3"/>
  <c r="AB27" i="3"/>
  <c r="AB30" i="3"/>
  <c r="AB29" i="3"/>
  <c r="AB28" i="3"/>
  <c r="AB39" i="3"/>
  <c r="AB23" i="3"/>
  <c r="AB26" i="3"/>
  <c r="AB25" i="3"/>
  <c r="AB35" i="3"/>
  <c r="AB38" i="3"/>
  <c r="AB36" i="3"/>
  <c r="AB31" i="3"/>
  <c r="AB34" i="3"/>
  <c r="AB33" i="3"/>
  <c r="AB32" i="3"/>
  <c r="K34" i="1"/>
  <c r="F4" i="3" l="1" a="1"/>
  <c r="L34" i="1"/>
  <c r="K35" i="1"/>
  <c r="F11" i="3" l="1"/>
  <c r="F6" i="3"/>
  <c r="F17" i="3"/>
  <c r="F20" i="3"/>
  <c r="F4" i="3"/>
  <c r="E4" i="3" s="1"/>
  <c r="F18" i="3"/>
  <c r="F19" i="3"/>
  <c r="F13" i="3"/>
  <c r="F16" i="3"/>
  <c r="F14" i="3"/>
  <c r="F15" i="3"/>
  <c r="F9" i="3"/>
  <c r="F12" i="3"/>
  <c r="F10" i="3"/>
  <c r="F7" i="3"/>
  <c r="F5" i="3"/>
  <c r="F8" i="3"/>
  <c r="K36" i="1"/>
  <c r="L35" i="1"/>
  <c r="G6" i="3" l="1"/>
  <c r="E7" i="3"/>
  <c r="G14" i="3"/>
  <c r="E15" i="3"/>
  <c r="G18" i="3"/>
  <c r="E19" i="3"/>
  <c r="G16" i="3"/>
  <c r="E17" i="3"/>
  <c r="G9" i="3"/>
  <c r="E10" i="3"/>
  <c r="G13" i="3"/>
  <c r="E14" i="3"/>
  <c r="G17" i="3"/>
  <c r="E18" i="3"/>
  <c r="G5" i="3"/>
  <c r="E6" i="3"/>
  <c r="G7" i="3"/>
  <c r="E8" i="3"/>
  <c r="G11" i="3"/>
  <c r="E12" i="3"/>
  <c r="G15" i="3"/>
  <c r="E16" i="3"/>
  <c r="G10" i="3"/>
  <c r="E11" i="3"/>
  <c r="G4" i="3"/>
  <c r="E5" i="3"/>
  <c r="G8" i="3"/>
  <c r="E9" i="3"/>
  <c r="G12" i="3"/>
  <c r="E13" i="3"/>
  <c r="G19" i="3"/>
  <c r="K37" i="1"/>
  <c r="L36" i="1"/>
  <c r="K38" i="1" l="1"/>
  <c r="L37" i="1"/>
  <c r="K39" i="1" l="1"/>
  <c r="L38" i="1"/>
  <c r="K40" i="1" l="1"/>
  <c r="L39" i="1"/>
  <c r="K41" i="1" l="1"/>
  <c r="L40" i="1"/>
  <c r="K42" i="1" l="1"/>
  <c r="K43" i="1" s="1"/>
  <c r="L41" i="1"/>
  <c r="L43" i="1" l="1"/>
  <c r="L42" i="1"/>
  <c r="K44" i="1" l="1"/>
  <c r="K45" i="1" l="1"/>
  <c r="L44" i="1"/>
  <c r="K46" i="1" l="1"/>
  <c r="L45" i="1"/>
  <c r="K47" i="1" l="1"/>
  <c r="L46" i="1"/>
  <c r="K48" i="1" l="1"/>
  <c r="L47" i="1"/>
  <c r="K49" i="1" l="1"/>
  <c r="L48" i="1"/>
  <c r="K50" i="1" l="1"/>
  <c r="L49" i="1"/>
  <c r="K51" i="1" l="1"/>
  <c r="L50" i="1"/>
  <c r="K52" i="1" l="1"/>
  <c r="L51" i="1"/>
  <c r="K53" i="1" l="1"/>
  <c r="L53" i="1" s="1"/>
  <c r="L52" i="1"/>
</calcChain>
</file>

<file path=xl/sharedStrings.xml><?xml version="1.0" encoding="utf-8"?>
<sst xmlns="http://schemas.openxmlformats.org/spreadsheetml/2006/main" count="26" uniqueCount="17">
  <si>
    <t>#</t>
  </si>
  <si>
    <t>x</t>
  </si>
  <si>
    <t>b</t>
  </si>
  <si>
    <t>c</t>
  </si>
  <si>
    <t>h</t>
  </si>
  <si>
    <t>A</t>
  </si>
  <si>
    <t>b'</t>
  </si>
  <si>
    <t>d</t>
  </si>
  <si>
    <t>años = x</t>
  </si>
  <si>
    <t>pobl = a</t>
  </si>
  <si>
    <t>y</t>
  </si>
  <si>
    <t>Año</t>
  </si>
  <si>
    <t>Poblacion</t>
  </si>
  <si>
    <t xml:space="preserve">c </t>
  </si>
  <si>
    <t>inv(A)</t>
  </si>
  <si>
    <t>inv(A)*b'=c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</si>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</sst>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2" applyNumberFormat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7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2" fillId="2" borderId="2" xfId="1"/>
    <xf numFmtId="0" fontId="3" fillId="11" borderId="2" xfId="9" applyBorder="1"/>
    <xf numFmtId="0" fontId="1" fillId="4" borderId="1" xfId="2" applyBorder="1" applyAlignment="1">
      <alignment horizontal="center"/>
    </xf>
    <xf numFmtId="0" fontId="3" fillId="5" borderId="1" xfId="3" applyBorder="1" applyAlignment="1">
      <alignment horizontal="center"/>
    </xf>
    <xf numFmtId="0" fontId="1" fillId="6" borderId="1" xfId="4" applyBorder="1" applyAlignment="1">
      <alignment horizontal="center"/>
    </xf>
    <xf numFmtId="0" fontId="3" fillId="7" borderId="1" xfId="5" applyBorder="1" applyAlignment="1">
      <alignment horizontal="center"/>
    </xf>
    <xf numFmtId="0" fontId="3" fillId="8" borderId="1" xfId="6" applyBorder="1" applyAlignment="1">
      <alignment horizontal="center"/>
    </xf>
    <xf numFmtId="0" fontId="2" fillId="13" borderId="2" xfId="1" applyFill="1"/>
    <xf numFmtId="0" fontId="2" fillId="14" borderId="2" xfId="1" applyFill="1"/>
    <xf numFmtId="0" fontId="2" fillId="15" borderId="2" xfId="1" applyFill="1"/>
    <xf numFmtId="0" fontId="2" fillId="16" borderId="2" xfId="1" applyFill="1"/>
    <xf numFmtId="0" fontId="0" fillId="0" borderId="0" xfId="0" applyAlignment="1">
      <alignment horizontal="center"/>
    </xf>
    <xf numFmtId="0" fontId="1" fillId="9" borderId="1" xfId="7" applyBorder="1" applyAlignment="1">
      <alignment horizontal="center"/>
    </xf>
    <xf numFmtId="0" fontId="1" fillId="12" borderId="1" xfId="10" applyBorder="1" applyAlignment="1">
      <alignment horizontal="center"/>
    </xf>
    <xf numFmtId="0" fontId="1" fillId="12" borderId="1" xfId="10" applyBorder="1"/>
    <xf numFmtId="0" fontId="1" fillId="12" borderId="1" xfId="10" applyNumberFormat="1" applyBorder="1" applyAlignment="1">
      <alignment horizontal="center"/>
    </xf>
    <xf numFmtId="0" fontId="1" fillId="10" borderId="1" xfId="8" applyBorder="1"/>
    <xf numFmtId="0" fontId="3" fillId="17" borderId="1" xfId="11" applyBorder="1"/>
    <xf numFmtId="0" fontId="3" fillId="17" borderId="1" xfId="11" applyBorder="1" applyAlignment="1">
      <alignment horizontal="center"/>
    </xf>
    <xf numFmtId="0" fontId="3" fillId="11" borderId="1" xfId="9" applyBorder="1" applyAlignment="1">
      <alignment horizontal="center"/>
    </xf>
    <xf numFmtId="0" fontId="1" fillId="18" borderId="1" xfId="7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</cellXfs>
  <cellStyles count="12">
    <cellStyle name="20% - Énfasis5" xfId="7" builtinId="46"/>
    <cellStyle name="40% - Énfasis1" xfId="2" builtinId="31"/>
    <cellStyle name="40% - Énfasis2" xfId="4" builtinId="35"/>
    <cellStyle name="40% - Énfasis5" xfId="8" builtinId="47"/>
    <cellStyle name="40% - Énfasis6" xfId="10" builtinId="51"/>
    <cellStyle name="Cálculo" xfId="1" builtinId="22"/>
    <cellStyle name="Énfasis1" xfId="11" builtinId="29"/>
    <cellStyle name="Énfasis2" xfId="3" builtinId="33"/>
    <cellStyle name="Énfasis4" xfId="5" builtinId="41"/>
    <cellStyle name="Énfasis5" xfId="6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zoomScale="85" zoomScaleNormal="85" workbookViewId="0">
      <selection activeCell="H8" sqref="H8"/>
    </sheetView>
  </sheetViews>
  <sheetFormatPr baseColWidth="10" defaultRowHeight="14.4" x14ac:dyDescent="0.3"/>
  <cols>
    <col min="2" max="8" width="8.88671875" customWidth="1"/>
    <col min="9" max="9" width="9.33203125" customWidth="1"/>
    <col min="11" max="12" width="9.88671875" customWidth="1"/>
  </cols>
  <sheetData>
    <row r="2" spans="2:12" x14ac:dyDescent="0.3">
      <c r="B2" s="2" t="s">
        <v>0</v>
      </c>
      <c r="C2" s="2" t="s">
        <v>8</v>
      </c>
      <c r="D2" s="2" t="s">
        <v>9</v>
      </c>
      <c r="E2" s="2" t="s">
        <v>2</v>
      </c>
      <c r="F2" s="2" t="s">
        <v>3</v>
      </c>
      <c r="G2" s="2" t="s">
        <v>7</v>
      </c>
      <c r="H2" s="2" t="s">
        <v>4</v>
      </c>
      <c r="K2" s="2" t="s">
        <v>1</v>
      </c>
      <c r="L2" s="2" t="s">
        <v>10</v>
      </c>
    </row>
    <row r="3" spans="2:12" x14ac:dyDescent="0.3">
      <c r="B3" s="27">
        <v>0</v>
      </c>
      <c r="C3" s="27">
        <v>1950</v>
      </c>
      <c r="D3" s="27">
        <v>151326</v>
      </c>
      <c r="E3" s="27">
        <f>(1/H3)*(D4-D3)-(H3/3)*(2*F3+F4)</f>
        <v>2906.5023923444978</v>
      </c>
      <c r="F3" s="27">
        <f t="array" ref="F3:F8">I20:I25</f>
        <v>2.116432029630748E-15</v>
      </c>
      <c r="G3" s="27">
        <f>(F4-F3)/(3*H3)</f>
        <v>-1.0680239234449764</v>
      </c>
      <c r="H3" s="27">
        <f>C4-C3</f>
        <v>10</v>
      </c>
      <c r="K3" s="8">
        <v>1950</v>
      </c>
      <c r="L3" s="8">
        <f>$D$3+$E$3*(K3-$C$3)+$F$3*(K3-$C$3)^2+$G$3*(K3-$C$3)^3</f>
        <v>151326</v>
      </c>
    </row>
    <row r="4" spans="2:12" x14ac:dyDescent="0.3">
      <c r="B4" s="27">
        <v>1</v>
      </c>
      <c r="C4" s="27">
        <v>1960</v>
      </c>
      <c r="D4" s="27">
        <v>179323</v>
      </c>
      <c r="E4" s="27">
        <f t="shared" ref="E4:E7" si="0">(1/H4)*(D5-D4)-(H4/3)*(2*F4+F5)</f>
        <v>2586.0952153110047</v>
      </c>
      <c r="F4" s="27">
        <v>-32.040717703349294</v>
      </c>
      <c r="G4" s="27">
        <f t="shared" ref="G4:G7" si="1">(F5-F4)/(3*H4)</f>
        <v>1.322119617224881</v>
      </c>
      <c r="H4" s="27">
        <f t="shared" ref="H4:H7" si="2">C5-C4</f>
        <v>10</v>
      </c>
      <c r="K4" s="8">
        <f>K3+1</f>
        <v>1951</v>
      </c>
      <c r="L4" s="8">
        <f t="shared" ref="L4:L12" si="3">$D$3+$E$3*(K4-$C$3)+$F$3*(K4-$C$3)^2+$G$3*(K4-$C$3)^3</f>
        <v>154231.43436842106</v>
      </c>
    </row>
    <row r="5" spans="2:12" x14ac:dyDescent="0.3">
      <c r="B5" s="27">
        <v>2</v>
      </c>
      <c r="C5" s="27">
        <v>1970</v>
      </c>
      <c r="D5" s="27">
        <v>203302</v>
      </c>
      <c r="E5" s="27">
        <f t="shared" si="0"/>
        <v>2341.916746411483</v>
      </c>
      <c r="F5" s="27">
        <v>7.6228708133971343</v>
      </c>
      <c r="G5" s="27">
        <f t="shared" si="1"/>
        <v>-0.94145454545454521</v>
      </c>
      <c r="H5" s="27">
        <f t="shared" si="2"/>
        <v>10</v>
      </c>
      <c r="K5" s="8">
        <f>K4+1</f>
        <v>1952</v>
      </c>
      <c r="L5" s="8">
        <f t="shared" si="3"/>
        <v>157130.46059330142</v>
      </c>
    </row>
    <row r="6" spans="2:12" x14ac:dyDescent="0.3">
      <c r="B6" s="27">
        <v>3</v>
      </c>
      <c r="C6" s="27">
        <v>1980</v>
      </c>
      <c r="D6" s="27">
        <v>226542</v>
      </c>
      <c r="E6" s="27">
        <f t="shared" si="0"/>
        <v>2211.9377990430621</v>
      </c>
      <c r="F6" s="27">
        <v>-20.62076555023922</v>
      </c>
      <c r="G6" s="27">
        <f t="shared" si="1"/>
        <v>3.0336985645932999</v>
      </c>
      <c r="H6" s="27">
        <f t="shared" si="2"/>
        <v>10</v>
      </c>
      <c r="K6" s="8">
        <f t="shared" ref="K6:K8" si="4">K5+1</f>
        <v>1953</v>
      </c>
      <c r="L6" s="8">
        <f t="shared" si="3"/>
        <v>160016.67053110048</v>
      </c>
    </row>
    <row r="7" spans="2:12" x14ac:dyDescent="0.3">
      <c r="B7" s="27">
        <v>4</v>
      </c>
      <c r="C7" s="27">
        <v>1990</v>
      </c>
      <c r="D7" s="27">
        <v>249633</v>
      </c>
      <c r="E7" s="27">
        <f t="shared" si="0"/>
        <v>2709.6320574162683</v>
      </c>
      <c r="F7" s="27">
        <v>70.390191387559767</v>
      </c>
      <c r="G7" s="27">
        <f t="shared" si="1"/>
        <v>-2.3463397129186587</v>
      </c>
      <c r="H7" s="27">
        <f t="shared" si="2"/>
        <v>10</v>
      </c>
      <c r="K7" s="8">
        <f t="shared" si="4"/>
        <v>1954</v>
      </c>
      <c r="L7" s="8">
        <f t="shared" si="3"/>
        <v>162883.65603827752</v>
      </c>
    </row>
    <row r="8" spans="2:12" x14ac:dyDescent="0.3">
      <c r="B8" s="28">
        <v>5</v>
      </c>
      <c r="C8" s="28">
        <v>2000</v>
      </c>
      <c r="D8" s="28">
        <v>281422</v>
      </c>
      <c r="E8" s="28"/>
      <c r="F8" s="28">
        <v>0</v>
      </c>
      <c r="G8" s="28"/>
      <c r="H8" s="28"/>
      <c r="K8" s="8">
        <f t="shared" si="4"/>
        <v>1955</v>
      </c>
      <c r="L8" s="8">
        <f t="shared" si="3"/>
        <v>165725.00897129186</v>
      </c>
    </row>
    <row r="9" spans="2:12" x14ac:dyDescent="0.3">
      <c r="B9" s="4"/>
      <c r="C9" s="4"/>
      <c r="D9" s="4"/>
      <c r="E9" s="4"/>
      <c r="F9" s="4"/>
      <c r="G9" s="4"/>
      <c r="H9" s="4"/>
      <c r="K9" s="8">
        <f>K8+1</f>
        <v>1956</v>
      </c>
      <c r="L9" s="8">
        <f t="shared" si="3"/>
        <v>168534.32118660287</v>
      </c>
    </row>
    <row r="10" spans="2:12" x14ac:dyDescent="0.3">
      <c r="K10" s="8">
        <f>K9+1</f>
        <v>1957</v>
      </c>
      <c r="L10" s="8">
        <f t="shared" si="3"/>
        <v>171305.18454066984</v>
      </c>
    </row>
    <row r="11" spans="2:12" x14ac:dyDescent="0.3">
      <c r="B11" s="5" t="s">
        <v>5</v>
      </c>
      <c r="C11" s="5"/>
      <c r="D11" s="5"/>
      <c r="E11" s="5"/>
      <c r="F11" s="5"/>
      <c r="G11" s="5"/>
      <c r="I11" t="s">
        <v>6</v>
      </c>
      <c r="K11" s="8">
        <f t="shared" ref="K11:K53" si="5">K10+1</f>
        <v>1958</v>
      </c>
      <c r="L11" s="8">
        <f t="shared" si="3"/>
        <v>174031.19088995215</v>
      </c>
    </row>
    <row r="12" spans="2:12" x14ac:dyDescent="0.3">
      <c r="B12" s="13">
        <v>1</v>
      </c>
      <c r="C12" s="16">
        <v>0</v>
      </c>
      <c r="D12" s="6">
        <v>0</v>
      </c>
      <c r="E12" s="6">
        <v>0</v>
      </c>
      <c r="F12" s="6">
        <v>0</v>
      </c>
      <c r="G12" s="6">
        <v>0</v>
      </c>
      <c r="I12" s="6">
        <v>0</v>
      </c>
      <c r="K12" s="8">
        <f t="shared" si="5"/>
        <v>1959</v>
      </c>
      <c r="L12" s="8">
        <f t="shared" si="3"/>
        <v>176705.93209090907</v>
      </c>
    </row>
    <row r="13" spans="2:12" x14ac:dyDescent="0.3">
      <c r="B13" s="14">
        <f>H3</f>
        <v>10</v>
      </c>
      <c r="C13" s="13">
        <f>2*(H3+H4)</f>
        <v>40</v>
      </c>
      <c r="D13" s="15">
        <f>H4</f>
        <v>10</v>
      </c>
      <c r="E13" s="6">
        <v>0</v>
      </c>
      <c r="F13" s="6">
        <v>0</v>
      </c>
      <c r="G13" s="6">
        <v>0</v>
      </c>
      <c r="I13" s="6">
        <f>(3/H4)*(D5-D4)-(3/H3)*(D4-D3)</f>
        <v>-1205.4000000000005</v>
      </c>
      <c r="K13" s="9">
        <f t="shared" si="5"/>
        <v>1960</v>
      </c>
      <c r="L13" s="9">
        <f>$D$4+$E$4*(K13-$C$4)+$F$4*(K13-$C$4)^2+$G$4*(K13-$C$4)^3</f>
        <v>179323</v>
      </c>
    </row>
    <row r="14" spans="2:12" x14ac:dyDescent="0.3">
      <c r="B14" s="6">
        <v>0</v>
      </c>
      <c r="C14" s="14">
        <f>H4</f>
        <v>10</v>
      </c>
      <c r="D14" s="13">
        <f>2*(H4+H5)</f>
        <v>40</v>
      </c>
      <c r="E14" s="15">
        <f>H5</f>
        <v>10</v>
      </c>
      <c r="F14" s="6">
        <v>0</v>
      </c>
      <c r="G14" s="6">
        <v>0</v>
      </c>
      <c r="I14" s="6">
        <f>(3/H5)*(D6-D5)-(3/H4)*(D5-D4)</f>
        <v>-221.69999999999982</v>
      </c>
      <c r="K14" s="9">
        <f t="shared" si="5"/>
        <v>1961</v>
      </c>
      <c r="L14" s="9">
        <f>$D$4+$E$4*(K14-$C$4)+$F$4*(K14-$C$4)^2+$G$4*(K14-$C$4)^3</f>
        <v>181878.37661722489</v>
      </c>
    </row>
    <row r="15" spans="2:12" x14ac:dyDescent="0.3">
      <c r="B15" s="6">
        <v>0</v>
      </c>
      <c r="C15" s="6">
        <v>0</v>
      </c>
      <c r="D15" s="14">
        <f>H5</f>
        <v>10</v>
      </c>
      <c r="E15" s="13">
        <f>2*(H5+H6)</f>
        <v>40</v>
      </c>
      <c r="F15" s="15">
        <f>H6</f>
        <v>10</v>
      </c>
      <c r="G15" s="6">
        <v>0</v>
      </c>
      <c r="I15" s="6">
        <f>(3/H6)*(D7-D6)-(3/H5)*(D6-D5)</f>
        <v>-44.699999999999818</v>
      </c>
      <c r="K15" s="9">
        <f t="shared" si="5"/>
        <v>1962</v>
      </c>
      <c r="L15" s="9">
        <f t="shared" ref="L15:L22" si="6">$D$4+$E$4*(K15-$C$4)+$F$4*(K15-$C$4)^2+$G$4*(K15-$C$4)^3</f>
        <v>184377.60451674642</v>
      </c>
    </row>
    <row r="16" spans="2:12" x14ac:dyDescent="0.3">
      <c r="B16" s="6">
        <v>0</v>
      </c>
      <c r="C16" s="6">
        <v>0</v>
      </c>
      <c r="D16" s="6">
        <v>0</v>
      </c>
      <c r="E16" s="14">
        <f>H6</f>
        <v>10</v>
      </c>
      <c r="F16" s="13">
        <f>2*(H6+H7)</f>
        <v>40</v>
      </c>
      <c r="G16" s="15">
        <f>H7</f>
        <v>10</v>
      </c>
      <c r="I16" s="6">
        <f>(3/H7)*(D8-D7)-(3/H6)*(D7-D6)</f>
        <v>2609.3999999999987</v>
      </c>
      <c r="K16" s="9">
        <f t="shared" si="5"/>
        <v>1963</v>
      </c>
      <c r="L16" s="9">
        <f t="shared" si="6"/>
        <v>186828.61641626793</v>
      </c>
    </row>
    <row r="17" spans="2:12" x14ac:dyDescent="0.3"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13">
        <v>1</v>
      </c>
      <c r="I17" s="6">
        <v>0</v>
      </c>
      <c r="K17" s="9">
        <f t="shared" si="5"/>
        <v>1964</v>
      </c>
      <c r="L17" s="9">
        <f t="shared" si="6"/>
        <v>189239.34503349283</v>
      </c>
    </row>
    <row r="18" spans="2:12" x14ac:dyDescent="0.3">
      <c r="K18" s="9">
        <f t="shared" si="5"/>
        <v>1965</v>
      </c>
      <c r="L18" s="9">
        <f t="shared" si="6"/>
        <v>191617.7230861244</v>
      </c>
    </row>
    <row r="19" spans="2:12" x14ac:dyDescent="0.3">
      <c r="B19" t="s">
        <v>14</v>
      </c>
      <c r="I19" t="s">
        <v>3</v>
      </c>
      <c r="K19" s="9">
        <f t="shared" si="5"/>
        <v>1966</v>
      </c>
      <c r="L19" s="9">
        <f t="shared" si="6"/>
        <v>193971.68329186601</v>
      </c>
    </row>
    <row r="20" spans="2:12" x14ac:dyDescent="0.3">
      <c r="B20" s="6">
        <f t="array" ref="B20:G25">MINVERSE(B12:G17)</f>
        <v>1</v>
      </c>
      <c r="C20" s="6">
        <v>-4.1633363423443369E-18</v>
      </c>
      <c r="D20" s="6">
        <v>0</v>
      </c>
      <c r="E20" s="6">
        <v>4.1633363423443369E-18</v>
      </c>
      <c r="F20" s="6">
        <v>-1.0408340855860842E-18</v>
      </c>
      <c r="G20" s="6">
        <v>-1.1102230246251566E-17</v>
      </c>
      <c r="I20" s="7">
        <f t="array" ref="I20:I25">MMULT(B20:G25,I12:I17)</f>
        <v>2.116432029630748E-15</v>
      </c>
      <c r="K20" s="9">
        <f t="shared" si="5"/>
        <v>1967</v>
      </c>
      <c r="L20" s="9">
        <f t="shared" si="6"/>
        <v>196309.15836842105</v>
      </c>
    </row>
    <row r="21" spans="2:12" x14ac:dyDescent="0.3">
      <c r="B21" s="6">
        <v>-0.26794258373205737</v>
      </c>
      <c r="C21" s="6">
        <v>2.6794258373205742E-2</v>
      </c>
      <c r="D21" s="6">
        <v>-7.1770334928229667E-3</v>
      </c>
      <c r="E21" s="6">
        <v>1.9138755980861234E-3</v>
      </c>
      <c r="F21" s="6">
        <v>-4.7846889952153084E-4</v>
      </c>
      <c r="G21" s="6">
        <v>4.7846889952153134E-3</v>
      </c>
      <c r="I21" s="7">
        <v>-32.040717703349294</v>
      </c>
      <c r="K21" s="9">
        <f t="shared" si="5"/>
        <v>1968</v>
      </c>
      <c r="L21" s="9">
        <f t="shared" si="6"/>
        <v>198638.08103349281</v>
      </c>
    </row>
    <row r="22" spans="2:12" x14ac:dyDescent="0.3">
      <c r="B22" s="6">
        <v>7.1770334928229665E-2</v>
      </c>
      <c r="C22" s="6">
        <v>-7.1770334928229667E-3</v>
      </c>
      <c r="D22" s="6">
        <v>2.8708133971291867E-2</v>
      </c>
      <c r="E22" s="6">
        <v>-7.6555023923444978E-3</v>
      </c>
      <c r="F22" s="6">
        <v>1.9138755980861245E-3</v>
      </c>
      <c r="G22" s="6">
        <v>-1.9138755980861243E-2</v>
      </c>
      <c r="I22" s="7">
        <v>7.6228708133971343</v>
      </c>
      <c r="K22" s="9">
        <f t="shared" si="5"/>
        <v>1969</v>
      </c>
      <c r="L22" s="9">
        <f t="shared" si="6"/>
        <v>200966.38400478469</v>
      </c>
    </row>
    <row r="23" spans="2:12" x14ac:dyDescent="0.3">
      <c r="B23" s="6">
        <v>-1.9138755980861243E-2</v>
      </c>
      <c r="C23" s="6">
        <v>1.9138755980861242E-3</v>
      </c>
      <c r="D23" s="6">
        <v>-7.655502392344497E-3</v>
      </c>
      <c r="E23" s="6">
        <v>2.8708133971291867E-2</v>
      </c>
      <c r="F23" s="6">
        <v>-7.1770334928229667E-3</v>
      </c>
      <c r="G23" s="6">
        <v>7.1770334928229665E-2</v>
      </c>
      <c r="I23" s="7">
        <v>-20.62076555023922</v>
      </c>
      <c r="K23" s="10">
        <f t="shared" si="5"/>
        <v>1970</v>
      </c>
      <c r="L23" s="10">
        <f>$D$5+$E$5*(K23-$C$5)+$F$5*(K23-$C$5)^2+$G$5*(K23-$C$5)^3</f>
        <v>203302</v>
      </c>
    </row>
    <row r="24" spans="2:12" x14ac:dyDescent="0.3">
      <c r="B24" s="6">
        <v>4.7846889952153108E-3</v>
      </c>
      <c r="C24" s="6">
        <v>-4.7846889952153111E-4</v>
      </c>
      <c r="D24" s="6">
        <v>1.9138755980861245E-3</v>
      </c>
      <c r="E24" s="6">
        <v>-7.1770334928229667E-3</v>
      </c>
      <c r="F24" s="6">
        <v>2.6794258373205742E-2</v>
      </c>
      <c r="G24" s="6">
        <v>-0.26794258373205743</v>
      </c>
      <c r="I24" s="7">
        <v>70.390191387559767</v>
      </c>
      <c r="K24" s="10">
        <f t="shared" si="5"/>
        <v>1971</v>
      </c>
      <c r="L24" s="10">
        <f>$D$5+$E$5*(K24-$C$5)+$F$5*(K24-$C$5)^2+$G$5*(K24-$C$5)^3</f>
        <v>205650.59816267941</v>
      </c>
    </row>
    <row r="25" spans="2:12" x14ac:dyDescent="0.3"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I25" s="7">
        <v>0</v>
      </c>
      <c r="K25" s="10">
        <f t="shared" si="5"/>
        <v>1972</v>
      </c>
      <c r="L25" s="10">
        <f t="shared" ref="L25:L32" si="7">$D$5+$E$5*(K25-$C$5)+$F$5*(K25-$C$5)^2+$G$5*(K25-$C$5)^3</f>
        <v>208008.79333971295</v>
      </c>
    </row>
    <row r="26" spans="2:12" x14ac:dyDescent="0.3">
      <c r="K26" s="10">
        <f t="shared" si="5"/>
        <v>1973</v>
      </c>
      <c r="L26" s="10">
        <f t="shared" si="7"/>
        <v>210370.93680382776</v>
      </c>
    </row>
    <row r="27" spans="2:12" x14ac:dyDescent="0.3">
      <c r="K27" s="10">
        <f t="shared" si="5"/>
        <v>1974</v>
      </c>
      <c r="L27" s="10">
        <f t="shared" si="7"/>
        <v>212731.37982775117</v>
      </c>
    </row>
    <row r="28" spans="2:12" x14ac:dyDescent="0.3">
      <c r="K28" s="10">
        <f t="shared" si="5"/>
        <v>1975</v>
      </c>
      <c r="L28" s="10">
        <f t="shared" si="7"/>
        <v>215084.47368421053</v>
      </c>
    </row>
    <row r="29" spans="2:12" x14ac:dyDescent="0.3">
      <c r="K29" s="10">
        <f t="shared" si="5"/>
        <v>1976</v>
      </c>
      <c r="L29" s="10">
        <f t="shared" si="7"/>
        <v>217424.56964593302</v>
      </c>
    </row>
    <row r="30" spans="2:12" x14ac:dyDescent="0.3">
      <c r="K30" s="10">
        <f t="shared" si="5"/>
        <v>1977</v>
      </c>
      <c r="L30" s="10">
        <f t="shared" si="7"/>
        <v>219746.0189856459</v>
      </c>
    </row>
    <row r="31" spans="2:12" x14ac:dyDescent="0.3">
      <c r="K31" s="10">
        <f t="shared" si="5"/>
        <v>1978</v>
      </c>
      <c r="L31" s="10">
        <f t="shared" si="7"/>
        <v>222043.17297607657</v>
      </c>
    </row>
    <row r="32" spans="2:12" x14ac:dyDescent="0.3">
      <c r="K32" s="10">
        <f t="shared" si="5"/>
        <v>1979</v>
      </c>
      <c r="L32" s="10">
        <f t="shared" si="7"/>
        <v>224310.38288995216</v>
      </c>
    </row>
    <row r="33" spans="11:12" x14ac:dyDescent="0.3">
      <c r="K33" s="11">
        <f t="shared" si="5"/>
        <v>1980</v>
      </c>
      <c r="L33" s="11">
        <f>$D$6+$E$6*(K33-$C$6)+$F$6*(K33-$C$6)^2+$G$6*(K33-$C$6)^3</f>
        <v>226542</v>
      </c>
    </row>
    <row r="34" spans="11:12" x14ac:dyDescent="0.3">
      <c r="K34" s="11">
        <f t="shared" si="5"/>
        <v>1981</v>
      </c>
      <c r="L34" s="11">
        <f>$D$6+$E$6*(K34-$C$6)+$F$6*(K34-$C$6)^2+$G$6*(K34-$C$6)^3</f>
        <v>228736.35073205741</v>
      </c>
    </row>
    <row r="35" spans="11:12" x14ac:dyDescent="0.3">
      <c r="K35" s="11">
        <f t="shared" si="5"/>
        <v>1982</v>
      </c>
      <c r="L35" s="11">
        <f t="shared" ref="L35:L42" si="8">$D$6+$E$6*(K35-$C$6)+$F$6*(K35-$C$6)^2+$G$6*(K35-$C$6)^3</f>
        <v>230907.66212440192</v>
      </c>
    </row>
    <row r="36" spans="11:12" x14ac:dyDescent="0.3">
      <c r="K36" s="11">
        <f t="shared" si="5"/>
        <v>1983</v>
      </c>
      <c r="L36" s="11">
        <f t="shared" si="8"/>
        <v>233074.13636842105</v>
      </c>
    </row>
    <row r="37" spans="11:12" x14ac:dyDescent="0.3">
      <c r="K37" s="11">
        <f t="shared" si="5"/>
        <v>1984</v>
      </c>
      <c r="L37" s="11">
        <f t="shared" si="8"/>
        <v>235253.97565550241</v>
      </c>
    </row>
    <row r="38" spans="11:12" x14ac:dyDescent="0.3">
      <c r="K38" s="11">
        <f t="shared" si="5"/>
        <v>1985</v>
      </c>
      <c r="L38" s="11">
        <f t="shared" si="8"/>
        <v>237465.38217703349</v>
      </c>
    </row>
    <row r="39" spans="11:12" x14ac:dyDescent="0.3">
      <c r="K39" s="11">
        <f t="shared" si="5"/>
        <v>1986</v>
      </c>
      <c r="L39" s="11">
        <f t="shared" si="8"/>
        <v>239726.5581244019</v>
      </c>
    </row>
    <row r="40" spans="11:12" x14ac:dyDescent="0.3">
      <c r="K40" s="11">
        <f t="shared" si="5"/>
        <v>1987</v>
      </c>
      <c r="L40" s="11">
        <f t="shared" si="8"/>
        <v>242055.70568899522</v>
      </c>
    </row>
    <row r="41" spans="11:12" x14ac:dyDescent="0.3">
      <c r="K41" s="11">
        <f t="shared" si="5"/>
        <v>1988</v>
      </c>
      <c r="L41" s="11">
        <f t="shared" si="8"/>
        <v>244471.02706220094</v>
      </c>
    </row>
    <row r="42" spans="11:12" x14ac:dyDescent="0.3">
      <c r="K42" s="11">
        <f t="shared" si="5"/>
        <v>1989</v>
      </c>
      <c r="L42" s="11">
        <f t="shared" si="8"/>
        <v>246990.72443540668</v>
      </c>
    </row>
    <row r="43" spans="11:12" x14ac:dyDescent="0.3">
      <c r="K43" s="12">
        <f t="shared" si="5"/>
        <v>1990</v>
      </c>
      <c r="L43" s="12">
        <f>$D$7+$E$7*(K43-$C$7)+$F$7*(K43-$C$7)^2+$G$7*(K43-$C$7)^3</f>
        <v>249633</v>
      </c>
    </row>
    <row r="44" spans="11:12" x14ac:dyDescent="0.3">
      <c r="K44" s="12">
        <f t="shared" si="5"/>
        <v>1991</v>
      </c>
      <c r="L44" s="12">
        <f t="shared" ref="L44:L53" si="9">$D$7+$E$7*(K44-$C$7)+$F$7*(K44-$C$7)^2+$G$7*(K44-$C$7)^3</f>
        <v>252410.67590909093</v>
      </c>
    </row>
    <row r="45" spans="11:12" x14ac:dyDescent="0.3">
      <c r="K45" s="12">
        <f t="shared" si="5"/>
        <v>1992</v>
      </c>
      <c r="L45" s="12">
        <f t="shared" si="9"/>
        <v>255315.05416267941</v>
      </c>
    </row>
    <row r="46" spans="11:12" x14ac:dyDescent="0.3">
      <c r="K46" s="12">
        <f t="shared" si="5"/>
        <v>1993</v>
      </c>
      <c r="L46" s="12">
        <f t="shared" si="9"/>
        <v>258332.05672248805</v>
      </c>
    </row>
    <row r="47" spans="11:12" x14ac:dyDescent="0.3">
      <c r="K47" s="12">
        <f t="shared" si="5"/>
        <v>1994</v>
      </c>
      <c r="L47" s="12">
        <f t="shared" si="9"/>
        <v>261447.60555023924</v>
      </c>
    </row>
    <row r="48" spans="11:12" x14ac:dyDescent="0.3">
      <c r="K48" s="12">
        <f t="shared" si="5"/>
        <v>1995</v>
      </c>
      <c r="L48" s="12">
        <f t="shared" si="9"/>
        <v>264647.62260765547</v>
      </c>
    </row>
    <row r="49" spans="11:12" x14ac:dyDescent="0.3">
      <c r="K49" s="12">
        <f t="shared" si="5"/>
        <v>1996</v>
      </c>
      <c r="L49" s="12">
        <f t="shared" si="9"/>
        <v>267918.02985645935</v>
      </c>
    </row>
    <row r="50" spans="11:12" x14ac:dyDescent="0.3">
      <c r="K50" s="12">
        <f t="shared" si="5"/>
        <v>1997</v>
      </c>
      <c r="L50" s="12">
        <f t="shared" si="9"/>
        <v>271244.74925837322</v>
      </c>
    </row>
    <row r="51" spans="11:12" x14ac:dyDescent="0.3">
      <c r="K51" s="12">
        <f t="shared" si="5"/>
        <v>1998</v>
      </c>
      <c r="L51" s="12">
        <f t="shared" si="9"/>
        <v>274613.70277511963</v>
      </c>
    </row>
    <row r="52" spans="11:12" x14ac:dyDescent="0.3">
      <c r="K52" s="12">
        <f t="shared" si="5"/>
        <v>1999</v>
      </c>
      <c r="L52" s="12">
        <f t="shared" si="9"/>
        <v>278010.812368421</v>
      </c>
    </row>
    <row r="53" spans="11:12" x14ac:dyDescent="0.3">
      <c r="K53" s="12">
        <f t="shared" si="5"/>
        <v>2000</v>
      </c>
      <c r="L53" s="12">
        <f t="shared" si="9"/>
        <v>281422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71"/>
  <sheetViews>
    <sheetView tabSelected="1" zoomScaleNormal="100" workbookViewId="0">
      <selection activeCell="F60" sqref="F60:G60"/>
    </sheetView>
  </sheetViews>
  <sheetFormatPr baseColWidth="10" defaultRowHeight="14.4" x14ac:dyDescent="0.3"/>
  <cols>
    <col min="2" max="2" width="4.109375" customWidth="1"/>
    <col min="5" max="8" width="7.77734375" customWidth="1"/>
    <col min="10" max="14" width="3.5546875" customWidth="1"/>
    <col min="15" max="16" width="3.5546875" style="17" customWidth="1"/>
    <col min="17" max="26" width="3.5546875" customWidth="1"/>
    <col min="27" max="27" width="3.6640625" customWidth="1"/>
    <col min="28" max="28" width="6.77734375" customWidth="1"/>
  </cols>
  <sheetData>
    <row r="3" spans="2:28" x14ac:dyDescent="0.3">
      <c r="B3" s="23" t="s">
        <v>0</v>
      </c>
      <c r="C3" s="24" t="s">
        <v>11</v>
      </c>
      <c r="D3" s="24" t="s">
        <v>12</v>
      </c>
      <c r="E3" s="23" t="s">
        <v>2</v>
      </c>
      <c r="F3" s="23" t="s">
        <v>13</v>
      </c>
      <c r="G3" s="23" t="s">
        <v>7</v>
      </c>
      <c r="H3" s="23" t="s">
        <v>4</v>
      </c>
      <c r="J3" t="s">
        <v>5</v>
      </c>
      <c r="AB3" t="s">
        <v>6</v>
      </c>
    </row>
    <row r="4" spans="2:28" x14ac:dyDescent="0.3">
      <c r="B4" s="20">
        <v>0</v>
      </c>
      <c r="C4" s="19">
        <v>1840</v>
      </c>
      <c r="D4" s="21">
        <v>1287018</v>
      </c>
      <c r="E4" s="22">
        <f>(1/H4)*(D5-D4)-(H4/3)*(2*F4+F5)</f>
        <v>15293.7681626002</v>
      </c>
      <c r="F4" s="22">
        <f t="array" ref="F4:F20">AB23:AB39</f>
        <v>4.7906700597247453E-13</v>
      </c>
      <c r="G4" s="22">
        <f>(F5-F4)/(3*H4)</f>
        <v>-14.837681626002048</v>
      </c>
      <c r="H4" s="22">
        <f>C5-C4</f>
        <v>10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 s="1">
        <v>0</v>
      </c>
    </row>
    <row r="5" spans="2:28" x14ac:dyDescent="0.3">
      <c r="B5" s="20">
        <v>1</v>
      </c>
      <c r="C5" s="19">
        <f t="shared" ref="C5:C20" si="0">C4+10</f>
        <v>1850</v>
      </c>
      <c r="D5" s="21">
        <v>1425118</v>
      </c>
      <c r="E5" s="22">
        <f t="shared" ref="E5:E19" si="1">(1/H5)*(D6-D5)-(H5/3)*(2*F5+F6)</f>
        <v>10842.463674799597</v>
      </c>
      <c r="F5" s="22">
        <v>-445.13044878006099</v>
      </c>
      <c r="G5" s="22">
        <f t="shared" ref="G5:G19" si="2">(F6-F5)/(3*H5)</f>
        <v>8.4784081300101324</v>
      </c>
      <c r="H5" s="22">
        <f>C6-C5</f>
        <v>10</v>
      </c>
      <c r="J5" s="1">
        <f>H4</f>
        <v>10</v>
      </c>
      <c r="K5" s="1">
        <f>2*(H4+H5)</f>
        <v>40</v>
      </c>
      <c r="L5" s="1">
        <f>H5</f>
        <v>10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B5" s="1">
        <f>(3/H5)*(D6-D5)-(3/H4)*(D5-D4)</f>
        <v>-19713</v>
      </c>
    </row>
    <row r="6" spans="2:28" x14ac:dyDescent="0.3">
      <c r="B6" s="20">
        <v>2</v>
      </c>
      <c r="C6" s="19">
        <f t="shared" si="0"/>
        <v>1860</v>
      </c>
      <c r="D6" s="21">
        <v>1497508</v>
      </c>
      <c r="E6" s="22">
        <f t="shared" si="1"/>
        <v>4483.3771382014183</v>
      </c>
      <c r="F6" s="22">
        <v>-190.778204879757</v>
      </c>
      <c r="G6" s="22">
        <f t="shared" si="2"/>
        <v>2.2290491059615154</v>
      </c>
      <c r="H6" s="22">
        <f t="shared" ref="H6:H19" si="3">C7-C6</f>
        <v>10</v>
      </c>
      <c r="J6" s="1">
        <v>0</v>
      </c>
      <c r="K6" s="1">
        <f>H5</f>
        <v>10</v>
      </c>
      <c r="L6" s="1">
        <f>2*(H5+H6)</f>
        <v>40</v>
      </c>
      <c r="M6" s="1">
        <f>H6</f>
        <v>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 s="1">
        <f t="shared" ref="AB6:AB19" si="4">(3/H6)*(D7-D6)-(3/H5)*(D6-D5)</f>
        <v>-13321.5</v>
      </c>
    </row>
    <row r="7" spans="2:28" x14ac:dyDescent="0.3">
      <c r="B7" s="20">
        <v>3</v>
      </c>
      <c r="C7" s="19">
        <f t="shared" si="0"/>
        <v>1870</v>
      </c>
      <c r="D7" s="21">
        <v>1525493</v>
      </c>
      <c r="E7" s="22">
        <f t="shared" si="1"/>
        <v>1336.5277723947329</v>
      </c>
      <c r="F7" s="22">
        <v>-123.90673170091154</v>
      </c>
      <c r="G7" s="22">
        <f t="shared" si="2"/>
        <v>3.8853954461438245</v>
      </c>
      <c r="H7" s="22">
        <f t="shared" si="3"/>
        <v>10</v>
      </c>
      <c r="J7" s="1">
        <v>0</v>
      </c>
      <c r="K7" s="1">
        <v>0</v>
      </c>
      <c r="L7" s="1">
        <f>H6</f>
        <v>10</v>
      </c>
      <c r="M7" s="1">
        <f>2*(H6+H7)</f>
        <v>40</v>
      </c>
      <c r="N7" s="1">
        <f>H7</f>
        <v>10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B7" s="1">
        <f t="shared" si="4"/>
        <v>-6937.5</v>
      </c>
    </row>
    <row r="8" spans="2:28" x14ac:dyDescent="0.3">
      <c r="B8" s="20">
        <v>4</v>
      </c>
      <c r="C8" s="19">
        <f t="shared" si="0"/>
        <v>1880</v>
      </c>
      <c r="D8" s="21">
        <v>1530353</v>
      </c>
      <c r="E8" s="22">
        <f t="shared" si="1"/>
        <v>24.011772219649458</v>
      </c>
      <c r="F8" s="22">
        <v>-7.3448683165968047</v>
      </c>
      <c r="G8" s="22">
        <f t="shared" si="2"/>
        <v>3.4643691094631857</v>
      </c>
      <c r="H8" s="22">
        <f t="shared" si="3"/>
        <v>10</v>
      </c>
      <c r="J8" s="1">
        <v>0</v>
      </c>
      <c r="K8" s="1">
        <v>0</v>
      </c>
      <c r="L8" s="1">
        <v>0</v>
      </c>
      <c r="M8" s="1">
        <f>H7</f>
        <v>10</v>
      </c>
      <c r="N8" s="1">
        <f>2*(H7+H8)</f>
        <v>40</v>
      </c>
      <c r="O8" s="1">
        <f>H8</f>
        <v>10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B8" s="1">
        <f t="shared" si="4"/>
        <v>-567</v>
      </c>
    </row>
    <row r="9" spans="2:28" x14ac:dyDescent="0.3">
      <c r="B9" s="20">
        <v>5</v>
      </c>
      <c r="C9" s="19">
        <f t="shared" si="0"/>
        <v>1890</v>
      </c>
      <c r="D9" s="21">
        <v>1533323</v>
      </c>
      <c r="E9" s="22">
        <f t="shared" si="1"/>
        <v>916.42513872666927</v>
      </c>
      <c r="F9" s="22">
        <v>96.586204967298769</v>
      </c>
      <c r="G9" s="22">
        <f t="shared" si="2"/>
        <v>3.5721281160034297</v>
      </c>
      <c r="H9" s="22">
        <f t="shared" si="3"/>
        <v>10</v>
      </c>
      <c r="J9" s="1">
        <v>0</v>
      </c>
      <c r="K9" s="1">
        <v>0</v>
      </c>
      <c r="L9" s="1">
        <v>0</v>
      </c>
      <c r="M9" s="1">
        <v>0</v>
      </c>
      <c r="N9" s="1">
        <f>H8</f>
        <v>10</v>
      </c>
      <c r="O9" s="1">
        <f>2*(H8+H9)</f>
        <v>40</v>
      </c>
      <c r="P9" s="1">
        <f>H9</f>
        <v>10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1">
        <f t="shared" si="4"/>
        <v>5827.5</v>
      </c>
    </row>
    <row r="10" spans="2:28" x14ac:dyDescent="0.3">
      <c r="B10" s="20">
        <v>6</v>
      </c>
      <c r="C10" s="19">
        <f t="shared" si="0"/>
        <v>1900</v>
      </c>
      <c r="D10" s="21">
        <v>1555718</v>
      </c>
      <c r="E10" s="22">
        <f t="shared" si="1"/>
        <v>3919.7876728736733</v>
      </c>
      <c r="F10" s="22">
        <v>203.75004844740167</v>
      </c>
      <c r="G10" s="22">
        <f t="shared" si="2"/>
        <v>3.5171184265230986</v>
      </c>
      <c r="H10" s="22">
        <f t="shared" si="3"/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3">
        <f>H9</f>
        <v>10</v>
      </c>
      <c r="P10" s="1">
        <f>2*(H9+H10)</f>
        <v>40</v>
      </c>
      <c r="Q10" s="1">
        <f>H10</f>
        <v>10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B10" s="1">
        <f t="shared" si="4"/>
        <v>12208.5</v>
      </c>
    </row>
    <row r="11" spans="2:28" x14ac:dyDescent="0.3">
      <c r="B11" s="20">
        <v>7</v>
      </c>
      <c r="C11" s="19">
        <f t="shared" si="0"/>
        <v>1910</v>
      </c>
      <c r="D11" s="21">
        <v>1618808</v>
      </c>
      <c r="E11" s="22">
        <f t="shared" si="1"/>
        <v>9049.9241697786365</v>
      </c>
      <c r="F11" s="22">
        <v>309.26360124309463</v>
      </c>
      <c r="G11" s="22">
        <f t="shared" si="2"/>
        <v>3.6393981779041744</v>
      </c>
      <c r="H11" s="22">
        <f t="shared" si="3"/>
        <v>10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f>H10</f>
        <v>10</v>
      </c>
      <c r="Q11" s="1">
        <f>2*(H10+H11)</f>
        <v>40</v>
      </c>
      <c r="R11" s="1">
        <f>H11</f>
        <v>10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">
        <f t="shared" si="4"/>
        <v>18592.5</v>
      </c>
    </row>
    <row r="12" spans="2:28" x14ac:dyDescent="0.3">
      <c r="B12" s="20">
        <v>8</v>
      </c>
      <c r="C12" s="19">
        <f t="shared" si="0"/>
        <v>1920</v>
      </c>
      <c r="D12" s="21">
        <v>1743873</v>
      </c>
      <c r="E12" s="22">
        <f t="shared" si="1"/>
        <v>16327.015648011782</v>
      </c>
      <c r="F12" s="22">
        <v>418.44554658021985</v>
      </c>
      <c r="G12" s="22">
        <f t="shared" si="2"/>
        <v>3.2952888618601888</v>
      </c>
      <c r="H12" s="22">
        <f t="shared" si="3"/>
        <v>10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>H11</f>
        <v>10</v>
      </c>
      <c r="R12" s="1">
        <f>2*(H11+H12)</f>
        <v>40</v>
      </c>
      <c r="S12" s="1">
        <f>H12</f>
        <v>10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B12" s="1">
        <f t="shared" si="4"/>
        <v>25003.5</v>
      </c>
    </row>
    <row r="13" spans="2:28" x14ac:dyDescent="0.3">
      <c r="B13" s="20">
        <v>9</v>
      </c>
      <c r="C13" s="19">
        <f t="shared" si="0"/>
        <v>1930</v>
      </c>
      <c r="D13" s="21">
        <v>1952283</v>
      </c>
      <c r="E13" s="22">
        <f t="shared" si="1"/>
        <v>25684.513238174233</v>
      </c>
      <c r="F13" s="22">
        <v>517.30421243602552</v>
      </c>
      <c r="G13" s="22">
        <f t="shared" si="2"/>
        <v>4.2144463746551049</v>
      </c>
      <c r="H13" s="22">
        <f t="shared" si="3"/>
        <v>10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f>H12</f>
        <v>10</v>
      </c>
      <c r="S13" s="1">
        <f>2*(H12+H13)</f>
        <v>40</v>
      </c>
      <c r="T13" s="1">
        <f>H13</f>
        <v>10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B13" s="1">
        <f t="shared" si="4"/>
        <v>31314</v>
      </c>
    </row>
    <row r="14" spans="2:28" x14ac:dyDescent="0.3">
      <c r="B14" s="20">
        <v>10</v>
      </c>
      <c r="C14" s="19">
        <f t="shared" si="0"/>
        <v>1940</v>
      </c>
      <c r="D14" s="21">
        <v>2265073</v>
      </c>
      <c r="E14" s="22">
        <f t="shared" si="1"/>
        <v>37294.931399291272</v>
      </c>
      <c r="F14" s="22">
        <v>643.73760367567866</v>
      </c>
      <c r="G14" s="22">
        <f t="shared" si="2"/>
        <v>1.2619256395194081</v>
      </c>
      <c r="H14" s="22">
        <f t="shared" si="3"/>
        <v>10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f>H13</f>
        <v>10</v>
      </c>
      <c r="T14" s="1">
        <f>2*(H13+H14)</f>
        <v>40</v>
      </c>
      <c r="U14" s="1">
        <f>H14</f>
        <v>10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B14" s="1">
        <f t="shared" si="4"/>
        <v>37738.5</v>
      </c>
    </row>
    <row r="15" spans="2:28" x14ac:dyDescent="0.3">
      <c r="B15" s="20">
        <v>11</v>
      </c>
      <c r="C15" s="19">
        <f t="shared" si="0"/>
        <v>1950</v>
      </c>
      <c r="D15" s="21">
        <v>2703658</v>
      </c>
      <c r="E15" s="22">
        <f t="shared" si="1"/>
        <v>50548.26116466066</v>
      </c>
      <c r="F15" s="22">
        <v>681.5953728612609</v>
      </c>
      <c r="G15" s="22">
        <f t="shared" si="2"/>
        <v>8.0078510672672873</v>
      </c>
      <c r="H15" s="22">
        <f t="shared" si="3"/>
        <v>10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f>H14</f>
        <v>10</v>
      </c>
      <c r="U15" s="1">
        <f>2*(H14+H15)</f>
        <v>40</v>
      </c>
      <c r="V15" s="1">
        <f>H15</f>
        <v>10</v>
      </c>
      <c r="W15" s="1">
        <v>0</v>
      </c>
      <c r="X15" s="1">
        <v>0</v>
      </c>
      <c r="Y15" s="1">
        <v>0</v>
      </c>
      <c r="Z15" s="1">
        <v>0</v>
      </c>
      <c r="AB15" s="1">
        <f t="shared" si="4"/>
        <v>42919.5</v>
      </c>
    </row>
    <row r="16" spans="2:28" x14ac:dyDescent="0.3">
      <c r="B16" s="20">
        <v>12</v>
      </c>
      <c r="C16" s="19">
        <f t="shared" si="0"/>
        <v>1960</v>
      </c>
      <c r="D16" s="21">
        <v>3285308</v>
      </c>
      <c r="E16" s="22">
        <f t="shared" si="1"/>
        <v>66582.523942066066</v>
      </c>
      <c r="F16" s="22">
        <v>921.8309048792795</v>
      </c>
      <c r="G16" s="22">
        <f t="shared" si="2"/>
        <v>-0.25832990858859828</v>
      </c>
      <c r="H16" s="22">
        <f t="shared" si="3"/>
        <v>10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f>H15</f>
        <v>10</v>
      </c>
      <c r="V16" s="1">
        <f>2*(H15+H16)</f>
        <v>40</v>
      </c>
      <c r="W16" s="1">
        <f>H16</f>
        <v>10</v>
      </c>
      <c r="X16" s="1">
        <v>0</v>
      </c>
      <c r="Y16" s="1">
        <v>0</v>
      </c>
      <c r="Z16" s="1">
        <v>0</v>
      </c>
      <c r="AB16" s="1">
        <f t="shared" si="4"/>
        <v>52830</v>
      </c>
    </row>
    <row r="17" spans="2:28" x14ac:dyDescent="0.3">
      <c r="B17" s="20">
        <v>13</v>
      </c>
      <c r="C17" s="19">
        <f t="shared" si="0"/>
        <v>1970</v>
      </c>
      <c r="D17" s="21">
        <v>4043058</v>
      </c>
      <c r="E17" s="22">
        <f t="shared" si="1"/>
        <v>84941.643067075071</v>
      </c>
      <c r="F17" s="22">
        <v>914.08100762162155</v>
      </c>
      <c r="G17" s="22">
        <f t="shared" si="2"/>
        <v>2.0254685670870911</v>
      </c>
      <c r="H17" s="22">
        <f t="shared" si="3"/>
        <v>10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f>H16</f>
        <v>10</v>
      </c>
      <c r="W17" s="1">
        <f>2*(H16+H17)</f>
        <v>40</v>
      </c>
      <c r="X17" s="1">
        <f>H17</f>
        <v>10</v>
      </c>
      <c r="Y17" s="1">
        <v>0</v>
      </c>
      <c r="Z17" s="1">
        <v>0</v>
      </c>
      <c r="AB17" s="1">
        <f t="shared" si="4"/>
        <v>55530</v>
      </c>
    </row>
    <row r="18" spans="2:28" x14ac:dyDescent="0.3">
      <c r="B18" s="20">
        <v>14</v>
      </c>
      <c r="C18" s="19">
        <f t="shared" si="0"/>
        <v>1980</v>
      </c>
      <c r="D18" s="21">
        <v>4985908</v>
      </c>
      <c r="E18" s="22">
        <f t="shared" si="1"/>
        <v>103830.90378963364</v>
      </c>
      <c r="F18" s="22">
        <v>974.84506463423429</v>
      </c>
      <c r="G18" s="22">
        <f t="shared" si="2"/>
        <v>17.156455640240235</v>
      </c>
      <c r="H18" s="22">
        <f t="shared" si="3"/>
        <v>10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f>H17</f>
        <v>10</v>
      </c>
      <c r="X18" s="1">
        <f>2*(H17+H18)</f>
        <v>40</v>
      </c>
      <c r="Y18" s="1">
        <f>H18</f>
        <v>10</v>
      </c>
      <c r="Z18" s="1">
        <v>0</v>
      </c>
      <c r="AB18" s="1">
        <f t="shared" si="4"/>
        <v>63030</v>
      </c>
    </row>
    <row r="19" spans="2:28" x14ac:dyDescent="0.3">
      <c r="B19" s="20">
        <v>15</v>
      </c>
      <c r="C19" s="19">
        <f t="shared" si="0"/>
        <v>1990</v>
      </c>
      <c r="D19" s="21">
        <v>6138858</v>
      </c>
      <c r="E19" s="22">
        <f t="shared" si="1"/>
        <v>128474.74177439039</v>
      </c>
      <c r="F19" s="22">
        <v>1489.5387338414414</v>
      </c>
      <c r="G19" s="22">
        <f t="shared" si="2"/>
        <v>-49.651291128048044</v>
      </c>
      <c r="H19" s="22">
        <f t="shared" si="3"/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f>H18</f>
        <v>10</v>
      </c>
      <c r="Y19" s="1">
        <f>2*(H18+H19)</f>
        <v>40</v>
      </c>
      <c r="Z19" s="1">
        <f>H19</f>
        <v>10</v>
      </c>
      <c r="AB19" s="1">
        <f t="shared" si="4"/>
        <v>69330</v>
      </c>
    </row>
    <row r="20" spans="2:28" x14ac:dyDescent="0.3">
      <c r="B20" s="20">
        <v>16</v>
      </c>
      <c r="C20" s="19">
        <f t="shared" si="0"/>
        <v>2000</v>
      </c>
      <c r="D20" s="21">
        <v>7522908</v>
      </c>
      <c r="E20" s="22"/>
      <c r="F20" s="22">
        <v>0</v>
      </c>
      <c r="G20" s="22"/>
      <c r="H20" s="22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B20" s="1">
        <v>0</v>
      </c>
    </row>
    <row r="22" spans="2:28" x14ac:dyDescent="0.3">
      <c r="J22" t="s">
        <v>14</v>
      </c>
      <c r="AB22" t="s">
        <v>15</v>
      </c>
    </row>
    <row r="23" spans="2:28" x14ac:dyDescent="0.3">
      <c r="C23" s="25" t="s">
        <v>1</v>
      </c>
      <c r="D23" s="25" t="s">
        <v>16</v>
      </c>
      <c r="J23" s="1">
        <f t="array" ref="J23:Z39">MINVERSE(J4:Z20)</f>
        <v>0.99999999999999967</v>
      </c>
      <c r="K23" s="1">
        <v>2.7755575615628915E-18</v>
      </c>
      <c r="L23" s="1">
        <v>-4.4408920985006264E-17</v>
      </c>
      <c r="M23" s="1">
        <v>8.3266726846886737E-18</v>
      </c>
      <c r="N23" s="1">
        <v>-3.4694469519536144E-19</v>
      </c>
      <c r="O23" s="3">
        <v>-2.6020852139652105E-19</v>
      </c>
      <c r="P23" s="3">
        <v>1.3010426069826053E-19</v>
      </c>
      <c r="Q23" s="1">
        <v>5.4210108624275225E-21</v>
      </c>
      <c r="R23" s="1">
        <v>-1.8973538018496326E-20</v>
      </c>
      <c r="S23" s="1">
        <v>3.3881317890172015E-22</v>
      </c>
      <c r="T23" s="1">
        <v>1.0164395367051604E-21</v>
      </c>
      <c r="U23" s="1">
        <v>1.6940658945086008E-22</v>
      </c>
      <c r="V23" s="1">
        <v>7.4115382884751275E-23</v>
      </c>
      <c r="W23" s="1">
        <v>-1.8528845721187819E-23</v>
      </c>
      <c r="X23" s="1">
        <v>3.9704669402545327E-24</v>
      </c>
      <c r="Y23" s="1">
        <v>-9.9261673506363317E-25</v>
      </c>
      <c r="Z23" s="1">
        <v>6.6174449004242214E-24</v>
      </c>
      <c r="AB23" s="1">
        <f t="array" ref="AB23:AB39">MMULT(J23:Z39,AB4:AB20)</f>
        <v>4.7906700597247453E-13</v>
      </c>
    </row>
    <row r="24" spans="2:28" x14ac:dyDescent="0.3">
      <c r="C24" s="26">
        <v>1840</v>
      </c>
      <c r="D24" s="26">
        <f>$D$4+$E$4*(C24-$C$4)+$F$4*(C24-$C$4)^2+$G$4*(C24-$C$4)^3</f>
        <v>1287018</v>
      </c>
      <c r="J24" s="1">
        <v>-0.26794919243112264</v>
      </c>
      <c r="K24" s="1">
        <v>2.679491924311227E-2</v>
      </c>
      <c r="L24" s="1">
        <v>-7.1796769724490703E-3</v>
      </c>
      <c r="M24" s="1">
        <v>1.9237886466840549E-3</v>
      </c>
      <c r="N24" s="1">
        <v>-5.154776142871464E-4</v>
      </c>
      <c r="O24" s="3">
        <v>1.3812181046452926E-4</v>
      </c>
      <c r="P24" s="3">
        <v>-3.7009627570970191E-5</v>
      </c>
      <c r="Q24" s="1">
        <v>9.9166998193514532E-6</v>
      </c>
      <c r="R24" s="1">
        <v>-2.6571717064356648E-6</v>
      </c>
      <c r="S24" s="1">
        <v>7.1198700639122176E-7</v>
      </c>
      <c r="T24" s="1">
        <v>-1.9077631912921803E-7</v>
      </c>
      <c r="U24" s="1">
        <v>5.1118270125649352E-8</v>
      </c>
      <c r="V24" s="1">
        <v>-1.3696761373379763E-8</v>
      </c>
      <c r="W24" s="1">
        <v>3.6687753678695786E-9</v>
      </c>
      <c r="X24" s="1">
        <v>-9.7834009809855412E-10</v>
      </c>
      <c r="Y24" s="1">
        <v>2.4458502452463853E-10</v>
      </c>
      <c r="Z24" s="1">
        <v>-2.445850245246384E-9</v>
      </c>
      <c r="AB24" s="1">
        <v>-445.13044878006099</v>
      </c>
    </row>
    <row r="25" spans="2:28" x14ac:dyDescent="0.3">
      <c r="C25" s="26">
        <v>1845</v>
      </c>
      <c r="D25" s="26">
        <f t="shared" ref="D25:D26" si="5">$D$4+$E$4*(C25-$C$4)+$F$4*(C25-$C$4)^2+$G$4*(C25-$C$4)^3</f>
        <v>1361632.1306097507</v>
      </c>
      <c r="J25" s="1">
        <v>7.1796769724490811E-2</v>
      </c>
      <c r="K25" s="1">
        <v>-7.1796769724490816E-3</v>
      </c>
      <c r="L25" s="1">
        <v>2.8718707889796326E-2</v>
      </c>
      <c r="M25" s="1">
        <v>-7.6951545867362282E-3</v>
      </c>
      <c r="N25" s="1">
        <v>2.061910457148586E-3</v>
      </c>
      <c r="O25" s="3">
        <v>-5.524872418581167E-4</v>
      </c>
      <c r="P25" s="3">
        <v>1.4803851028388063E-4</v>
      </c>
      <c r="Q25" s="1">
        <v>-3.9666799277405819E-5</v>
      </c>
      <c r="R25" s="1">
        <v>1.062868682574268E-5</v>
      </c>
      <c r="S25" s="1">
        <v>-2.8479480255648875E-6</v>
      </c>
      <c r="T25" s="1">
        <v>7.6310527651687107E-7</v>
      </c>
      <c r="U25" s="1">
        <v>-2.0447308050259759E-7</v>
      </c>
      <c r="V25" s="1">
        <v>5.4787045493518973E-8</v>
      </c>
      <c r="W25" s="1">
        <v>-1.4675101471478295E-8</v>
      </c>
      <c r="X25" s="1">
        <v>3.9133603923942123E-9</v>
      </c>
      <c r="Y25" s="1">
        <v>-9.7834009809855309E-10</v>
      </c>
      <c r="Z25" s="1">
        <v>9.7834009809855292E-9</v>
      </c>
      <c r="AB25" s="1">
        <v>-190.778204879757</v>
      </c>
    </row>
    <row r="26" spans="2:28" x14ac:dyDescent="0.3">
      <c r="C26" s="26">
        <v>1850</v>
      </c>
      <c r="D26" s="26">
        <f t="shared" si="5"/>
        <v>1425118</v>
      </c>
      <c r="J26" s="1">
        <v>-1.9237886466840569E-2</v>
      </c>
      <c r="K26" s="1">
        <v>1.9237886466840568E-3</v>
      </c>
      <c r="L26" s="1">
        <v>-7.6951545867362274E-3</v>
      </c>
      <c r="M26" s="1">
        <v>2.8856829700260857E-2</v>
      </c>
      <c r="N26" s="1">
        <v>-7.7321642143071976E-3</v>
      </c>
      <c r="O26" s="3">
        <v>2.0718271569679378E-3</v>
      </c>
      <c r="P26" s="3">
        <v>-5.5514441356455232E-4</v>
      </c>
      <c r="Q26" s="1">
        <v>1.4875049729027182E-4</v>
      </c>
      <c r="R26" s="1">
        <v>-3.985757559653505E-5</v>
      </c>
      <c r="S26" s="1">
        <v>1.0679805095868328E-5</v>
      </c>
      <c r="T26" s="1">
        <v>-2.8616447869382663E-6</v>
      </c>
      <c r="U26" s="1">
        <v>7.6677405188474096E-7</v>
      </c>
      <c r="V26" s="1">
        <v>-2.0545142060069614E-7</v>
      </c>
      <c r="W26" s="1">
        <v>5.5031630518043604E-8</v>
      </c>
      <c r="X26" s="1">
        <v>-1.4675101471478296E-8</v>
      </c>
      <c r="Y26" s="1">
        <v>3.6687753678695741E-9</v>
      </c>
      <c r="Z26" s="1">
        <v>-3.6687753678695732E-8</v>
      </c>
      <c r="AB26" s="1">
        <v>-123.90673170091154</v>
      </c>
    </row>
    <row r="27" spans="2:28" x14ac:dyDescent="0.3">
      <c r="C27" s="18">
        <v>1850</v>
      </c>
      <c r="D27" s="18">
        <f>$D$5+$E$5*(C27-$C$5)+$F$5*(C27-$C$5)^2+$G$5*(C27-$C$5)^3</f>
        <v>1425118</v>
      </c>
      <c r="J27" s="1">
        <v>5.1547761428714653E-3</v>
      </c>
      <c r="K27" s="1">
        <v>-5.1547761428714662E-4</v>
      </c>
      <c r="L27" s="1">
        <v>2.0619104571485865E-3</v>
      </c>
      <c r="M27" s="1">
        <v>-7.7321642143071984E-3</v>
      </c>
      <c r="N27" s="1">
        <v>2.8866746400080207E-2</v>
      </c>
      <c r="O27" s="3">
        <v>-7.7348213860136345E-3</v>
      </c>
      <c r="P27" s="3">
        <v>2.072539143974329E-3</v>
      </c>
      <c r="Q27" s="1">
        <v>-5.5533518988368159E-4</v>
      </c>
      <c r="R27" s="1">
        <v>1.4880161556039752E-4</v>
      </c>
      <c r="S27" s="1">
        <v>-3.9871272357908428E-5</v>
      </c>
      <c r="T27" s="1">
        <v>1.0683473871236195E-5</v>
      </c>
      <c r="U27" s="1">
        <v>-2.8626231270363661E-6</v>
      </c>
      <c r="V27" s="1">
        <v>7.670186369092657E-7</v>
      </c>
      <c r="W27" s="1">
        <v>-2.0545142060069612E-7</v>
      </c>
      <c r="X27" s="1">
        <v>5.4787045493518973E-8</v>
      </c>
      <c r="Y27" s="1">
        <v>-1.3696761373379743E-8</v>
      </c>
      <c r="Z27" s="1">
        <v>1.3696761373379741E-7</v>
      </c>
      <c r="AB27" s="1">
        <v>-7.3448683165968047</v>
      </c>
    </row>
    <row r="28" spans="2:28" x14ac:dyDescent="0.3">
      <c r="C28" s="18">
        <v>1855</v>
      </c>
      <c r="D28" s="18">
        <f t="shared" ref="D28:D29" si="6">$D$5+$E$5*(C28-$C$5)+$F$5*(C28-$C$5)^2+$G$5*(C28-$C$5)^3</f>
        <v>1469261.8581707478</v>
      </c>
      <c r="J28" s="1">
        <v>-1.3812181046452914E-3</v>
      </c>
      <c r="K28" s="1">
        <v>1.3812181046452918E-4</v>
      </c>
      <c r="L28" s="1">
        <v>-5.524872418581167E-4</v>
      </c>
      <c r="M28" s="1">
        <v>2.0718271569679378E-3</v>
      </c>
      <c r="N28" s="1">
        <v>-7.7348213860136336E-3</v>
      </c>
      <c r="O28" s="3">
        <v>2.8867458387086598E-2</v>
      </c>
      <c r="P28" s="3">
        <v>-7.735012162332763E-3</v>
      </c>
      <c r="Q28" s="1">
        <v>2.0725902622444545E-3</v>
      </c>
      <c r="R28" s="1">
        <v>-5.5534888664505501E-4</v>
      </c>
      <c r="S28" s="1">
        <v>1.4880528433576539E-4</v>
      </c>
      <c r="T28" s="1">
        <v>-3.9872250698006517E-5</v>
      </c>
      <c r="U28" s="1">
        <v>1.0683718456260723E-5</v>
      </c>
      <c r="V28" s="1">
        <v>-2.8626231270363666E-6</v>
      </c>
      <c r="W28" s="1">
        <v>7.6677405188474085E-7</v>
      </c>
      <c r="X28" s="1">
        <v>-2.0447308050259757E-7</v>
      </c>
      <c r="Y28" s="1">
        <v>5.1118270125649392E-8</v>
      </c>
      <c r="Z28" s="1">
        <v>-5.1118270125649386E-7</v>
      </c>
      <c r="AB28" s="1">
        <v>96.586204967298769</v>
      </c>
    </row>
    <row r="29" spans="2:28" x14ac:dyDescent="0.3">
      <c r="C29" s="18">
        <v>1860</v>
      </c>
      <c r="D29" s="18">
        <f t="shared" si="6"/>
        <v>1497508</v>
      </c>
      <c r="J29" s="1">
        <v>3.7009627570970153E-4</v>
      </c>
      <c r="K29" s="1">
        <v>-3.7009627570970164E-5</v>
      </c>
      <c r="L29" s="1">
        <v>1.4803851028388066E-4</v>
      </c>
      <c r="M29" s="1">
        <v>-5.5514441356455243E-4</v>
      </c>
      <c r="N29" s="1">
        <v>2.072539143974329E-3</v>
      </c>
      <c r="O29" s="3">
        <v>-7.7350121623327639E-3</v>
      </c>
      <c r="P29" s="3">
        <v>2.8867509505356728E-2</v>
      </c>
      <c r="Q29" s="1">
        <v>-7.7350258590941374E-3</v>
      </c>
      <c r="R29" s="1">
        <v>2.0725939310198226E-3</v>
      </c>
      <c r="S29" s="1">
        <v>-5.5534986498515318E-4</v>
      </c>
      <c r="T29" s="1">
        <v>1.4880552892078988E-4</v>
      </c>
      <c r="U29" s="1">
        <v>-3.9872250698006524E-5</v>
      </c>
      <c r="V29" s="1">
        <v>1.06834738712362E-5</v>
      </c>
      <c r="W29" s="1">
        <v>-2.8616447869382676E-6</v>
      </c>
      <c r="X29" s="1">
        <v>7.6310527651687128E-7</v>
      </c>
      <c r="Y29" s="1">
        <v>-1.9077631912921782E-7</v>
      </c>
      <c r="Z29" s="1">
        <v>1.9077631912921783E-6</v>
      </c>
      <c r="AB29" s="1">
        <v>203.75004844740167</v>
      </c>
    </row>
    <row r="30" spans="2:28" x14ac:dyDescent="0.3">
      <c r="C30" s="26">
        <v>1860</v>
      </c>
      <c r="D30" s="26">
        <f>$D$6+$E$6*(C30-$C$6)+$F$6*(C30-$C$6)^2+$G$6*(C30-$C$6)^3</f>
        <v>1497508</v>
      </c>
      <c r="J30" s="1">
        <v>-9.9166998193514559E-5</v>
      </c>
      <c r="K30" s="1">
        <v>9.9166998193514583E-6</v>
      </c>
      <c r="L30" s="1">
        <v>-3.9666799277405833E-5</v>
      </c>
      <c r="M30" s="1">
        <v>1.4875049729027185E-4</v>
      </c>
      <c r="N30" s="1">
        <v>-5.5533518988368159E-4</v>
      </c>
      <c r="O30" s="3">
        <v>2.0725902622444545E-3</v>
      </c>
      <c r="P30" s="3">
        <v>-7.7350258590941365E-3</v>
      </c>
      <c r="Q30" s="1">
        <v>2.8867513174132092E-2</v>
      </c>
      <c r="R30" s="1">
        <v>-7.7350268374342347E-3</v>
      </c>
      <c r="S30" s="1">
        <v>2.0725941756048472E-3</v>
      </c>
      <c r="T30" s="1">
        <v>-5.5534986498515296E-4</v>
      </c>
      <c r="U30" s="1">
        <v>1.4880528433576536E-4</v>
      </c>
      <c r="V30" s="1">
        <v>-3.9871272357908428E-5</v>
      </c>
      <c r="W30" s="1">
        <v>1.0679805095868328E-5</v>
      </c>
      <c r="X30" s="1">
        <v>-2.8479480255648875E-6</v>
      </c>
      <c r="Y30" s="1">
        <v>7.1198700639122186E-7</v>
      </c>
      <c r="Z30" s="1">
        <v>-7.1198700639122186E-6</v>
      </c>
      <c r="AB30" s="1">
        <v>309.26360124309463</v>
      </c>
    </row>
    <row r="31" spans="2:28" x14ac:dyDescent="0.3">
      <c r="C31" s="26">
        <v>1865</v>
      </c>
      <c r="D31" s="26">
        <f t="shared" ref="D31:D32" si="7">$D$6+$E$6*(C31-$C$6)+$F$6*(C31-$C$6)^2+$G$6*(C31-$C$6)^3</f>
        <v>1515434.0617072582</v>
      </c>
      <c r="J31" s="1">
        <v>2.6571717064356691E-5</v>
      </c>
      <c r="K31" s="1">
        <v>-2.6571717064356695E-6</v>
      </c>
      <c r="L31" s="1">
        <v>1.0628686825742678E-5</v>
      </c>
      <c r="M31" s="1">
        <v>-3.9857575596535043E-5</v>
      </c>
      <c r="N31" s="1">
        <v>1.4880161556039747E-4</v>
      </c>
      <c r="O31" s="3">
        <v>-5.553488866450549E-4</v>
      </c>
      <c r="P31" s="3">
        <v>2.0725939310198217E-3</v>
      </c>
      <c r="Q31" s="1">
        <v>-7.7350268374342338E-3</v>
      </c>
      <c r="R31" s="1">
        <v>2.8867513418717114E-2</v>
      </c>
      <c r="S31" s="1">
        <v>-7.7350268374342356E-3</v>
      </c>
      <c r="T31" s="1">
        <v>2.0725939310198222E-3</v>
      </c>
      <c r="U31" s="1">
        <v>-5.5534888664505501E-4</v>
      </c>
      <c r="V31" s="1">
        <v>1.4880161556039752E-4</v>
      </c>
      <c r="W31" s="1">
        <v>-3.985757559653505E-5</v>
      </c>
      <c r="X31" s="1">
        <v>1.062868682574268E-5</v>
      </c>
      <c r="Y31" s="1">
        <v>-2.6571717064356699E-6</v>
      </c>
      <c r="Z31" s="1">
        <v>2.6571717064356701E-5</v>
      </c>
      <c r="AB31" s="1">
        <v>418.44554658021985</v>
      </c>
    </row>
    <row r="32" spans="2:28" x14ac:dyDescent="0.3">
      <c r="C32" s="26">
        <v>1870</v>
      </c>
      <c r="D32" s="26">
        <f t="shared" si="7"/>
        <v>1525493.0000000002</v>
      </c>
      <c r="J32" s="1">
        <v>-7.1198700639122186E-6</v>
      </c>
      <c r="K32" s="1">
        <v>7.1198700639122186E-7</v>
      </c>
      <c r="L32" s="1">
        <v>-2.8479480255648875E-6</v>
      </c>
      <c r="M32" s="1">
        <v>1.0679805095868328E-5</v>
      </c>
      <c r="N32" s="1">
        <v>-3.9871272357908421E-5</v>
      </c>
      <c r="O32" s="3">
        <v>1.4880528433576536E-4</v>
      </c>
      <c r="P32" s="3">
        <v>-5.5534986498515307E-4</v>
      </c>
      <c r="Q32" s="1">
        <v>2.0725941756048472E-3</v>
      </c>
      <c r="R32" s="1">
        <v>-7.7350268374342347E-3</v>
      </c>
      <c r="S32" s="1">
        <v>2.8867513174132095E-2</v>
      </c>
      <c r="T32" s="1">
        <v>-7.7350258590941374E-3</v>
      </c>
      <c r="U32" s="1">
        <v>2.0725902622444549E-3</v>
      </c>
      <c r="V32" s="1">
        <v>-5.553351898836817E-4</v>
      </c>
      <c r="W32" s="1">
        <v>1.4875049729027188E-4</v>
      </c>
      <c r="X32" s="1">
        <v>-3.9666799277405833E-5</v>
      </c>
      <c r="Y32" s="1">
        <v>9.9166998193514583E-6</v>
      </c>
      <c r="Z32" s="1">
        <v>-9.91669981935146E-5</v>
      </c>
      <c r="AB32" s="1">
        <v>517.30421243602552</v>
      </c>
    </row>
    <row r="33" spans="3:28" x14ac:dyDescent="0.3">
      <c r="C33" s="18">
        <v>1870</v>
      </c>
      <c r="D33" s="18">
        <f>$D$7+$E$7*(C33-$C$7)+$F$7*(C33-$C$7)^2+$G$7*(C33-$C$7)^3</f>
        <v>1525493</v>
      </c>
      <c r="J33" s="1">
        <v>1.9077631912921783E-6</v>
      </c>
      <c r="K33" s="1">
        <v>-1.9077631912921782E-7</v>
      </c>
      <c r="L33" s="1">
        <v>7.6310527651687128E-7</v>
      </c>
      <c r="M33" s="1">
        <v>-2.8616447869382676E-6</v>
      </c>
      <c r="N33" s="1">
        <v>1.0683473871236197E-5</v>
      </c>
      <c r="O33" s="3">
        <v>-3.9872250698006517E-5</v>
      </c>
      <c r="P33" s="3">
        <v>1.4880552892078991E-4</v>
      </c>
      <c r="Q33" s="1">
        <v>-5.5534986498515307E-4</v>
      </c>
      <c r="R33" s="1">
        <v>2.0725939310198226E-3</v>
      </c>
      <c r="S33" s="1">
        <v>-7.7350258590941374E-3</v>
      </c>
      <c r="T33" s="1">
        <v>2.8867509505356728E-2</v>
      </c>
      <c r="U33" s="1">
        <v>-7.7350121623327647E-3</v>
      </c>
      <c r="V33" s="1">
        <v>2.0725391439743294E-3</v>
      </c>
      <c r="W33" s="1">
        <v>-5.5514441356455243E-4</v>
      </c>
      <c r="X33" s="1">
        <v>1.4803851028388066E-4</v>
      </c>
      <c r="Y33" s="1">
        <v>-3.7009627570970164E-5</v>
      </c>
      <c r="Z33" s="1">
        <v>3.7009627570970169E-4</v>
      </c>
      <c r="AB33" s="1">
        <v>643.73760367567866</v>
      </c>
    </row>
    <row r="34" spans="3:28" x14ac:dyDescent="0.3">
      <c r="C34" s="18">
        <v>1875</v>
      </c>
      <c r="D34" s="18">
        <f t="shared" ref="D34:D35" si="8">$D$7+$E$7*(C34-$C$7)+$F$7*(C34-$C$7)^2+$G$7*(C34-$C$7)^3</f>
        <v>1529563.6450002189</v>
      </c>
      <c r="J34" s="1">
        <v>-5.1118270125649397E-7</v>
      </c>
      <c r="K34" s="1">
        <v>5.1118270125649398E-8</v>
      </c>
      <c r="L34" s="1">
        <v>-2.0447308050259759E-7</v>
      </c>
      <c r="M34" s="1">
        <v>7.6677405188474096E-7</v>
      </c>
      <c r="N34" s="1">
        <v>-2.8626231270363661E-6</v>
      </c>
      <c r="O34" s="3">
        <v>1.0683718456260723E-5</v>
      </c>
      <c r="P34" s="3">
        <v>-3.9872250698006531E-5</v>
      </c>
      <c r="Q34" s="1">
        <v>1.4880528433576539E-4</v>
      </c>
      <c r="R34" s="1">
        <v>-5.5534888664505512E-4</v>
      </c>
      <c r="S34" s="1">
        <v>2.0725902622444549E-3</v>
      </c>
      <c r="T34" s="1">
        <v>-7.7350121623327639E-3</v>
      </c>
      <c r="U34" s="1">
        <v>2.8867458387086604E-2</v>
      </c>
      <c r="V34" s="1">
        <v>-7.7348213860136345E-3</v>
      </c>
      <c r="W34" s="1">
        <v>2.0718271569679378E-3</v>
      </c>
      <c r="X34" s="1">
        <v>-5.524872418581167E-4</v>
      </c>
      <c r="Y34" s="1">
        <v>1.3812181046452918E-4</v>
      </c>
      <c r="Z34" s="1">
        <v>-1.381218104645292E-3</v>
      </c>
      <c r="AB34" s="1">
        <v>681.5953728612609</v>
      </c>
    </row>
    <row r="35" spans="3:28" x14ac:dyDescent="0.3">
      <c r="C35" s="18">
        <v>1880</v>
      </c>
      <c r="D35" s="18">
        <f t="shared" si="8"/>
        <v>1530353</v>
      </c>
      <c r="J35" s="1">
        <v>1.3696761373379741E-7</v>
      </c>
      <c r="K35" s="1">
        <v>-1.3696761373379743E-8</v>
      </c>
      <c r="L35" s="1">
        <v>5.4787045493518973E-8</v>
      </c>
      <c r="M35" s="1">
        <v>-2.0545142060069617E-7</v>
      </c>
      <c r="N35" s="1">
        <v>7.6701863690926549E-7</v>
      </c>
      <c r="O35" s="3">
        <v>-2.8626231270363661E-6</v>
      </c>
      <c r="P35" s="3">
        <v>1.0683473871236199E-5</v>
      </c>
      <c r="Q35" s="1">
        <v>-3.9871272357908428E-5</v>
      </c>
      <c r="R35" s="1">
        <v>1.4880161556039752E-4</v>
      </c>
      <c r="S35" s="1">
        <v>-5.553351898836817E-4</v>
      </c>
      <c r="T35" s="1">
        <v>2.0725391439743294E-3</v>
      </c>
      <c r="U35" s="1">
        <v>-7.7348213860136345E-3</v>
      </c>
      <c r="V35" s="1">
        <v>2.8866746400080207E-2</v>
      </c>
      <c r="W35" s="1">
        <v>-7.7321642143071976E-3</v>
      </c>
      <c r="X35" s="1">
        <v>2.061910457148586E-3</v>
      </c>
      <c r="Y35" s="1">
        <v>-5.1547761428714651E-4</v>
      </c>
      <c r="Z35" s="1">
        <v>5.1547761428714662E-3</v>
      </c>
      <c r="AB35" s="1">
        <v>921.8309048792795</v>
      </c>
    </row>
    <row r="36" spans="3:28" x14ac:dyDescent="0.3">
      <c r="C36" s="26">
        <v>1880</v>
      </c>
      <c r="D36" s="26">
        <f>$D$8+$E$8*(C36-$C$8)+$F$8*(C36-$C$8)^2+$G$8*(C36-$C$8)^3</f>
        <v>1530353</v>
      </c>
      <c r="J36" s="1">
        <v>-3.6687753678695732E-8</v>
      </c>
      <c r="K36" s="1">
        <v>3.6687753678695745E-9</v>
      </c>
      <c r="L36" s="1">
        <v>-1.4675101471478298E-8</v>
      </c>
      <c r="M36" s="1">
        <v>5.5031630518043611E-8</v>
      </c>
      <c r="N36" s="1">
        <v>-2.0545142060069609E-7</v>
      </c>
      <c r="O36" s="3">
        <v>7.6677405188474096E-7</v>
      </c>
      <c r="P36" s="3">
        <v>-2.861644786938268E-6</v>
      </c>
      <c r="Q36" s="1">
        <v>1.0679805095868328E-5</v>
      </c>
      <c r="R36" s="1">
        <v>-3.985757559653505E-5</v>
      </c>
      <c r="S36" s="1">
        <v>1.4875049729027188E-4</v>
      </c>
      <c r="T36" s="1">
        <v>-5.5514441356455254E-4</v>
      </c>
      <c r="U36" s="1">
        <v>2.0718271569679383E-3</v>
      </c>
      <c r="V36" s="1">
        <v>-7.7321642143071984E-3</v>
      </c>
      <c r="W36" s="1">
        <v>2.8856829700260853E-2</v>
      </c>
      <c r="X36" s="1">
        <v>-7.6951545867362274E-3</v>
      </c>
      <c r="Y36" s="1">
        <v>1.9237886466840568E-3</v>
      </c>
      <c r="Z36" s="1">
        <v>-1.9237886466840572E-2</v>
      </c>
      <c r="AB36" s="1">
        <v>914.08100762162155</v>
      </c>
    </row>
    <row r="37" spans="3:28" x14ac:dyDescent="0.3">
      <c r="C37" s="26">
        <v>1885</v>
      </c>
      <c r="D37" s="26">
        <f t="shared" ref="D37:D38" si="9">$D$8+$E$8*(C37-$C$8)+$F$8*(C37-$C$8)^2+$G$8*(C37-$C$8)^3</f>
        <v>1530722.4832918663</v>
      </c>
      <c r="J37" s="1">
        <v>9.7834009809855292E-9</v>
      </c>
      <c r="K37" s="1">
        <v>-9.7834009809855309E-10</v>
      </c>
      <c r="L37" s="1">
        <v>3.9133603923942123E-9</v>
      </c>
      <c r="M37" s="1">
        <v>-1.4675101471478296E-8</v>
      </c>
      <c r="N37" s="1">
        <v>5.4787045493518953E-8</v>
      </c>
      <c r="O37" s="3">
        <v>-2.0447308050259757E-7</v>
      </c>
      <c r="P37" s="3">
        <v>7.6310527651687139E-7</v>
      </c>
      <c r="Q37" s="1">
        <v>-2.8479480255648875E-6</v>
      </c>
      <c r="R37" s="1">
        <v>1.0628686825742681E-5</v>
      </c>
      <c r="S37" s="1">
        <v>-3.9666799277405833E-5</v>
      </c>
      <c r="T37" s="1">
        <v>1.4803851028388068E-4</v>
      </c>
      <c r="U37" s="1">
        <v>-5.524872418581167E-4</v>
      </c>
      <c r="V37" s="1">
        <v>2.061910457148586E-3</v>
      </c>
      <c r="W37" s="1">
        <v>-7.6951545867362274E-3</v>
      </c>
      <c r="X37" s="1">
        <v>2.8718707889796326E-2</v>
      </c>
      <c r="Y37" s="1">
        <v>-7.1796769724490816E-3</v>
      </c>
      <c r="Z37" s="1">
        <v>7.1796769724490825E-2</v>
      </c>
      <c r="AB37" s="1">
        <v>974.84506463423429</v>
      </c>
    </row>
    <row r="38" spans="3:28" x14ac:dyDescent="0.3">
      <c r="C38" s="26">
        <v>1890</v>
      </c>
      <c r="D38" s="26">
        <f t="shared" si="9"/>
        <v>1533323</v>
      </c>
      <c r="J38" s="1">
        <v>-2.4458502452463823E-9</v>
      </c>
      <c r="K38" s="1">
        <v>2.4458502452463827E-10</v>
      </c>
      <c r="L38" s="1">
        <v>-9.7834009809855309E-10</v>
      </c>
      <c r="M38" s="1">
        <v>3.6687753678695741E-9</v>
      </c>
      <c r="N38" s="1">
        <v>-1.3696761373379742E-8</v>
      </c>
      <c r="O38" s="3">
        <v>5.1118270125649405E-8</v>
      </c>
      <c r="P38" s="3">
        <v>-1.9077631912921787E-7</v>
      </c>
      <c r="Q38" s="1">
        <v>7.1198700639122197E-7</v>
      </c>
      <c r="R38" s="1">
        <v>-2.6571717064356708E-6</v>
      </c>
      <c r="S38" s="1">
        <v>9.91669981935146E-6</v>
      </c>
      <c r="T38" s="1">
        <v>-3.7009627570970178E-5</v>
      </c>
      <c r="U38" s="1">
        <v>1.381218104645292E-4</v>
      </c>
      <c r="V38" s="1">
        <v>-5.1547761428714662E-4</v>
      </c>
      <c r="W38" s="1">
        <v>1.9237886466840573E-3</v>
      </c>
      <c r="X38" s="1">
        <v>-7.1796769724490825E-3</v>
      </c>
      <c r="Y38" s="1">
        <v>2.679491924311227E-2</v>
      </c>
      <c r="Z38" s="1">
        <v>-0.2679491924311227</v>
      </c>
      <c r="AB38" s="1">
        <v>1489.5387338414414</v>
      </c>
    </row>
    <row r="39" spans="3:28" x14ac:dyDescent="0.3">
      <c r="C39" s="18">
        <v>1890</v>
      </c>
      <c r="D39" s="18">
        <f>$D$9+$E$9*(C39-$C$9)+$F$9*(C39-$C$9)^2+$G$9*(C39-$C$9)^3</f>
        <v>1533323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3">
        <v>0</v>
      </c>
      <c r="P39" s="3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B39" s="1">
        <v>0</v>
      </c>
    </row>
    <row r="40" spans="3:28" x14ac:dyDescent="0.3">
      <c r="C40" s="18">
        <v>1895</v>
      </c>
      <c r="D40" s="18">
        <f t="shared" ref="D40:D41" si="10">$D$9+$E$9*(C40-$C$9)+$F$9*(C40-$C$9)^2+$G$9*(C40-$C$9)^3</f>
        <v>1540766.2968323166</v>
      </c>
    </row>
    <row r="41" spans="3:28" x14ac:dyDescent="0.3">
      <c r="C41" s="18">
        <v>1900</v>
      </c>
      <c r="D41" s="18">
        <f t="shared" si="10"/>
        <v>1555718</v>
      </c>
    </row>
    <row r="42" spans="3:28" x14ac:dyDescent="0.3">
      <c r="C42" s="26">
        <v>1900</v>
      </c>
      <c r="D42" s="26">
        <f>$D$10+$E$10*(C42-$C$10)+$F$10*(C42-$C$10)^2+$G$10*(C42-$C$10)^3</f>
        <v>1555718</v>
      </c>
    </row>
    <row r="43" spans="3:28" x14ac:dyDescent="0.3">
      <c r="C43" s="26">
        <v>1905</v>
      </c>
      <c r="D43" s="26">
        <f t="shared" ref="D43:D44" si="11">$D$10+$E$10*(C43-$C$10)+$F$10*(C43-$C$10)^2+$G$10*(C43-$C$10)^3</f>
        <v>1580850.3293788687</v>
      </c>
    </row>
    <row r="44" spans="3:28" x14ac:dyDescent="0.3">
      <c r="C44" s="26">
        <v>1910</v>
      </c>
      <c r="D44" s="26">
        <f t="shared" si="11"/>
        <v>1618808.0000000002</v>
      </c>
    </row>
    <row r="45" spans="3:28" x14ac:dyDescent="0.3">
      <c r="C45" s="18">
        <v>1910</v>
      </c>
      <c r="D45" s="18">
        <f>$D$11+$E$11*(C45-$C$11)+$F$11*(C45-$C$11)^2+$G$11*(C45-$C$11)^3</f>
        <v>1618808</v>
      </c>
    </row>
    <row r="46" spans="3:28" x14ac:dyDescent="0.3">
      <c r="C46" s="18">
        <v>1915</v>
      </c>
      <c r="D46" s="18">
        <f t="shared" ref="D46:D47" si="12">$D$11+$E$11*(C46-$C$11)+$F$11*(C46-$C$11)^2+$G$11*(C46-$C$11)^3</f>
        <v>1672244.1356522087</v>
      </c>
    </row>
    <row r="47" spans="3:28" x14ac:dyDescent="0.3">
      <c r="C47" s="18">
        <v>1920</v>
      </c>
      <c r="D47" s="18">
        <f t="shared" si="12"/>
        <v>1743873</v>
      </c>
    </row>
    <row r="48" spans="3:28" x14ac:dyDescent="0.3">
      <c r="C48" s="26">
        <v>1920</v>
      </c>
      <c r="D48" s="26">
        <f>$D$12+$E$12*(C48-$C$12)+$F$12*(C48-$C$12)^2+$G$12*(C48-$C$12)^3</f>
        <v>1743873</v>
      </c>
    </row>
    <row r="49" spans="3:4" x14ac:dyDescent="0.3">
      <c r="C49" s="26">
        <v>1925</v>
      </c>
      <c r="D49" s="26">
        <f t="shared" ref="D49:D50" si="13">$D$12+$E$12*(C49-$C$12)+$F$12*(C49-$C$12)^2+$G$12*(C49-$C$12)^3</f>
        <v>1836381.1280122967</v>
      </c>
    </row>
    <row r="50" spans="3:4" x14ac:dyDescent="0.3">
      <c r="C50" s="26">
        <v>1930</v>
      </c>
      <c r="D50" s="26">
        <f t="shared" si="13"/>
        <v>1952283</v>
      </c>
    </row>
    <row r="51" spans="3:4" x14ac:dyDescent="0.3">
      <c r="C51" s="18">
        <v>1930</v>
      </c>
      <c r="D51" s="18">
        <f>$D$13+$E$13*(C51-$C$13)+$F$13*(C51-$C$13)^2+$G$13*(C51-$C$13)^3</f>
        <v>1952283</v>
      </c>
    </row>
    <row r="52" spans="3:4" x14ac:dyDescent="0.3">
      <c r="C52" s="18">
        <v>1935</v>
      </c>
      <c r="D52" s="18">
        <f t="shared" ref="D52:D53" si="14">$D$13+$E$13*(C52-$C$13)+$F$13*(C52-$C$13)^2+$G$13*(C52-$C$13)^3</f>
        <v>2094164.9772986036</v>
      </c>
    </row>
    <row r="53" spans="3:4" x14ac:dyDescent="0.3">
      <c r="C53" s="18">
        <v>1940</v>
      </c>
      <c r="D53" s="18">
        <f t="shared" si="14"/>
        <v>2265073</v>
      </c>
    </row>
    <row r="54" spans="3:4" x14ac:dyDescent="0.3">
      <c r="C54" s="26">
        <v>1940</v>
      </c>
      <c r="D54" s="26">
        <f>$D$14+$E$14*(C54-$C$14)+$F$14*(C54-$C$14)^2+$G$14*(C54-$C$14)^3</f>
        <v>2265073</v>
      </c>
    </row>
    <row r="55" spans="3:4" x14ac:dyDescent="0.3">
      <c r="C55" s="26">
        <v>1945</v>
      </c>
      <c r="D55" s="26">
        <f t="shared" ref="D55:D56" si="15">$D$14+$E$14*(C55-$C$14)+$F$14*(C55-$C$14)^2+$G$14*(C55-$C$14)^3</f>
        <v>2467798.8377932883</v>
      </c>
    </row>
    <row r="56" spans="3:4" x14ac:dyDescent="0.3">
      <c r="C56" s="26">
        <v>1950</v>
      </c>
      <c r="D56" s="26">
        <f t="shared" si="15"/>
        <v>2703658</v>
      </c>
    </row>
    <row r="57" spans="3:4" x14ac:dyDescent="0.3">
      <c r="C57" s="18">
        <v>1950</v>
      </c>
      <c r="D57" s="18">
        <f>$D$15+$E$15*(C57-$C$15)+$F$15*(C57-$C$15)^2+$G$15*(C57-$C$15)^3</f>
        <v>2703658</v>
      </c>
    </row>
    <row r="58" spans="3:4" x14ac:dyDescent="0.3">
      <c r="C58" s="18">
        <v>1955</v>
      </c>
      <c r="D58" s="18">
        <f t="shared" ref="D58:D59" si="16">$D$15+$E$15*(C58-$C$15)+$F$15*(C58-$C$15)^2+$G$15*(C58-$C$15)^3</f>
        <v>2974440.1715282435</v>
      </c>
    </row>
    <row r="59" spans="3:4" x14ac:dyDescent="0.3">
      <c r="C59" s="18">
        <v>1960</v>
      </c>
      <c r="D59" s="18">
        <f t="shared" si="16"/>
        <v>3285308</v>
      </c>
    </row>
    <row r="60" spans="3:4" x14ac:dyDescent="0.3">
      <c r="C60" s="26">
        <v>1960</v>
      </c>
      <c r="D60" s="26">
        <f>$D$16+$E$16*(C60-$C$16)+$F$16*(C60-$C$16)^2+$G$16*(C60-$C$16)^3</f>
        <v>3285308</v>
      </c>
    </row>
    <row r="61" spans="3:4" x14ac:dyDescent="0.3">
      <c r="C61" s="26">
        <v>1965</v>
      </c>
      <c r="D61" s="26">
        <f t="shared" ref="D61:D62" si="17">$D$16+$E$16*(C61-$C$16)+$F$16*(C61-$C$16)^2+$G$16*(C61-$C$16)^3</f>
        <v>3641234.1010937388</v>
      </c>
    </row>
    <row r="62" spans="3:4" x14ac:dyDescent="0.3">
      <c r="C62" s="26">
        <v>1970</v>
      </c>
      <c r="D62" s="26">
        <f t="shared" si="17"/>
        <v>4043058.0000000005</v>
      </c>
    </row>
    <row r="63" spans="3:4" x14ac:dyDescent="0.3">
      <c r="C63" s="18">
        <v>1970</v>
      </c>
      <c r="D63" s="18">
        <f>$D$17+$E$17*(C63-$C$17)+$F$17*(C63-$C$17)^2+$G$17*(C63-$C$17)^3</f>
        <v>4043058</v>
      </c>
    </row>
    <row r="64" spans="3:4" x14ac:dyDescent="0.3">
      <c r="C64" s="18">
        <v>1975</v>
      </c>
      <c r="D64" s="18">
        <f t="shared" ref="D64:D65" si="18">$D$17+$E$17*(C64-$C$17)+$F$17*(C64-$C$17)^2+$G$17*(C64-$C$17)^3</f>
        <v>4490871.4240968022</v>
      </c>
    </row>
    <row r="65" spans="3:4" x14ac:dyDescent="0.3">
      <c r="C65" s="18">
        <v>1980</v>
      </c>
      <c r="D65" s="18">
        <f t="shared" si="18"/>
        <v>4985908</v>
      </c>
    </row>
    <row r="66" spans="3:4" x14ac:dyDescent="0.3">
      <c r="C66" s="26">
        <v>1980</v>
      </c>
      <c r="D66" s="26">
        <f>$D$18+$E$18*(C66-$C$18)+$F$18*(C66-$C$18)^2+$G$18*(C66-$C$18)^3</f>
        <v>4985908</v>
      </c>
    </row>
    <row r="67" spans="3:4" x14ac:dyDescent="0.3">
      <c r="C67" s="26">
        <v>1985</v>
      </c>
      <c r="D67" s="26">
        <f t="shared" ref="D67:D68" si="19">$D$18+$E$18*(C67-$C$18)+$F$18*(C67-$C$18)^2+$G$18*(C67-$C$18)^3</f>
        <v>5531578.2025190545</v>
      </c>
    </row>
    <row r="68" spans="3:4" x14ac:dyDescent="0.3">
      <c r="C68" s="26">
        <v>1990</v>
      </c>
      <c r="D68" s="26">
        <f t="shared" si="19"/>
        <v>6138858</v>
      </c>
    </row>
    <row r="69" spans="3:4" x14ac:dyDescent="0.3">
      <c r="C69" s="18">
        <v>1990</v>
      </c>
      <c r="D69" s="18">
        <f>$D$19+$E$19*(C69-$C$19)+$F$19*(C69-$C$19)^2+$G$19*(C69-$C$19)^3</f>
        <v>6138858</v>
      </c>
    </row>
    <row r="70" spans="3:4" x14ac:dyDescent="0.3">
      <c r="C70" s="18">
        <v>1995</v>
      </c>
      <c r="D70" s="18">
        <f t="shared" ref="D70:D71" si="20">$D$19+$E$19*(C70-$C$19)+$F$19*(C70-$C$19)^2+$G$19*(C70-$C$19)^3</f>
        <v>6812263.7658269824</v>
      </c>
    </row>
    <row r="71" spans="3:4" x14ac:dyDescent="0.3">
      <c r="C71" s="18">
        <v>2000</v>
      </c>
      <c r="D71" s="18">
        <f t="shared" si="20"/>
        <v>7522908.0000000009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EEUU</vt:lpstr>
      <vt:lpstr>BOLIVIA</vt:lpstr>
    </vt:vector>
  </TitlesOfParts>
  <Company>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itic</dc:creator>
  <cp:lastModifiedBy>SAMSUNG</cp:lastModifiedBy>
  <dcterms:created xsi:type="dcterms:W3CDTF">2017-05-16T14:31:53Z</dcterms:created>
  <dcterms:modified xsi:type="dcterms:W3CDTF">2017-05-18T02:13:07Z</dcterms:modified>
</cp:coreProperties>
</file>