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53222"/>
  <mc:AlternateContent xmlns:mc="http://schemas.openxmlformats.org/markup-compatibility/2006">
    <mc:Choice Requires="x15">
      <x15ac:absPath xmlns:x15ac="http://schemas.microsoft.com/office/spreadsheetml/2010/11/ac" url="C:\Users\Admin\Desktop\TESTER\Môn 3\03.ASM STP303x_01-A_VN Kiểm thử nâng cao\ASM3\"/>
    </mc:Choice>
  </mc:AlternateContent>
  <bookViews>
    <workbookView xWindow="0" yWindow="0" windowWidth="7320" windowHeight="6864" tabRatio="887" activeTab="2"/>
  </bookViews>
  <sheets>
    <sheet name="Cover" sheetId="1" r:id="rId1"/>
    <sheet name="TestReport" sheetId="10" r:id="rId2"/>
    <sheet name="Đăng kí ứng viên" sheetId="55" r:id="rId3"/>
    <sheet name="Đăng ký nhà tuyển dụng." sheetId="56" r:id="rId4"/>
    <sheet name="Đăng nhập" sheetId="57" r:id="rId5"/>
    <sheet name="Đăng xuất" sheetId="54" r:id="rId6"/>
    <sheet name="Đăng bài" sheetId="59" r:id="rId7"/>
    <sheet name="Thao tác" sheetId="58" r:id="rId8"/>
    <sheet name="Ứng tuyển công việc" sheetId="60" r:id="rId9"/>
    <sheet name="Chỉnh sửa hồ sơ ứng viên" sheetId="63" r:id="rId10"/>
    <sheet name="Ứng viên đăng bài tìm việc" sheetId="62" r:id="rId11"/>
    <sheet name="Permisison Matrix" sheetId="18" r:id="rId12"/>
  </sheets>
  <definedNames>
    <definedName name="_xlnm._FilterDatabase" localSheetId="9" hidden="1">'Chỉnh sửa hồ sơ ứng viên'!$A$8:$I$16</definedName>
    <definedName name="_xlnm._FilterDatabase" localSheetId="6" hidden="1">'Đăng bài'!$A$8:$I$22</definedName>
    <definedName name="_xlnm._FilterDatabase" localSheetId="2" hidden="1">'Đăng kí ứng viên'!$A$8:$I$30</definedName>
    <definedName name="_xlnm._FilterDatabase" localSheetId="3" hidden="1">'Đăng ký nhà tuyển dụng.'!$A$8:$I$28</definedName>
    <definedName name="_xlnm._FilterDatabase" localSheetId="4" hidden="1">'Đăng nhập'!$A$8:$I$18</definedName>
    <definedName name="_xlnm._FilterDatabase" localSheetId="5" hidden="1">'Đăng xuất'!$A$8:$I$13</definedName>
    <definedName name="_xlnm._FilterDatabase" localSheetId="7" hidden="1">'Thao tác'!$A$8:$I$16</definedName>
    <definedName name="_xlnm._FilterDatabase" localSheetId="8" hidden="1">'Ứng tuyển công việc'!$A$8:$I$14</definedName>
    <definedName name="_xlnm._FilterDatabase" localSheetId="10" hidden="1">'Ứng viên đăng bài tìm việc'!$A$8:$I$13</definedName>
    <definedName name="Category" localSheetId="9">#REF!</definedName>
    <definedName name="Category" localSheetId="6">#REF!</definedName>
    <definedName name="Category" localSheetId="2">#REF!</definedName>
    <definedName name="Category" localSheetId="3">#REF!</definedName>
    <definedName name="Category" localSheetId="4">#REF!</definedName>
    <definedName name="Category" localSheetId="5">#REF!</definedName>
    <definedName name="Category" localSheetId="7">#REF!</definedName>
    <definedName name="Category" localSheetId="8">#REF!</definedName>
    <definedName name="Category" localSheetId="10">#REF!</definedName>
    <definedName name="Category">#REF!</definedName>
    <definedName name="_xlnm.Print_Area" localSheetId="9">'Chỉnh sửa hồ sơ ứng viên'!$A$1:$I$16</definedName>
    <definedName name="_xlnm.Print_Area" localSheetId="6">'Đăng bài'!$A$1:$I$22</definedName>
    <definedName name="_xlnm.Print_Area" localSheetId="2">'Đăng kí ứng viên'!$A$1:$I$36</definedName>
    <definedName name="_xlnm.Print_Area" localSheetId="3">'Đăng ký nhà tuyển dụng.'!$A$1:$I$32</definedName>
    <definedName name="_xlnm.Print_Area" localSheetId="4">'Đăng nhập'!$A$1:$I$18</definedName>
    <definedName name="_xlnm.Print_Area" localSheetId="5">'Đăng xuất'!$A$1:$I$13</definedName>
    <definedName name="_xlnm.Print_Area" localSheetId="7">'Thao tác'!$A$1:$I$16</definedName>
    <definedName name="_xlnm.Print_Area" localSheetId="8">'Ứng tuyển công việc'!$A$1:$I$14</definedName>
    <definedName name="_xlnm.Print_Area" localSheetId="10">'Ứng viên đăng bài tìm việc'!$A$1:$I$13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62" l="1"/>
  <c r="C6" i="62"/>
  <c r="D6" i="62"/>
  <c r="A6" i="62"/>
  <c r="B6" i="63"/>
  <c r="C6" i="63"/>
  <c r="D6" i="63"/>
  <c r="B6" i="60"/>
  <c r="C6" i="60"/>
  <c r="D6" i="60"/>
  <c r="A6" i="60"/>
  <c r="B6" i="58"/>
  <c r="C6" i="58"/>
  <c r="D6" i="58"/>
  <c r="A6" i="58"/>
  <c r="B6" i="59"/>
  <c r="C6" i="59"/>
  <c r="D6" i="59"/>
  <c r="B6" i="54"/>
  <c r="C6" i="54"/>
  <c r="D6" i="54"/>
  <c r="A6" i="54"/>
  <c r="B6" i="57"/>
  <c r="C6" i="57"/>
  <c r="D6" i="57"/>
  <c r="E6" i="57"/>
  <c r="B6" i="56"/>
  <c r="C6" i="56"/>
  <c r="D6" i="56"/>
  <c r="E14" i="10" l="1"/>
  <c r="F14" i="10"/>
  <c r="G14" i="10"/>
  <c r="H14" i="10"/>
  <c r="D14" i="10"/>
  <c r="D5" i="54"/>
  <c r="H21" i="59"/>
  <c r="H22" i="59"/>
  <c r="A21" i="59"/>
  <c r="A22" i="59"/>
  <c r="A12" i="59"/>
  <c r="A13" i="59"/>
  <c r="A14" i="59"/>
  <c r="A15" i="59"/>
  <c r="A16" i="59"/>
  <c r="A17" i="59"/>
  <c r="A18" i="59"/>
  <c r="D18" i="59"/>
  <c r="D15" i="59"/>
  <c r="A18" i="57"/>
  <c r="A17" i="57"/>
  <c r="A15" i="57"/>
  <c r="E31" i="56"/>
  <c r="D13" i="56"/>
  <c r="F28" i="55"/>
  <c r="F29" i="55" s="1"/>
  <c r="F30" i="55" s="1"/>
  <c r="F31" i="55" s="1"/>
  <c r="F27" i="55"/>
  <c r="D13" i="55"/>
  <c r="A13" i="62"/>
  <c r="C19" i="10"/>
  <c r="A14" i="63"/>
  <c r="A15" i="63"/>
  <c r="A16" i="63"/>
  <c r="A13" i="63"/>
  <c r="E14" i="63"/>
  <c r="E15" i="63"/>
  <c r="E16" i="63"/>
  <c r="E13" i="63"/>
  <c r="C18" i="10"/>
  <c r="H16" i="63"/>
  <c r="H15" i="63"/>
  <c r="H14" i="63"/>
  <c r="H13" i="63"/>
  <c r="H11" i="63"/>
  <c r="A11" i="63"/>
  <c r="H10" i="63"/>
  <c r="A10" i="63"/>
  <c r="D5" i="63"/>
  <c r="G18" i="10" s="1"/>
  <c r="C5" i="63"/>
  <c r="F18" i="10" s="1"/>
  <c r="B5" i="63"/>
  <c r="E18" i="10" s="1"/>
  <c r="A5" i="63"/>
  <c r="D18" i="10" s="1"/>
  <c r="A14" i="60"/>
  <c r="H10" i="60"/>
  <c r="A10" i="60"/>
  <c r="A16" i="58"/>
  <c r="A14" i="58"/>
  <c r="A13" i="58"/>
  <c r="A11" i="58"/>
  <c r="C17" i="10"/>
  <c r="C16" i="10"/>
  <c r="C15" i="10"/>
  <c r="H16" i="58"/>
  <c r="H13" i="62"/>
  <c r="H11" i="62"/>
  <c r="A11" i="62"/>
  <c r="H10" i="62"/>
  <c r="A10" i="62"/>
  <c r="D5" i="62"/>
  <c r="G19" i="10" s="1"/>
  <c r="C5" i="62"/>
  <c r="F19" i="10" s="1"/>
  <c r="B5" i="62"/>
  <c r="E19" i="10" s="1"/>
  <c r="A5" i="62"/>
  <c r="D19" i="10" s="1"/>
  <c r="H14" i="60"/>
  <c r="H12" i="60"/>
  <c r="A12" i="60"/>
  <c r="H11" i="60"/>
  <c r="A11" i="60"/>
  <c r="D5" i="60"/>
  <c r="G17" i="10" s="1"/>
  <c r="C5" i="60"/>
  <c r="F17" i="10" s="1"/>
  <c r="B5" i="60"/>
  <c r="E17" i="10" s="1"/>
  <c r="A5" i="60"/>
  <c r="D17" i="10" s="1"/>
  <c r="E22" i="59"/>
  <c r="A20" i="59"/>
  <c r="H11" i="59"/>
  <c r="H12" i="59"/>
  <c r="H13" i="59"/>
  <c r="H14" i="59"/>
  <c r="H15" i="59"/>
  <c r="H16" i="59"/>
  <c r="H17" i="59"/>
  <c r="H18" i="59"/>
  <c r="D14" i="59"/>
  <c r="D16" i="59"/>
  <c r="D17" i="59"/>
  <c r="D13" i="59"/>
  <c r="H20" i="59"/>
  <c r="A11" i="59"/>
  <c r="H10" i="59"/>
  <c r="A10" i="59"/>
  <c r="D5" i="59"/>
  <c r="G15" i="10" s="1"/>
  <c r="C5" i="59"/>
  <c r="F15" i="10" s="1"/>
  <c r="B5" i="59"/>
  <c r="E15" i="10" s="1"/>
  <c r="A5" i="59"/>
  <c r="D15" i="10" s="1"/>
  <c r="C14" i="10"/>
  <c r="E13" i="54"/>
  <c r="A13" i="54" s="1"/>
  <c r="E12" i="54"/>
  <c r="A12" i="54" s="1"/>
  <c r="H11" i="58"/>
  <c r="H14" i="58"/>
  <c r="H13" i="58"/>
  <c r="H10" i="58"/>
  <c r="A10" i="58"/>
  <c r="D5" i="58"/>
  <c r="G16" i="10" s="1"/>
  <c r="C5" i="58"/>
  <c r="F16" i="10" s="1"/>
  <c r="B5" i="58"/>
  <c r="E16" i="10" s="1"/>
  <c r="A5" i="58"/>
  <c r="D16" i="10" s="1"/>
  <c r="C13" i="10"/>
  <c r="E18" i="57"/>
  <c r="E17" i="57"/>
  <c r="H11" i="57"/>
  <c r="H12" i="57"/>
  <c r="H13" i="57"/>
  <c r="H14" i="57"/>
  <c r="H15" i="57"/>
  <c r="A11" i="57"/>
  <c r="A12" i="57"/>
  <c r="A13" i="57"/>
  <c r="A14" i="57"/>
  <c r="A10" i="57"/>
  <c r="H10" i="57"/>
  <c r="H18" i="57"/>
  <c r="H17" i="57"/>
  <c r="D5" i="57"/>
  <c r="G13" i="10" s="1"/>
  <c r="C5" i="57"/>
  <c r="F13" i="10" s="1"/>
  <c r="B5" i="57"/>
  <c r="E13" i="10" s="1"/>
  <c r="A5" i="57"/>
  <c r="D13" i="10" s="1"/>
  <c r="H24" i="56"/>
  <c r="H25" i="56"/>
  <c r="H26" i="56"/>
  <c r="H27" i="56"/>
  <c r="H28" i="56"/>
  <c r="H11" i="56"/>
  <c r="H12" i="56"/>
  <c r="H13" i="56"/>
  <c r="H14" i="56"/>
  <c r="H15" i="56"/>
  <c r="H16" i="56"/>
  <c r="H17" i="56"/>
  <c r="H18" i="56"/>
  <c r="H19" i="56"/>
  <c r="H20" i="56"/>
  <c r="H21" i="56"/>
  <c r="H22" i="56"/>
  <c r="H23" i="56"/>
  <c r="H10" i="56"/>
  <c r="H32" i="56"/>
  <c r="E32" i="56"/>
  <c r="A32" i="56" s="1"/>
  <c r="H31" i="56"/>
  <c r="A31" i="56"/>
  <c r="H30" i="56"/>
  <c r="E30" i="56"/>
  <c r="A30" i="56" s="1"/>
  <c r="H21" i="55"/>
  <c r="H22" i="55"/>
  <c r="H23" i="55"/>
  <c r="H24" i="55"/>
  <c r="H25" i="55"/>
  <c r="H26" i="55"/>
  <c r="H27" i="55"/>
  <c r="H28" i="55"/>
  <c r="H29" i="55"/>
  <c r="H30" i="55"/>
  <c r="H31" i="55"/>
  <c r="H33" i="55"/>
  <c r="H34" i="55"/>
  <c r="H35" i="55"/>
  <c r="H36" i="55"/>
  <c r="E35" i="55"/>
  <c r="A35" i="55" s="1"/>
  <c r="E36" i="55"/>
  <c r="A36" i="55" s="1"/>
  <c r="E34" i="55"/>
  <c r="A34" i="55" s="1"/>
  <c r="A33" i="55"/>
  <c r="A12" i="56"/>
  <c r="A13" i="56"/>
  <c r="A14" i="56"/>
  <c r="A15" i="56"/>
  <c r="A16" i="56"/>
  <c r="A17" i="56"/>
  <c r="A18" i="56"/>
  <c r="A19" i="56"/>
  <c r="A20" i="56"/>
  <c r="A21" i="56"/>
  <c r="A22" i="56"/>
  <c r="A23" i="56"/>
  <c r="A24" i="56"/>
  <c r="A25" i="56"/>
  <c r="A26" i="56"/>
  <c r="A27" i="56"/>
  <c r="A28" i="56"/>
  <c r="D18" i="56"/>
  <c r="D17" i="56"/>
  <c r="D16" i="56"/>
  <c r="D15" i="56"/>
  <c r="D14" i="56"/>
  <c r="D12" i="56"/>
  <c r="A11" i="56"/>
  <c r="C12" i="10"/>
  <c r="A10" i="56"/>
  <c r="D5" i="56"/>
  <c r="G12" i="10" s="1"/>
  <c r="C5" i="56"/>
  <c r="F12" i="10" s="1"/>
  <c r="B5" i="56"/>
  <c r="E12" i="10" s="1"/>
  <c r="A5" i="56"/>
  <c r="D12" i="10" s="1"/>
  <c r="E5" i="62" l="1"/>
  <c r="H19" i="10" s="1"/>
  <c r="E5" i="63"/>
  <c r="E5" i="60"/>
  <c r="H17" i="10" s="1"/>
  <c r="E5" i="58"/>
  <c r="H16" i="10" s="1"/>
  <c r="E5" i="59"/>
  <c r="E5" i="57"/>
  <c r="E5" i="56"/>
  <c r="A12" i="55"/>
  <c r="A13" i="55"/>
  <c r="A14" i="55"/>
  <c r="A15" i="55"/>
  <c r="A16" i="55"/>
  <c r="A17" i="55"/>
  <c r="A18" i="55"/>
  <c r="A19" i="55"/>
  <c r="A20" i="55"/>
  <c r="A21" i="55"/>
  <c r="A22" i="55"/>
  <c r="A23" i="55"/>
  <c r="A24" i="55"/>
  <c r="A25" i="55"/>
  <c r="A26" i="55"/>
  <c r="A27" i="55"/>
  <c r="A28" i="55"/>
  <c r="A29" i="55"/>
  <c r="A30" i="55"/>
  <c r="A31" i="55"/>
  <c r="D18" i="55"/>
  <c r="D19" i="55"/>
  <c r="D20" i="55"/>
  <c r="D21" i="55"/>
  <c r="D17" i="55"/>
  <c r="D14" i="55"/>
  <c r="D15" i="55"/>
  <c r="D16" i="55"/>
  <c r="H18" i="10" l="1"/>
  <c r="A6" i="63"/>
  <c r="H15" i="10"/>
  <c r="A6" i="59"/>
  <c r="H13" i="10"/>
  <c r="A6" i="57"/>
  <c r="H12" i="10"/>
  <c r="A6" i="56"/>
  <c r="H17" i="55"/>
  <c r="H18" i="55"/>
  <c r="H19" i="55"/>
  <c r="H20" i="55"/>
  <c r="H12" i="55"/>
  <c r="H13" i="55"/>
  <c r="H14" i="55"/>
  <c r="H15" i="55"/>
  <c r="A10" i="54"/>
  <c r="A11" i="55"/>
  <c r="A10" i="55"/>
  <c r="C11" i="10"/>
  <c r="H16" i="55"/>
  <c r="H11" i="55"/>
  <c r="H10" i="55"/>
  <c r="D5" i="55"/>
  <c r="G11" i="10" s="1"/>
  <c r="C5" i="55"/>
  <c r="F11" i="10" s="1"/>
  <c r="B5" i="55"/>
  <c r="E11" i="10" s="1"/>
  <c r="A5" i="55"/>
  <c r="D11" i="10" s="1"/>
  <c r="H13" i="54"/>
  <c r="H12" i="54"/>
  <c r="H10" i="54"/>
  <c r="E5" i="55" l="1"/>
  <c r="C5" i="54"/>
  <c r="B5" i="54"/>
  <c r="A5" i="54"/>
  <c r="H11" i="10" l="1"/>
  <c r="A6" i="55"/>
  <c r="B6" i="55"/>
  <c r="C6" i="55"/>
  <c r="D6" i="55"/>
  <c r="E5" i="54"/>
  <c r="E20" i="10" l="1"/>
  <c r="G20" i="10"/>
  <c r="D20" i="10"/>
  <c r="F20" i="10" l="1"/>
  <c r="H20" i="10"/>
  <c r="E22" i="10" l="1"/>
  <c r="E23" i="10"/>
</calcChain>
</file>

<file path=xl/comments1.xml><?xml version="1.0" encoding="utf-8"?>
<comments xmlns="http://schemas.openxmlformats.org/spreadsheetml/2006/main">
  <authors>
    <author>My PC</author>
  </authors>
  <commentList>
    <comment ref="I8" authorId="0" shapeId="0">
      <text>
        <r>
          <rPr>
            <b/>
            <sz val="9"/>
            <color indexed="81"/>
            <rFont val="Tahoma"/>
            <charset val="1"/>
          </rPr>
          <t>My PC:</t>
        </r>
        <r>
          <rPr>
            <sz val="9"/>
            <color indexed="81"/>
            <rFont val="Tahoma"/>
            <charset val="1"/>
          </rPr>
          <t xml:space="preserve">
Định dang dd/mm/yyy</t>
        </r>
      </text>
    </comment>
  </commentList>
</comments>
</file>

<file path=xl/sharedStrings.xml><?xml version="1.0" encoding="utf-8"?>
<sst xmlns="http://schemas.openxmlformats.org/spreadsheetml/2006/main" count="675" uniqueCount="249">
  <si>
    <t>TEST CASE</t>
  </si>
  <si>
    <t>Project Name</t>
  </si>
  <si>
    <t>Creator</t>
  </si>
  <si>
    <t>Project Code</t>
  </si>
  <si>
    <t>Reviewer/Approver</t>
  </si>
  <si>
    <t>Document Code</t>
  </si>
  <si>
    <t>Issue Date</t>
  </si>
  <si>
    <t>Version</t>
  </si>
  <si>
    <t>Record of change</t>
  </si>
  <si>
    <t>Change Item</t>
  </si>
  <si>
    <t>Change description</t>
  </si>
  <si>
    <t>Module Code</t>
  </si>
  <si>
    <t>Test requirement</t>
  </si>
  <si>
    <t>Tester</t>
  </si>
  <si>
    <t>Pass</t>
  </si>
  <si>
    <t>Fail</t>
  </si>
  <si>
    <t>Untested</t>
  </si>
  <si>
    <t>N/A</t>
  </si>
  <si>
    <t>Number of Test cases</t>
  </si>
  <si>
    <t>ID</t>
  </si>
  <si>
    <t>Test Case Description</t>
  </si>
  <si>
    <t>Pre-condition</t>
  </si>
  <si>
    <t>Test Case Procedure</t>
  </si>
  <si>
    <t>Expected Output</t>
  </si>
  <si>
    <t>Test date</t>
  </si>
  <si>
    <t>Note</t>
  </si>
  <si>
    <t>Result</t>
  </si>
  <si>
    <t>TEST REPORT</t>
  </si>
  <si>
    <t>Notes</t>
  </si>
  <si>
    <t>No</t>
  </si>
  <si>
    <t>Number of  test cases</t>
  </si>
  <si>
    <t>Sub total</t>
  </si>
  <si>
    <t>Test coverage</t>
  </si>
  <si>
    <t>%</t>
  </si>
  <si>
    <t>Test successful coverage</t>
  </si>
  <si>
    <t xml:space="preserve">Ensure that all features listed below work properly without any errors when using the below browsers.
- Edge in latest version 
- Google Chrome in latest version </t>
  </si>
  <si>
    <t>Function List</t>
  </si>
  <si>
    <t>Admin</t>
  </si>
  <si>
    <t>Y</t>
  </si>
  <si>
    <t>Others</t>
  </si>
  <si>
    <t>Y*</t>
  </si>
  <si>
    <t>N</t>
  </si>
  <si>
    <t>Test Items</t>
  </si>
  <si>
    <t>NT</t>
  </si>
  <si>
    <t>ID Name</t>
  </si>
  <si>
    <t>Change Date</t>
  </si>
  <si>
    <t>Item Test</t>
  </si>
  <si>
    <t xml:space="preserve">1.1. </t>
  </si>
  <si>
    <t xml:space="preserve">1.2. </t>
  </si>
  <si>
    <t>Common Role</t>
  </si>
  <si>
    <t>Manager</t>
  </si>
  <si>
    <t>Employee</t>
  </si>
  <si>
    <t>Director</t>
  </si>
  <si>
    <t>Internship</t>
  </si>
  <si>
    <t>HỆ THỐNG TÌM KIẾM VIỆC LÀM</t>
  </si>
  <si>
    <t>Diem Le</t>
  </si>
  <si>
    <t>Đăng kí ứng viên</t>
  </si>
  <si>
    <t>Truy cập website  thành công ( Hyperlink)</t>
  </si>
  <si>
    <t>Hệ thống chuyển sang trang đăng nhập và đăng ký</t>
  </si>
  <si>
    <t>Truy cập trang đăng nhập và đăng ký thành công</t>
  </si>
  <si>
    <t>Truy cập trang đăng ký cho ứng viên thành công</t>
  </si>
  <si>
    <t>Thành công truy cập vào trang đăng nhập và đăng ký</t>
  </si>
  <si>
    <t>Vào biểu tượng                để vào trang đăng nhập và đăng ký.</t>
  </si>
  <si>
    <t>Thành công truy cập vào trang đăng ký ứng viên</t>
  </si>
  <si>
    <t>Hệ thống chuyển sang trang đăng kí dành cho ứng viên, với thông tin chi tiết: Họ tên, số điện thoại, email, ngày sinh, kỹ năng, ngoại ngữ, kinh nghiệm, giới thiệu bản thân, học vấn, giới tính, tài khoản, mật khẩu</t>
  </si>
  <si>
    <t>Thành công đăng ký ứng viên khi thiếu thông tin kĩ năng</t>
  </si>
  <si>
    <t>Thành công đăng ký ứng viên khi thiếu thông tin ngoại ngữ</t>
  </si>
  <si>
    <t>Thành công đăng ký ứng viên khi thiếu thông tin kinh nghiệm</t>
  </si>
  <si>
    <t>Thành công đăng ký ứng viên khi thiếu thông tin giới thiệu bản thân</t>
  </si>
  <si>
    <t xml:space="preserve">Chọn đăng kí dành cho ứng viên
</t>
  </si>
  <si>
    <t>Hiển thị thông báo “Đăng ký thất bại”</t>
  </si>
  <si>
    <t>Hệ thống kiểm tra thông tin và phải hồi kết quả “Đăng ký thành công” và về trang đăng nhập</t>
  </si>
  <si>
    <t>Đăng ký thất bại vì đăng kí với một tài khoản đã tồn tại trong hệ thống.</t>
  </si>
  <si>
    <t>Đăng ký thất bại vì đăng kí với một email đã tồn tại trong hệ thống.</t>
  </si>
  <si>
    <t>Đăng ký thất bại vì đăng kí với một số điện thoại đã tồn tại trong hệ thống.</t>
  </si>
  <si>
    <t>Thành công đăng ký ứng viên với đầy đủ thông tin, mật khẩu đúng yêu cầu</t>
  </si>
  <si>
    <t>Đăng ký thất bại vì mật khẩu không đúng yêu cầu, 7 kí tự</t>
  </si>
  <si>
    <t>Đăng ký thất bại vì mật khẩu không đúng yêu cầu, thiếu chữ hoa</t>
  </si>
  <si>
    <t>Đăng ký thất bại vì mật khẩu không đúng yêu cầu, thiếu chữ thường</t>
  </si>
  <si>
    <t>Đăng ký thất bại vì mật khẩu không đúng yêu cầu, thiếu số</t>
  </si>
  <si>
    <t>Đăng ký thất bại vì mật khẩu không đúng yêu cầu, thiếu kí tự đặc biệt</t>
  </si>
  <si>
    <t>Đăng ký thất bại vì thiếu thông tin bắt buộc : Họ tên</t>
  </si>
  <si>
    <t>Đăng ký thất bại vì thiếu thông tin bắt buộc : Email</t>
  </si>
  <si>
    <t>Đăng ký thất bại vì thiếu thông tin bắt buộc : Số điện thoại</t>
  </si>
  <si>
    <t>Đăng ký thất bại vì thiếu thông tin bắt buộc : Ngày sinh</t>
  </si>
  <si>
    <t>Đăng ký thất bại vì thiếu thông tin bắt buộc : Giới tính</t>
  </si>
  <si>
    <t>Hiển thị thông báo “Tài khoản đã tồn tại”</t>
  </si>
  <si>
    <t>Hiển thị thông báo “Email đã tồn tại trên hệ thống”</t>
  </si>
  <si>
    <t>Hiển thị thông báo “Số điện thoại đã tồn tại trên hệ thống”</t>
  </si>
  <si>
    <t>Hiển thị thông báo “Email hoặc số điện thoại không hợp lệ”</t>
  </si>
  <si>
    <t>Đăng ký thất bại vì Email không đúng định dạng</t>
  </si>
  <si>
    <t>Đăng ký thất bại vì  số điện thoại không đúng định dạng</t>
  </si>
  <si>
    <t>Hiển thị thông báo “Mật khẩu không hợp lệ, mật khẩu phải tối thiểu 8 kí tự, bao gồm chữ hoa, thường, số và kí tự đặc biệt”</t>
  </si>
  <si>
    <t>1.1.  ĐĂNG KÝ ỨNG VIÊN - CHỨC NĂNG</t>
  </si>
  <si>
    <t>Đăng ký nhà tuyển dụng.</t>
  </si>
  <si>
    <t xml:space="preserve">Chọn đăng kí dành cho nhà tuyển dụng
</t>
  </si>
  <si>
    <t>Truy cập trang đăng ký cho nhà tuyển dụng thành công</t>
  </si>
  <si>
    <t>Thành công đăng ký nhà tuyển dụng với đầy đủ thông tin, mật khẩu đúng yêu cầu</t>
  </si>
  <si>
    <t>Thành công truy cập vào trang đăng ký nhà tuyển dụng</t>
  </si>
  <si>
    <t>Bước 1: Nhập đầy đủ tất cả thông tin tài khoản đã tồn tại
Bước 2: Chọn nút đăng ký</t>
  </si>
  <si>
    <t>Bước 1: Nhập đầy đủ tất cả thông tin email đã tồn tại
Bước 2: Chọn nút đăng ký</t>
  </si>
  <si>
    <t>Bước 1: Nhập đầy đủ tất cả thông tin số điện thoại đã tồn tại
Bước 2: Chọn nút đăng ký</t>
  </si>
  <si>
    <t>Bước 1: Nhập đầy đủ tất cả thông tin với email không đúng định dạng
Bước 2: Chọn nút đăng ký</t>
  </si>
  <si>
    <t>Bước 1: Nhập đầy đủ tất cả thông tin với số điện thoại không đúng định dạng
Bước 2: Chọn nút đăng ký</t>
  </si>
  <si>
    <t>Bước 1: Nhập đầy đủ tất cả thông tin với mật khẩu 7 kí tự
Bước 2: Chọn nút đăng ký</t>
  </si>
  <si>
    <t>Bước 1: Nhập đầy đủ tất cả thông tin với mật khẩu thiếu chữ hoa
Bước 2: Chọn nút đăng ký</t>
  </si>
  <si>
    <t>Bước 1: Nhập đầy đủ tất cả thông tin với mật khẩu thiếu chữ thường
Bước 2: Chọn nút đăng ký</t>
  </si>
  <si>
    <t>Bước 1: Nhập đầy đủ tất cả thông tin với mật khẩu thiếu số
Bước 2: Chọn nút đăng ký</t>
  </si>
  <si>
    <t>Bước 1: Nhập đầy đủ tất cả thông tin với mật khẩu thiếu kí tự đặc biệt
Bước 2: Chọn nút đăng ký</t>
  </si>
  <si>
    <t>Đăng ký thất bại vì thiếu thông tin bắt buộc : Tên công ty</t>
  </si>
  <si>
    <t>Thành công đăng ký nhà tuyển dụng khi thiếu thông tin địa chỉ</t>
  </si>
  <si>
    <t>Thành công đăng ký nhà tuyển dụng khi thiếu thông tin website</t>
  </si>
  <si>
    <t>Thành công đăng ký nhà tuyển dụng khi thiếu thông tin lĩnh vực hoạt động</t>
  </si>
  <si>
    <t>Thành công đăng ký nhà tuyển dụng khi thiếu thông tin quốc gia</t>
  </si>
  <si>
    <t>1.2.  ĐĂNG KÝ ỨNG VIÊN - GIAO DIỆN</t>
  </si>
  <si>
    <t>1.1. ĐĂNG KÝ NHÀ TUYỂN DỤNG - CHỨC NĂNG</t>
  </si>
  <si>
    <t>1.2.  ĐĂNG KÝ NHÀ TUYỂN DỤNG - GIAO DIỆN</t>
  </si>
  <si>
    <t xml:space="preserve">Có biểu tượng </t>
  </si>
  <si>
    <t>Nút " đăng ký ứng viên"</t>
  </si>
  <si>
    <t>Các trường thông tin theo yêu cầu</t>
  </si>
  <si>
    <t xml:space="preserve">Có nút đăng ký </t>
  </si>
  <si>
    <t>Thành công truy cập website</t>
  </si>
  <si>
    <t>'Thành công truy cập vào trang đăng nhập và đăng ký</t>
  </si>
  <si>
    <t>Quan sát màn hình hiển thị</t>
  </si>
  <si>
    <t>Có xuất hiện biểu tượng</t>
  </si>
  <si>
    <t>Nút " đăng ký nhà tuyển dụng"</t>
  </si>
  <si>
    <t>Đăng nhập</t>
  </si>
  <si>
    <t>Đã đăng ký tài khoản thành công</t>
  </si>
  <si>
    <t>- Bước 1: Vào biểu tượng                để vào trang đăng nhập và đăng ký.
- Bước 2: nhập tài khoản và mật khẩu
- Bước 3: Click chọn đăng nhập</t>
  </si>
  <si>
    <t>Click chọn ok</t>
  </si>
  <si>
    <t>Màn hình chuyển đến trang danh sách việc làm</t>
  </si>
  <si>
    <t>Truy cập trang danh sách việc làm thành công</t>
  </si>
  <si>
    <t>- Bước 1: Vào biểu tượng                để vào trang đăng nhập và đăng ký.
- Bước 2: nhập tài khoản chưa đăng ký và mật khẩu
- Bước 3: Click chọn đăng nhập</t>
  </si>
  <si>
    <t>- Bước 1: Vào biểu tượng                để vào trang đăng nhập và đăng ký.
- Bước 2: nhập tài khoản
- Bước 3: Click chọn đăng nhập</t>
  </si>
  <si>
    <t>- Bước 1: Vào biểu tượng                để vào trang đăng nhập và đăng ký.
- Bước 2: nhập mật khẩu
- Bước 3: Click chọn đăng nhập</t>
  </si>
  <si>
    <t>Hiển thị thông báo  “Tài khoản không tồn tại”</t>
  </si>
  <si>
    <t>Hiển thị thông báo “Tài khoản hoặc mật khẩu không hợp lệ”</t>
  </si>
  <si>
    <t>Hiển thị thông báo “Sai mật khẩu”</t>
  </si>
  <si>
    <t>- Bước 1: Vào biểu tượng                để vào trang đăng nhập và đăng ký.
- Bước 2: nhập tài khoản đã đăng ký và mật khẩu sai
- Bước 3: Click chọn đăng nhập</t>
  </si>
  <si>
    <t>Hiện  popup thông báo “Đăng nhập thành công” và nút OK</t>
  </si>
  <si>
    <t>Đã hiển thị popup thông báo thành công</t>
  </si>
  <si>
    <t>1.1.  ĐĂNG NHẬP - CHỨC NĂNG</t>
  </si>
  <si>
    <t>1.2.  ĐĂNG NHẬP - GIAO DIỆN</t>
  </si>
  <si>
    <t>Đã truy cập màn hình đăng nhập thành công</t>
  </si>
  <si>
    <t>Quan sát màn hình</t>
  </si>
  <si>
    <t>Trường nhập user name và password</t>
  </si>
  <si>
    <t>Nút đăng nhập</t>
  </si>
  <si>
    <t>Đăng xuất</t>
  </si>
  <si>
    <t>đã đăng nhập vào hệ thống</t>
  </si>
  <si>
    <t>-Bước 1:Click vào Tài khoản và chọn đăng xuất
-Bước 2: Chọn OK</t>
  </si>
  <si>
    <t>Đăng xuất thành công</t>
  </si>
  <si>
    <t xml:space="preserve">Hệ thống thông báo Đăng xuất thành công,  và quay về màn hình đăng nhập và đăng ký
</t>
  </si>
  <si>
    <t>1.1.  ĐĂNG XUẤT - CHỨC NĂNG</t>
  </si>
  <si>
    <t>1.2. ĐĂNG XUẤT - GIAO DIỆN</t>
  </si>
  <si>
    <t>Nút  Đăng xuất</t>
  </si>
  <si>
    <t>Nút chọn OK</t>
  </si>
  <si>
    <t>Đã xuất hiện popup thông báo</t>
  </si>
  <si>
    <t>Đăng bài tìm ứng viên</t>
  </si>
  <si>
    <t>Đã đăng nhập vào hệ thống với vai trò nhà tuyển dụng</t>
  </si>
  <si>
    <t>1.1.  Đăng bài tìm ứng viên - Chức năng</t>
  </si>
  <si>
    <t>1.1.  Đăng bài tìm ứng viên - Giao diện</t>
  </si>
  <si>
    <t>Cập nhật trang nhà tuyển dụng thành công</t>
  </si>
  <si>
    <t>Màn hình thông tin đăng bài hiên thị thành công</t>
  </si>
  <si>
    <t>Đăng bài thành công</t>
  </si>
  <si>
    <t>Hệ thống thông báo “Tạo công việc thành công”  và chuyển về trang chủ, hiển thị tin lên đầu danh sách là tin mới nhất</t>
  </si>
  <si>
    <t>Chọn trang Nhà Tuyển Dụng</t>
  </si>
  <si>
    <t>Chọn “Tạo thông tin tuyển dụng”</t>
  </si>
  <si>
    <t>- Bước 1: Nhập thông tin đầy đủ như yêu cầu 
- Bước 2: Click tạo</t>
  </si>
  <si>
    <t xml:space="preserve">Hệ thống hiển thị bảng để nhập thông tin bài đăng.
Bài đăng bao gồm các thông tin sau: ( Tên công việc, mô tả công việc, yêu cầu, học vấn, kinh nghiệm, mức lương, địa chỉ, trình độ)
 Các thông tin bắt buộc bao gồm (tên công việc, mô tả công việc, yêu cầu, mức lương, địa chỉ)
 Mức lương : kiểu dữ liệu số
</t>
  </si>
  <si>
    <t>Đăng bài thất bại vì thiếu thông tin tên công việc</t>
  </si>
  <si>
    <t>Đăng bài thất bại vì thiếu thông tin mô tả công việc</t>
  </si>
  <si>
    <t>Đăng bài thất bại vì thiếu thông tin yêu cầu</t>
  </si>
  <si>
    <t>Đăng bài thất bại vì thiếu thông tin mức lương</t>
  </si>
  <si>
    <t>Đăng bài thất bại vì thiếu thông tin địa chỉ</t>
  </si>
  <si>
    <t>Hiển thị thông báo “Có thể bạn nhập chưa đầy đủ hoặc sai thông tin”</t>
  </si>
  <si>
    <t xml:space="preserve">Đăng bài thành công với việc thiếu thông tin học vấn </t>
  </si>
  <si>
    <t>Hệ thống chuyển sang trang nhà tuyển dụng</t>
  </si>
  <si>
    <t>Nút tạo</t>
  </si>
  <si>
    <t>-Bước 1: vào trang Nhà Tuyển Dụng.
- Bước 2: lựa chọn “Tạo thông tin tuyển dụng”
- Bước 3: chọn sửa thông tin.
- Bước 4: nhập thông tin cần thay đổi
- Bước 5: Chọn “chỉnh sửa”</t>
  </si>
  <si>
    <t>-Bước 1: vào trang Nhà Tuyển Dụng.
- Bước 2: lựa chọn “Tạo thông tin tuyển dụng”
- Bước 3: chọn xóa tin tuyển dụng</t>
  </si>
  <si>
    <t>Hệ thống thông báo“Sửa thông tin thành công”</t>
  </si>
  <si>
    <t xml:space="preserve">Hệ thống thông báo “Tin đã được xóa thành công”
Ttin tuyển dụng sẽ tự động bị xóa khỏi danh sách
</t>
  </si>
  <si>
    <t>-Bước 1: vào trang Nhà Tuyển Dụng.
- Bước 2: lựa chọn “Tạo thông tin tuyển dụng”
- Bước 3: chọn sửa thông tin.
- Bước 4: nhập thông tin cần thay đổi, xóa tên công việc
- Bước 5: Chọn “chỉnh sửa”</t>
  </si>
  <si>
    <t>Nhà tuyển dụng nhập thiếu tên công việc</t>
  </si>
  <si>
    <t>Thành công sửa tin tuyển dụng</t>
  </si>
  <si>
    <t>Thành công xóa tin tuyển dụng</t>
  </si>
  <si>
    <t xml:space="preserve">-Bước 1: Vào trang nhà tuyển dụng
- Bước 2: Vào trang xem ứng viên
- Bước 3: . Chọn ứng viên đã ứng tuyển theo công việc đã đăng </t>
  </si>
  <si>
    <t xml:space="preserve">    Hệ thống chuyển đến trang chi tiết hồ sơ của ứng viên.</t>
  </si>
  <si>
    <t>Thao tác với bài đăng việc làm</t>
  </si>
  <si>
    <t>1.2. Xóa tin tuyển dụng</t>
  </si>
  <si>
    <t>1.1. Sửa tin tuyển dụng</t>
  </si>
  <si>
    <t>1.3 Xem thông tin ứng viên</t>
  </si>
  <si>
    <t>Ứng viên ứng tuyển vị trí công việc</t>
  </si>
  <si>
    <t>Hệ thống chuyển sang trang danh sách tin tuyển dụng mới nhất.</t>
  </si>
  <si>
    <t>-Bước 1: vào trang Nhà Tuyển Dụng.
- Bước 2: chọn xóa tin tuyển dụng</t>
  </si>
  <si>
    <t>Thất bại xóa tin tuyển dụng</t>
  </si>
  <si>
    <t>Hiển thị thông báo “Không thể xóa tin”</t>
  </si>
  <si>
    <t>Thành công xem thông tin ứng viên</t>
  </si>
  <si>
    <t xml:space="preserve"> Hệ thống cần có:
- Tìm kiếm theo tên nhà tuyển dụng
- Tìm kiếm theo lĩnh vực
- Lọc theo thời hạn nộp hồ sơ
- Lựa chọn cho ứng viên bao gồm : “Chia sẻ ”, “Ứng tuyển ngay”, “xem chi tiết”
</t>
  </si>
  <si>
    <t>Hệ thống chuyển sang trang danh sách tin tuyển dụng mới nhất thành công</t>
  </si>
  <si>
    <t>1.2.  Giao diện</t>
  </si>
  <si>
    <t>1.1.  Chức năng</t>
  </si>
  <si>
    <t>Màn hình danh sách tin tuyển dụng</t>
  </si>
  <si>
    <t xml:space="preserve">- Bước 1: Vào mục “Tìm Việc”
- Bước 2: chọn xem chi tiết mô tả công việc bất kì
- Bước 3:  Click vào ứng tuyển
</t>
  </si>
  <si>
    <t xml:space="preserve">- Bước 1: Vào mục “Tìm Việc”
- Bước 2: chọn xem chi tiết mô tả công việc bất kì
- Bước 3:  Click vào ứng tuyển ngay
</t>
  </si>
  <si>
    <t xml:space="preserve">- Bước 1: Vào mục “Tìm Việc”
- Bước 2: chọn xem chi tiết mô tả công việc bất kì
- Bước 3:  Click vào Chia sẻ
</t>
  </si>
  <si>
    <t>Ứng tuyển thành công</t>
  </si>
  <si>
    <t>Ứng tuyển ngay thành công</t>
  </si>
  <si>
    <t>Chia sẻ tin thành công</t>
  </si>
  <si>
    <t>Đăng nhập với vai trò ứng viên</t>
  </si>
  <si>
    <t xml:space="preserve"> Hệ thống thông báo ứng tuyển thành công/ thất bại và chuyển đến trang chi tiết hồ sơ của ứng viên.
</t>
  </si>
  <si>
    <t>Hệ thống hiển thị đường link liên kết ra các mạng xã hội.</t>
  </si>
  <si>
    <t>Chỉnh sửa hồ sơ ứng viên</t>
  </si>
  <si>
    <t>- Bước 1: Vào mục “Thông tin cá nhân”
- Bước 2: Chọn mục “Hồ sơ”
- Bước 3: chọn chỉnh sửa 
- Bước 4: Nhập thông tin cần chỉnh sửa
- Bước 5: Click “chỉnh sửa</t>
  </si>
  <si>
    <t>- Bước 1: Vào mục “Thông tin cá nhân”
- Bước 2: Chọn mục “Hồ sơ”
- Bước 3: chọn chỉnh sửa 
- Bước 4: Nhập thông tin cần chỉnh sửa, xóa Họ và tên
- Bước 5: Click “chỉnh sửa</t>
  </si>
  <si>
    <t>Màn hình lần lượt hiển thị các trang thông tin liên quan
Sau khi click chỉnh sửa, hệ thống thông báo thành công
Hệ thống hiển thị trang thông tin cá nhân để xem thông tin đã được chỉnh sửa.</t>
  </si>
  <si>
    <t>Hiển thị thông báo “Sửa thông tin thất bại”</t>
  </si>
  <si>
    <t>Thành công sửa thông tin</t>
  </si>
  <si>
    <t>Thất bại sửa thông tin</t>
  </si>
  <si>
    <t>1.1.  Giao Diện</t>
  </si>
  <si>
    <t>1.2. Chức năng</t>
  </si>
  <si>
    <t>TRường nhập thông tin</t>
  </si>
  <si>
    <t>Nút chỉnh sửa</t>
  </si>
  <si>
    <t>Tab Thông tin cá nhân</t>
  </si>
  <si>
    <t>Tab Hồ sơ</t>
  </si>
  <si>
    <t>Ứng viên đăng bài tìm việc</t>
  </si>
  <si>
    <t>- Bước 1: vào mục “Thông tin cá nhân”
- Bước 2: chọn mục “Đăng bài”
- Bước 3: điền thông tin và chọn “TẠO” .</t>
  </si>
  <si>
    <t xml:space="preserve">Hệ thống phản hồi “Bài viết được tạo thành công”
Tin tìm việc sẽ hiển thị trong danh sách các bài đăng trong dùng màn hình, ứng viên có thể lựa chọn chỉnh sửa hoặc xóa
</t>
  </si>
  <si>
    <t>Hiển thị thông báo “Không thể tạo bài viết”</t>
  </si>
  <si>
    <t>- Bước 1: vào mục “Thông tin cá nhân”
- Bước 2: chọn mục “Đăng bài”
- Bước 3: điền thông tin thiếu thông tin Tên công việc
- Bước 4: chọn “TẠO” .</t>
  </si>
  <si>
    <t>Đăng bài thất bại vì thiếu tên công viêc</t>
  </si>
  <si>
    <t>Hệ thống sẽ hiện thị trang đăng bài với các nội dung bắt buộc sau: Tên công việc, Kinh nghiệm, Học vấn</t>
  </si>
  <si>
    <t>Trường nhập thông tin đăng bài tìm việc</t>
  </si>
  <si>
    <t>- Bước 1: vào mục “Thông tin cá nhân”
- Bước 2: chọn mục “Đăng bài”</t>
  </si>
  <si>
    <t>Bước 1: Nhập đầy đủ tất cả thông tin, với thông tin là diemle - 1qazXXSW@
Bước 2: Chọn nút đăng ký</t>
  </si>
  <si>
    <t xml:space="preserve">Các trường thông tin theo yêu cầu gồm (Tên công ty, email, địa chỉ, website công ty,  số điện thoại, lĩnh vực hoạt động, quốc gia). </t>
  </si>
  <si>
    <t>Hệ thống chuyển sang trang đăng kí dành cho nhà tuyển dụng</t>
  </si>
  <si>
    <t>Bước 1: Nhập đầy đủ tất cả thông tin ví dụ: diem - 1qazxsw@
Bước 2: Chọn nút đăng ký</t>
  </si>
  <si>
    <t>Chưa test được vì hệ thống chưa có thông tin này</t>
  </si>
  <si>
    <t>Truy cập màn hình đăng nhập</t>
  </si>
  <si>
    <t>Đăng nhập thành công với vai trò ứng viên/ nhà tuyển dụng</t>
  </si>
  <si>
    <t>Đăng nhập thất bại vì tài khoản không tồn tại với vai trò ứng viên/ nhà tuyển dụng</t>
  </si>
  <si>
    <t>Đăng nhập thất bại vì mật khẩu bị trống.với vai trò ứng viên/ nhà tuyển dụng</t>
  </si>
  <si>
    <t>Đăng nhập thất bại tài khoản bị trống. với vai trò ứng viên/ nhà tuyển dụng</t>
  </si>
  <si>
    <t>Đăng nhập thất bại vì sai mật khẩu với vai trò ứng viên/ nhà tuyển dụng</t>
  </si>
  <si>
    <t>Hệ thống chưa hiển thị popup</t>
  </si>
  <si>
    <t>Có xuất hiện trường nhập thông tin</t>
  </si>
  <si>
    <t>Tab tạo thông tin tuyển dụng</t>
  </si>
  <si>
    <t>Chưa thực hiện được vì hệ thống chưa thể tạo được tin tuyển dụng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</si>
</sst>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
    <numFmt numFmtId="166" formatCode="d\-mmm\-yy;@"/>
  </numFmts>
  <fonts count="40">
    <font>
      <sz val="11"/>
      <color theme="1"/>
      <name val="Calibri"/>
      <family val="2"/>
      <scheme val="minor"/>
    </font>
    <font>
      <b/>
      <sz val="22"/>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sz val="10"/>
      <color theme="1"/>
      <name val="Tahoma"/>
      <family val="2"/>
    </font>
    <font>
      <sz val="11"/>
      <name val="ＭＳ Ｐゴシック"/>
      <charset val="128"/>
    </font>
    <font>
      <b/>
      <sz val="10"/>
      <name val="Tahoma"/>
      <family val="2"/>
    </font>
    <font>
      <sz val="10"/>
      <color indexed="10"/>
      <name val="Tahoma"/>
      <family val="2"/>
    </font>
    <font>
      <sz val="10"/>
      <color indexed="8"/>
      <name val="Tahoma"/>
      <family val="2"/>
    </font>
    <font>
      <b/>
      <sz val="10"/>
      <color indexed="8"/>
      <name val="Tahoma"/>
      <family val="2"/>
    </font>
    <font>
      <b/>
      <sz val="10"/>
      <color indexed="10"/>
      <name val="Tahoma"/>
      <family val="2"/>
    </font>
    <font>
      <u/>
      <sz val="11"/>
      <color theme="10"/>
      <name val="Calibri"/>
      <family val="2"/>
      <scheme val="minor"/>
    </font>
    <font>
      <sz val="10"/>
      <color indexed="9"/>
      <name val="Tahoma"/>
      <family val="2"/>
    </font>
    <font>
      <b/>
      <sz val="10"/>
      <color indexed="12"/>
      <name val="Tahoma"/>
      <family val="2"/>
    </font>
    <font>
      <sz val="8"/>
      <name val="Calibri"/>
      <family val="2"/>
      <scheme val="minor"/>
    </font>
    <font>
      <sz val="10"/>
      <color rgb="FFFF0000"/>
      <name val="Tahoma"/>
      <family val="2"/>
    </font>
    <font>
      <sz val="10"/>
      <color rgb="FF000000"/>
      <name val="Arial"/>
      <family val="2"/>
    </font>
    <font>
      <sz val="11"/>
      <color theme="1"/>
      <name val="Calibri"/>
      <family val="2"/>
      <scheme val="minor"/>
    </font>
    <font>
      <b/>
      <sz val="11"/>
      <color theme="0"/>
      <name val="Calibri"/>
      <family val="2"/>
      <scheme val="minor"/>
    </font>
    <font>
      <b/>
      <sz val="18"/>
      <color indexed="10"/>
      <name val="Tahoma"/>
      <family val="2"/>
    </font>
    <font>
      <b/>
      <sz val="10"/>
      <color rgb="FFFF0000"/>
      <name val="Tahoma"/>
      <family val="2"/>
    </font>
    <font>
      <sz val="10"/>
      <color theme="1"/>
      <name val="Calibri"/>
      <family val="2"/>
      <scheme val="minor"/>
    </font>
    <font>
      <b/>
      <sz val="10"/>
      <name val="Calibri"/>
      <family val="2"/>
      <scheme val="minor"/>
    </font>
    <font>
      <sz val="10"/>
      <name val="Calibri"/>
      <family val="2"/>
      <scheme val="minor"/>
    </font>
    <font>
      <sz val="10"/>
      <color indexed="8"/>
      <name val="Calibri"/>
      <family val="2"/>
      <scheme val="minor"/>
    </font>
    <font>
      <i/>
      <sz val="10"/>
      <color indexed="17"/>
      <name val="Calibri"/>
      <family val="2"/>
      <scheme val="minor"/>
    </font>
    <font>
      <b/>
      <sz val="10"/>
      <color indexed="8"/>
      <name val="Calibri"/>
      <family val="2"/>
      <scheme val="minor"/>
    </font>
    <font>
      <sz val="9"/>
      <color indexed="81"/>
      <name val="Tahoma"/>
      <charset val="1"/>
    </font>
    <font>
      <b/>
      <sz val="9"/>
      <color indexed="81"/>
      <name val="Tahoma"/>
      <charset val="1"/>
    </font>
    <font>
      <sz val="11.5"/>
      <color rgb="FF333333"/>
      <name val="Calibri"/>
      <family val="2"/>
    </font>
    <font>
      <sz val="11.5"/>
      <color rgb="FF333333"/>
      <name val="Calibri"/>
      <family val="2"/>
      <scheme val="minor"/>
    </font>
    <font>
      <sz val="12"/>
      <color theme="1"/>
      <name val="Calibri"/>
      <family val="2"/>
      <scheme val="minor"/>
    </font>
    <font>
      <sz val="11.5"/>
      <color theme="1"/>
      <name val="Calibri"/>
      <family val="2"/>
    </font>
    <font>
      <sz val="12"/>
      <color theme="1"/>
      <name val="Calibri"/>
      <family val="2"/>
    </font>
    <font>
      <sz val="12"/>
      <color rgb="FF333333"/>
      <name val="Calibri"/>
      <family val="2"/>
      <scheme val="minor"/>
    </font>
    <font>
      <sz val="12"/>
      <color rgb="FF000000"/>
      <name val="Calibri"/>
      <family val="2"/>
      <scheme val="minor"/>
    </font>
    <font>
      <sz val="13"/>
      <color rgb="FF333333"/>
      <name val="Calibri"/>
      <family val="2"/>
      <scheme val="minor"/>
    </font>
  </fonts>
  <fills count="9">
    <fill>
      <patternFill patternType="none"/>
    </fill>
    <fill>
      <patternFill patternType="gray125"/>
    </fill>
    <fill>
      <patternFill patternType="solid">
        <fgColor indexed="9"/>
        <bgColor indexed="26"/>
      </patternFill>
    </fill>
    <fill>
      <patternFill patternType="solid">
        <fgColor theme="6" tint="-0.499984740745262"/>
        <bgColor indexed="32"/>
      </patternFill>
    </fill>
    <fill>
      <patternFill patternType="solid">
        <fgColor theme="2" tint="-9.9978637043366805E-2"/>
        <bgColor indexed="41"/>
      </patternFill>
    </fill>
    <fill>
      <patternFill patternType="solid">
        <fgColor theme="6" tint="-0.249977111117893"/>
        <bgColor indexed="64"/>
      </patternFill>
    </fill>
    <fill>
      <patternFill patternType="solid">
        <fgColor theme="7" tint="-0.499984740745262"/>
        <bgColor indexed="64"/>
      </patternFill>
    </fill>
    <fill>
      <patternFill patternType="solid">
        <fgColor theme="2" tint="-0.249977111117893"/>
        <bgColor indexed="64"/>
      </patternFill>
    </fill>
    <fill>
      <patternFill patternType="solid">
        <fgColor theme="2" tint="-0.499984740745262"/>
        <bgColor indexed="64"/>
      </patternFill>
    </fill>
  </fills>
  <borders count="5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hair">
        <color indexed="8"/>
      </left>
      <right style="hair">
        <color indexed="8"/>
      </right>
      <top style="thin">
        <color indexed="8"/>
      </top>
      <bottom style="hair">
        <color indexed="8"/>
      </bottom>
      <diagonal/>
    </border>
    <border>
      <left/>
      <right/>
      <top/>
      <bottom style="thin">
        <color indexed="64"/>
      </bottom>
      <diagonal/>
    </border>
    <border>
      <left style="medium">
        <color indexed="8"/>
      </left>
      <right style="thin">
        <color indexed="8"/>
      </right>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bottom style="thin">
        <color indexed="64"/>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medium">
        <color indexed="8"/>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right/>
      <top style="thin">
        <color indexed="8"/>
      </top>
      <bottom style="thin">
        <color indexed="64"/>
      </bottom>
      <diagonal/>
    </border>
    <border>
      <left style="medium">
        <color indexed="8"/>
      </left>
      <right/>
      <top/>
      <bottom style="thin">
        <color indexed="8"/>
      </bottom>
      <diagonal/>
    </border>
    <border>
      <left style="thin">
        <color auto="1"/>
      </left>
      <right style="thin">
        <color indexed="64"/>
      </right>
      <top style="thin">
        <color auto="1"/>
      </top>
      <bottom/>
      <diagonal/>
    </border>
    <border>
      <left style="thin">
        <color auto="1"/>
      </left>
      <right style="thin">
        <color indexed="64"/>
      </right>
      <top/>
      <bottom/>
      <diagonal/>
    </border>
    <border>
      <left/>
      <right style="medium">
        <color rgb="FF000000"/>
      </right>
      <top style="medium">
        <color rgb="FF000000"/>
      </top>
      <bottom style="medium">
        <color rgb="FF000000"/>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diagonal/>
    </border>
  </borders>
  <cellStyleXfs count="8">
    <xf numFmtId="0" fontId="0" fillId="0" borderId="0"/>
    <xf numFmtId="164" fontId="8" fillId="0" borderId="0"/>
    <xf numFmtId="0" fontId="8" fillId="0" borderId="0"/>
    <xf numFmtId="0" fontId="14" fillId="0" borderId="0" applyNumberFormat="0" applyFill="0" applyBorder="0" applyAlignment="0" applyProtection="0"/>
    <xf numFmtId="0" fontId="19" fillId="0" borderId="0"/>
    <xf numFmtId="0" fontId="19" fillId="0" borderId="0"/>
    <xf numFmtId="0" fontId="20" fillId="0" borderId="0"/>
    <xf numFmtId="9" fontId="20" fillId="0" borderId="0" applyFont="0" applyFill="0" applyBorder="0" applyAlignment="0" applyProtection="0"/>
  </cellStyleXfs>
  <cellXfs count="348">
    <xf numFmtId="0" fontId="0" fillId="0" borderId="0" xfId="0"/>
    <xf numFmtId="0" fontId="1"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xf numFmtId="0" fontId="4" fillId="2" borderId="0" xfId="0" applyFont="1" applyFill="1" applyAlignment="1">
      <alignment horizontal="left"/>
    </xf>
    <xf numFmtId="0" fontId="5" fillId="0" borderId="0" xfId="0" applyFont="1" applyAlignment="1">
      <alignment horizontal="left" indent="1"/>
    </xf>
    <xf numFmtId="0" fontId="3" fillId="2" borderId="0" xfId="0" applyFont="1" applyFill="1"/>
    <xf numFmtId="0" fontId="4" fillId="2" borderId="2" xfId="0" applyFont="1" applyFill="1" applyBorder="1" applyAlignment="1">
      <alignment horizontal="left"/>
    </xf>
    <xf numFmtId="0" fontId="3" fillId="0" borderId="4" xfId="0" applyFont="1" applyBorder="1" applyAlignment="1"/>
    <xf numFmtId="164" fontId="3" fillId="0" borderId="8" xfId="0" applyNumberFormat="1" applyFont="1" applyBorder="1" applyAlignment="1">
      <alignment horizontal="left" vertical="center"/>
    </xf>
    <xf numFmtId="165" fontId="3" fillId="0" borderId="4" xfId="0" applyNumberFormat="1" applyFont="1" applyBorder="1" applyAlignment="1">
      <alignment horizontal="left"/>
    </xf>
    <xf numFmtId="0" fontId="4" fillId="2" borderId="0" xfId="0" applyFont="1" applyFill="1" applyBorder="1" applyAlignment="1">
      <alignment horizontal="left"/>
    </xf>
    <xf numFmtId="0" fontId="5" fillId="0" borderId="0" xfId="0" applyFont="1" applyBorder="1" applyAlignment="1">
      <alignment horizontal="left"/>
    </xf>
    <xf numFmtId="0" fontId="3" fillId="0" borderId="0" xfId="0" applyFont="1" applyBorder="1" applyAlignment="1"/>
    <xf numFmtId="0" fontId="4" fillId="2" borderId="0" xfId="0" applyFont="1" applyFill="1" applyBorder="1" applyAlignment="1">
      <alignment horizontal="left" indent="1"/>
    </xf>
    <xf numFmtId="0" fontId="5" fillId="0" borderId="0" xfId="0" applyFont="1" applyBorder="1" applyAlignment="1">
      <alignment horizontal="left" indent="1"/>
    </xf>
    <xf numFmtId="0" fontId="3" fillId="0" borderId="0" xfId="0" applyFont="1" applyBorder="1" applyAlignment="1">
      <alignment horizontal="left"/>
    </xf>
    <xf numFmtId="0" fontId="3" fillId="0" borderId="0" xfId="0" applyFont="1" applyBorder="1"/>
    <xf numFmtId="0" fontId="4" fillId="0" borderId="0" xfId="0" applyFont="1" applyAlignment="1">
      <alignment horizontal="left"/>
    </xf>
    <xf numFmtId="0" fontId="3" fillId="0" borderId="0" xfId="0" applyFont="1" applyAlignment="1">
      <alignment vertical="center"/>
    </xf>
    <xf numFmtId="0" fontId="3" fillId="0" borderId="0" xfId="0" applyFont="1" applyAlignment="1">
      <alignment horizontal="left"/>
    </xf>
    <xf numFmtId="0" fontId="0" fillId="0" borderId="0" xfId="0" applyAlignment="1">
      <alignment horizontal="left" vertical="top"/>
    </xf>
    <xf numFmtId="0" fontId="7" fillId="0" borderId="0" xfId="0" applyFont="1" applyAlignment="1">
      <alignment horizontal="left" vertical="top" wrapText="1"/>
    </xf>
    <xf numFmtId="0" fontId="0" fillId="0" borderId="0" xfId="0" applyAlignment="1">
      <alignment horizontal="left" wrapText="1"/>
    </xf>
    <xf numFmtId="164" fontId="9" fillId="2" borderId="14" xfId="1" applyFont="1" applyFill="1" applyBorder="1" applyAlignment="1">
      <alignment horizontal="left" vertical="top" wrapText="1"/>
    </xf>
    <xf numFmtId="164" fontId="3" fillId="2" borderId="0" xfId="1" applyFont="1" applyFill="1" applyBorder="1" applyAlignment="1">
      <alignment horizontal="center" vertical="center" wrapText="1"/>
    </xf>
    <xf numFmtId="164" fontId="3" fillId="2" borderId="0" xfId="1" applyFont="1" applyFill="1" applyBorder="1" applyAlignment="1">
      <alignment horizontal="left" vertical="top" wrapText="1"/>
    </xf>
    <xf numFmtId="0" fontId="11" fillId="2" borderId="0" xfId="0" applyFont="1" applyFill="1" applyAlignment="1">
      <alignment horizontal="left" vertical="top"/>
    </xf>
    <xf numFmtId="164" fontId="9" fillId="2" borderId="18" xfId="1" applyFont="1" applyFill="1" applyBorder="1" applyAlignment="1">
      <alignment horizontal="left" vertical="top" wrapText="1"/>
    </xf>
    <xf numFmtId="164" fontId="5" fillId="2" borderId="0" xfId="1" applyFont="1" applyFill="1" applyBorder="1" applyAlignment="1">
      <alignment horizontal="center" vertical="center" wrapText="1"/>
    </xf>
    <xf numFmtId="164" fontId="5" fillId="2" borderId="0" xfId="1" applyFont="1" applyFill="1" applyBorder="1" applyAlignment="1">
      <alignment horizontal="left" vertical="top" wrapText="1"/>
    </xf>
    <xf numFmtId="0" fontId="12" fillId="2" borderId="0" xfId="0" applyFont="1" applyFill="1" applyAlignment="1">
      <alignment horizontal="left" vertical="top"/>
    </xf>
    <xf numFmtId="0" fontId="12" fillId="2" borderId="0" xfId="0" applyFont="1" applyFill="1" applyBorder="1" applyAlignment="1">
      <alignment horizontal="left" vertical="top" wrapText="1"/>
    </xf>
    <xf numFmtId="3" fontId="11" fillId="2" borderId="26" xfId="0" applyNumberFormat="1" applyFont="1" applyFill="1" applyBorder="1" applyAlignment="1">
      <alignment horizontal="left" vertical="top"/>
    </xf>
    <xf numFmtId="3" fontId="11" fillId="2" borderId="26" xfId="0" applyNumberFormat="1" applyFont="1" applyFill="1" applyBorder="1" applyAlignment="1">
      <alignment horizontal="left" vertical="top" wrapText="1"/>
    </xf>
    <xf numFmtId="3" fontId="11" fillId="2" borderId="27" xfId="0" applyNumberFormat="1" applyFont="1" applyFill="1" applyBorder="1" applyAlignment="1">
      <alignment horizontal="left" vertical="top"/>
    </xf>
    <xf numFmtId="3" fontId="11" fillId="2" borderId="0" xfId="0" applyNumberFormat="1" applyFont="1" applyFill="1" applyBorder="1" applyAlignment="1">
      <alignment horizontal="left" vertical="top" wrapText="1"/>
    </xf>
    <xf numFmtId="164" fontId="13" fillId="2" borderId="0" xfId="1" applyFont="1" applyFill="1" applyBorder="1" applyAlignment="1">
      <alignment horizontal="left" vertical="top" wrapText="1"/>
    </xf>
    <xf numFmtId="164" fontId="13" fillId="2" borderId="0" xfId="1" applyFont="1" applyFill="1" applyBorder="1" applyAlignment="1">
      <alignment horizontal="left" vertical="top"/>
    </xf>
    <xf numFmtId="0" fontId="7" fillId="0" borderId="0" xfId="0" applyFont="1" applyAlignment="1">
      <alignment horizontal="center" vertical="center"/>
    </xf>
    <xf numFmtId="0" fontId="7" fillId="0" borderId="0" xfId="0" applyFont="1"/>
    <xf numFmtId="0" fontId="7" fillId="0" borderId="0" xfId="0" applyNumberFormat="1" applyFont="1" applyAlignment="1">
      <alignment horizontal="center" vertical="center" wrapText="1"/>
    </xf>
    <xf numFmtId="0" fontId="10" fillId="2" borderId="0" xfId="0" applyNumberFormat="1" applyFont="1" applyFill="1" applyAlignment="1">
      <alignment horizontal="center" vertical="center" wrapText="1"/>
    </xf>
    <xf numFmtId="164" fontId="3" fillId="0" borderId="8" xfId="1" applyFont="1" applyFill="1" applyBorder="1" applyAlignment="1">
      <alignment horizontal="center" vertical="center" wrapText="1"/>
    </xf>
    <xf numFmtId="0" fontId="7" fillId="0" borderId="8" xfId="0" applyNumberFormat="1" applyFont="1" applyFill="1" applyBorder="1" applyAlignment="1">
      <alignment horizontal="center" vertical="center" wrapText="1"/>
    </xf>
    <xf numFmtId="0" fontId="12" fillId="2" borderId="0" xfId="0" applyNumberFormat="1" applyFont="1" applyFill="1" applyBorder="1" applyAlignment="1">
      <alignment horizontal="left" vertical="top" wrapText="1"/>
    </xf>
    <xf numFmtId="0" fontId="11" fillId="2" borderId="0" xfId="0" applyNumberFormat="1" applyFont="1" applyFill="1" applyBorder="1" applyAlignment="1">
      <alignment horizontal="left" vertical="top" wrapText="1"/>
    </xf>
    <xf numFmtId="164" fontId="3" fillId="2" borderId="0" xfId="0" applyNumberFormat="1" applyFont="1" applyFill="1"/>
    <xf numFmtId="164" fontId="9" fillId="2" borderId="0" xfId="2" applyNumberFormat="1" applyFont="1" applyFill="1" applyBorder="1"/>
    <xf numFmtId="164" fontId="3" fillId="2" borderId="0" xfId="2" applyNumberFormat="1" applyFont="1" applyFill="1" applyBorder="1"/>
    <xf numFmtId="166" fontId="3" fillId="2" borderId="0" xfId="2" applyNumberFormat="1" applyFont="1" applyFill="1" applyBorder="1"/>
    <xf numFmtId="164" fontId="4" fillId="2" borderId="2" xfId="0" applyNumberFormat="1" applyFont="1" applyFill="1" applyBorder="1" applyAlignment="1">
      <alignment horizontal="left" vertical="center"/>
    </xf>
    <xf numFmtId="164" fontId="4" fillId="2" borderId="2" xfId="0" applyNumberFormat="1" applyFont="1" applyFill="1" applyBorder="1" applyAlignment="1">
      <alignment vertical="center"/>
    </xf>
    <xf numFmtId="164" fontId="4" fillId="2" borderId="0" xfId="0" applyNumberFormat="1" applyFont="1" applyFill="1"/>
    <xf numFmtId="164" fontId="5" fillId="2" borderId="0" xfId="2" applyNumberFormat="1" applyFont="1" applyFill="1" applyBorder="1"/>
    <xf numFmtId="164" fontId="3" fillId="2" borderId="0" xfId="0" applyNumberFormat="1" applyFont="1" applyFill="1" applyBorder="1"/>
    <xf numFmtId="164" fontId="3" fillId="2" borderId="29" xfId="0" applyNumberFormat="1" applyFont="1" applyFill="1" applyBorder="1" applyAlignment="1"/>
    <xf numFmtId="164" fontId="3" fillId="2" borderId="29" xfId="0" applyNumberFormat="1" applyFont="1" applyFill="1" applyBorder="1"/>
    <xf numFmtId="1" fontId="3" fillId="0" borderId="33" xfId="0" applyNumberFormat="1" applyFont="1" applyFill="1" applyBorder="1" applyAlignment="1">
      <alignment horizontal="center"/>
    </xf>
    <xf numFmtId="164" fontId="14" fillId="0" borderId="34" xfId="3" applyNumberFormat="1" applyFill="1" applyBorder="1"/>
    <xf numFmtId="1" fontId="3" fillId="0" borderId="34" xfId="0" applyNumberFormat="1" applyFont="1" applyFill="1" applyBorder="1" applyAlignment="1">
      <alignment horizontal="center" vertical="center"/>
    </xf>
    <xf numFmtId="164" fontId="3" fillId="2" borderId="0" xfId="0" applyNumberFormat="1"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164" fontId="4" fillId="2" borderId="0" xfId="0" applyNumberFormat="1" applyFont="1" applyFill="1" applyBorder="1" applyAlignment="1">
      <alignment horizontal="left"/>
    </xf>
    <xf numFmtId="2" fontId="16" fillId="2" borderId="0" xfId="0" applyNumberFormat="1" applyFont="1" applyFill="1" applyBorder="1" applyAlignment="1">
      <alignment horizontal="right" wrapText="1"/>
    </xf>
    <xf numFmtId="164" fontId="11" fillId="2" borderId="0" xfId="0" applyNumberFormat="1" applyFont="1" applyFill="1" applyBorder="1" applyAlignment="1">
      <alignment horizontal="center" wrapText="1"/>
    </xf>
    <xf numFmtId="3" fontId="11" fillId="2" borderId="40" xfId="0" applyNumberFormat="1"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8" xfId="0" applyFont="1" applyFill="1" applyBorder="1" applyAlignment="1">
      <alignment vertical="top" wrapText="1"/>
    </xf>
    <xf numFmtId="0" fontId="0" fillId="0" borderId="0" xfId="0" applyFill="1" applyAlignment="1">
      <alignment vertical="top"/>
    </xf>
    <xf numFmtId="0" fontId="0" fillId="0" borderId="41" xfId="6" applyFont="1" applyBorder="1" applyAlignment="1">
      <alignment horizontal="center" vertical="center" wrapText="1"/>
    </xf>
    <xf numFmtId="0" fontId="0" fillId="0" borderId="41" xfId="6" applyFont="1" applyBorder="1" applyAlignment="1">
      <alignment horizontal="left" vertical="center" wrapText="1"/>
    </xf>
    <xf numFmtId="15" fontId="3" fillId="0" borderId="8" xfId="0" applyNumberFormat="1" applyFont="1" applyBorder="1" applyAlignment="1">
      <alignment vertical="top" wrapText="1"/>
    </xf>
    <xf numFmtId="0" fontId="3" fillId="0" borderId="8" xfId="0" applyFont="1" applyBorder="1" applyAlignment="1">
      <alignment vertical="top" wrapText="1"/>
    </xf>
    <xf numFmtId="0" fontId="3" fillId="0" borderId="8" xfId="0" applyFont="1" applyBorder="1"/>
    <xf numFmtId="0" fontId="3" fillId="0" borderId="8" xfId="0" applyFont="1" applyBorder="1" applyAlignment="1">
      <alignment horizontal="center"/>
    </xf>
    <xf numFmtId="0" fontId="3" fillId="0" borderId="8" xfId="0" applyFont="1" applyBorder="1" applyAlignment="1">
      <alignment horizontal="left" vertical="top"/>
    </xf>
    <xf numFmtId="0" fontId="3" fillId="0" borderId="8" xfId="0" applyFont="1" applyBorder="1" applyAlignment="1">
      <alignment wrapText="1"/>
    </xf>
    <xf numFmtId="0" fontId="3" fillId="0" borderId="0" xfId="0" applyFont="1" applyAlignment="1">
      <alignment wrapText="1"/>
    </xf>
    <xf numFmtId="0" fontId="22" fillId="0" borderId="1" xfId="0" applyFont="1" applyBorder="1" applyAlignment="1">
      <alignment horizontal="left" vertical="center"/>
    </xf>
    <xf numFmtId="164" fontId="18" fillId="0" borderId="8" xfId="0" applyNumberFormat="1" applyFont="1" applyBorder="1" applyAlignment="1">
      <alignment horizontal="left" vertical="center"/>
    </xf>
    <xf numFmtId="164" fontId="6" fillId="3" borderId="30" xfId="0" applyNumberFormat="1" applyFont="1" applyFill="1" applyBorder="1" applyAlignment="1">
      <alignment horizontal="center"/>
    </xf>
    <xf numFmtId="164" fontId="6" fillId="3" borderId="12" xfId="0" applyNumberFormat="1" applyFont="1" applyFill="1" applyBorder="1" applyAlignment="1">
      <alignment horizontal="center"/>
    </xf>
    <xf numFmtId="164" fontId="6" fillId="3" borderId="12" xfId="0" applyNumberFormat="1" applyFont="1" applyFill="1" applyBorder="1" applyAlignment="1">
      <alignment horizontal="center" wrapText="1"/>
    </xf>
    <xf numFmtId="164" fontId="6" fillId="3" borderId="31" xfId="0" applyNumberFormat="1" applyFont="1" applyFill="1" applyBorder="1" applyAlignment="1">
      <alignment horizontal="center"/>
    </xf>
    <xf numFmtId="164" fontId="6" fillId="3" borderId="32" xfId="0" applyNumberFormat="1" applyFont="1" applyFill="1" applyBorder="1" applyAlignment="1">
      <alignment horizontal="center" wrapText="1"/>
    </xf>
    <xf numFmtId="164" fontId="15" fillId="3" borderId="35" xfId="0" applyNumberFormat="1" applyFont="1" applyFill="1" applyBorder="1" applyAlignment="1">
      <alignment horizontal="center"/>
    </xf>
    <xf numFmtId="164" fontId="6" fillId="3" borderId="36" xfId="0" applyNumberFormat="1" applyFont="1" applyFill="1" applyBorder="1"/>
    <xf numFmtId="1" fontId="15" fillId="3" borderId="36" xfId="0" applyNumberFormat="1" applyFont="1" applyFill="1" applyBorder="1" applyAlignment="1">
      <alignment horizontal="center"/>
    </xf>
    <xf numFmtId="1" fontId="15" fillId="3" borderId="37" xfId="0" applyNumberFormat="1" applyFont="1" applyFill="1" applyBorder="1" applyAlignment="1">
      <alignment horizontal="center"/>
    </xf>
    <xf numFmtId="166" fontId="6" fillId="3" borderId="43" xfId="0" applyNumberFormat="1" applyFont="1" applyFill="1" applyBorder="1" applyAlignment="1">
      <alignment horizontal="left" vertical="center"/>
    </xf>
    <xf numFmtId="0" fontId="6" fillId="3" borderId="44" xfId="0" applyFont="1" applyFill="1" applyBorder="1" applyAlignment="1">
      <alignment horizontal="center" vertical="center"/>
    </xf>
    <xf numFmtId="0" fontId="6" fillId="3" borderId="45" xfId="0" applyFont="1" applyFill="1" applyBorder="1" applyAlignment="1">
      <alignment horizontal="center" vertical="center"/>
    </xf>
    <xf numFmtId="9" fontId="23" fillId="2" borderId="25" xfId="7" applyFont="1" applyFill="1" applyBorder="1" applyAlignment="1">
      <alignment horizontal="left" vertical="top"/>
    </xf>
    <xf numFmtId="0" fontId="12" fillId="2" borderId="24" xfId="0" applyFont="1" applyFill="1" applyBorder="1" applyAlignment="1">
      <alignment horizontal="center" vertical="top"/>
    </xf>
    <xf numFmtId="0" fontId="12" fillId="2" borderId="2" xfId="0" applyFont="1" applyFill="1" applyBorder="1" applyAlignment="1">
      <alignment horizontal="center" vertical="top" wrapText="1"/>
    </xf>
    <xf numFmtId="0" fontId="12" fillId="2" borderId="1" xfId="0" applyFont="1" applyFill="1" applyBorder="1" applyAlignment="1">
      <alignment horizontal="center" vertical="top" wrapText="1"/>
    </xf>
    <xf numFmtId="0" fontId="12" fillId="2" borderId="39" xfId="0" applyFont="1" applyFill="1" applyBorder="1" applyAlignment="1">
      <alignment horizontal="center" vertical="top" wrapText="1"/>
    </xf>
    <xf numFmtId="0" fontId="11" fillId="2" borderId="24" xfId="0" applyFont="1" applyFill="1" applyBorder="1" applyAlignment="1">
      <alignment horizontal="center" vertical="top"/>
    </xf>
    <xf numFmtId="0" fontId="11" fillId="2" borderId="2" xfId="0" applyFont="1" applyFill="1" applyBorder="1" applyAlignment="1">
      <alignment horizontal="center" vertical="top" wrapText="1"/>
    </xf>
    <xf numFmtId="0" fontId="11" fillId="2" borderId="1" xfId="0" applyFont="1" applyFill="1" applyBorder="1" applyAlignment="1">
      <alignment horizontal="center" vertical="top" wrapText="1"/>
    </xf>
    <xf numFmtId="0" fontId="11" fillId="2" borderId="39" xfId="0" applyFont="1" applyFill="1" applyBorder="1" applyAlignment="1">
      <alignment horizontal="center" vertical="top" wrapText="1"/>
    </xf>
    <xf numFmtId="0" fontId="11" fillId="2" borderId="48" xfId="0" applyFont="1" applyFill="1" applyBorder="1" applyAlignment="1">
      <alignment horizontal="center" vertical="top" wrapText="1"/>
    </xf>
    <xf numFmtId="164" fontId="6" fillId="3" borderId="8" xfId="1" applyFont="1" applyFill="1" applyBorder="1" applyAlignment="1">
      <alignment horizontal="left" vertical="top" wrapText="1"/>
    </xf>
    <xf numFmtId="164" fontId="6" fillId="3" borderId="8" xfId="1" applyFont="1" applyFill="1" applyBorder="1" applyAlignment="1">
      <alignment horizontal="center" vertical="center" wrapText="1"/>
    </xf>
    <xf numFmtId="0" fontId="6" fillId="3" borderId="8" xfId="1" applyNumberFormat="1" applyFont="1" applyFill="1" applyBorder="1" applyAlignment="1">
      <alignment horizontal="center" vertical="center" wrapText="1"/>
    </xf>
    <xf numFmtId="164" fontId="9" fillId="4" borderId="0" xfId="1" applyFont="1" applyFill="1" applyBorder="1" applyAlignment="1">
      <alignment horizontal="left" vertical="top"/>
    </xf>
    <xf numFmtId="164" fontId="9" fillId="4" borderId="0" xfId="1" applyFont="1" applyFill="1" applyBorder="1" applyAlignment="1">
      <alignment horizontal="left" vertical="top" wrapText="1"/>
    </xf>
    <xf numFmtId="164" fontId="3" fillId="4" borderId="0" xfId="1" applyFont="1" applyFill="1" applyBorder="1" applyAlignment="1">
      <alignment horizontal="center" vertical="center"/>
    </xf>
    <xf numFmtId="0" fontId="3" fillId="4" borderId="28" xfId="1" applyNumberFormat="1" applyFont="1" applyFill="1" applyBorder="1" applyAlignment="1">
      <alignment horizontal="center" vertical="center" wrapText="1"/>
    </xf>
    <xf numFmtId="0" fontId="0" fillId="0" borderId="0" xfId="0" applyFont="1"/>
    <xf numFmtId="0" fontId="0" fillId="0" borderId="13" xfId="0" applyFont="1" applyBorder="1"/>
    <xf numFmtId="0" fontId="24" fillId="0" borderId="0" xfId="0" applyFont="1" applyAlignment="1">
      <alignment horizontal="left" vertical="top" wrapText="1"/>
    </xf>
    <xf numFmtId="0" fontId="0" fillId="0" borderId="0" xfId="0" applyFont="1" applyAlignment="1">
      <alignment horizontal="left" wrapText="1"/>
    </xf>
    <xf numFmtId="0" fontId="24" fillId="0" borderId="0" xfId="0" applyFont="1" applyAlignment="1">
      <alignment horizontal="center" vertical="center"/>
    </xf>
    <xf numFmtId="0" fontId="24" fillId="0" borderId="0" xfId="0" applyFont="1"/>
    <xf numFmtId="0" fontId="24" fillId="0" borderId="0" xfId="0" applyNumberFormat="1" applyFont="1" applyAlignment="1">
      <alignment horizontal="center" vertical="center" wrapText="1"/>
    </xf>
    <xf numFmtId="164" fontId="25" fillId="2" borderId="14" xfId="1" applyFont="1" applyFill="1" applyBorder="1" applyAlignment="1">
      <alignment horizontal="left" vertical="top" wrapText="1"/>
    </xf>
    <xf numFmtId="164" fontId="26" fillId="2" borderId="16" xfId="1" applyFont="1" applyFill="1" applyBorder="1" applyAlignment="1">
      <alignment horizontal="left" vertical="top" wrapText="1"/>
    </xf>
    <xf numFmtId="164" fontId="26" fillId="2" borderId="17" xfId="1" applyFont="1" applyFill="1" applyBorder="1" applyAlignment="1">
      <alignment horizontal="left" vertical="top" wrapText="1"/>
    </xf>
    <xf numFmtId="0" fontId="27" fillId="2" borderId="0" xfId="0" applyFont="1" applyFill="1" applyAlignment="1">
      <alignment horizontal="left" vertical="top"/>
    </xf>
    <xf numFmtId="164" fontId="26" fillId="0" borderId="19" xfId="1" applyFont="1" applyFill="1" applyBorder="1" applyAlignment="1">
      <alignment horizontal="left" vertical="top" wrapText="1"/>
    </xf>
    <xf numFmtId="164" fontId="26" fillId="0" borderId="20" xfId="1" applyFont="1" applyFill="1" applyBorder="1" applyAlignment="1">
      <alignment horizontal="left" vertical="top" wrapText="1"/>
    </xf>
    <xf numFmtId="164" fontId="26" fillId="0" borderId="21" xfId="1" applyFont="1" applyFill="1" applyBorder="1" applyAlignment="1">
      <alignment horizontal="left" vertical="top" wrapText="1"/>
    </xf>
    <xf numFmtId="164" fontId="28" fillId="2" borderId="22" xfId="1" applyFont="1" applyFill="1" applyBorder="1" applyAlignment="1">
      <alignment horizontal="left" vertical="top" wrapText="1"/>
    </xf>
    <xf numFmtId="164" fontId="28" fillId="2" borderId="23" xfId="1" applyFont="1" applyFill="1" applyBorder="1" applyAlignment="1">
      <alignment horizontal="left" vertical="top" wrapText="1"/>
    </xf>
    <xf numFmtId="164" fontId="28" fillId="2" borderId="38" xfId="1" applyFont="1" applyFill="1" applyBorder="1" applyAlignment="1">
      <alignment horizontal="left" vertical="top" wrapText="1"/>
    </xf>
    <xf numFmtId="0" fontId="29" fillId="2" borderId="0" xfId="0" applyFont="1" applyFill="1" applyAlignment="1">
      <alignment horizontal="left" vertical="top"/>
    </xf>
    <xf numFmtId="0" fontId="29" fillId="2" borderId="24" xfId="0" applyFont="1" applyFill="1" applyBorder="1" applyAlignment="1">
      <alignment horizontal="left" vertical="top"/>
    </xf>
    <xf numFmtId="0" fontId="29" fillId="2" borderId="2" xfId="0" applyFont="1" applyFill="1" applyBorder="1" applyAlignment="1">
      <alignment horizontal="left" vertical="top" wrapText="1"/>
    </xf>
    <xf numFmtId="0" fontId="29" fillId="2" borderId="1" xfId="0" applyFont="1" applyFill="1" applyBorder="1" applyAlignment="1">
      <alignment horizontal="left" vertical="top" wrapText="1"/>
    </xf>
    <xf numFmtId="0" fontId="29" fillId="2" borderId="39" xfId="0" applyFont="1" applyFill="1" applyBorder="1" applyAlignment="1">
      <alignment horizontal="left" vertical="top" wrapText="1"/>
    </xf>
    <xf numFmtId="3" fontId="27" fillId="2" borderId="25" xfId="0" applyNumberFormat="1" applyFont="1" applyFill="1" applyBorder="1" applyAlignment="1">
      <alignment horizontal="left" vertical="top"/>
    </xf>
    <xf numFmtId="3" fontId="27" fillId="2" borderId="0" xfId="0" applyNumberFormat="1" applyFont="1" applyFill="1" applyBorder="1" applyAlignment="1">
      <alignment horizontal="left" vertical="top"/>
    </xf>
    <xf numFmtId="3" fontId="27" fillId="2" borderId="0" xfId="0" applyNumberFormat="1" applyFont="1" applyFill="1" applyBorder="1" applyAlignment="1">
      <alignment horizontal="left" vertical="top" wrapText="1"/>
    </xf>
    <xf numFmtId="3" fontId="27" fillId="2" borderId="42" xfId="0" applyNumberFormat="1" applyFont="1" applyFill="1" applyBorder="1" applyAlignment="1">
      <alignment horizontal="left" vertical="top" wrapText="1"/>
    </xf>
    <xf numFmtId="0" fontId="27" fillId="2" borderId="0" xfId="0" applyNumberFormat="1" applyFont="1" applyFill="1" applyBorder="1" applyAlignment="1">
      <alignment horizontal="left" vertical="top" wrapText="1"/>
    </xf>
    <xf numFmtId="0" fontId="0" fillId="0" borderId="41" xfId="0" applyFont="1" applyBorder="1"/>
    <xf numFmtId="0" fontId="21" fillId="7" borderId="41" xfId="0" applyFont="1" applyFill="1" applyBorder="1" applyAlignment="1">
      <alignment vertical="center"/>
    </xf>
    <xf numFmtId="0" fontId="0" fillId="7" borderId="41" xfId="0" applyFont="1" applyFill="1" applyBorder="1" applyAlignment="1">
      <alignment horizontal="center" vertical="center"/>
    </xf>
    <xf numFmtId="0" fontId="0" fillId="7" borderId="8" xfId="0" applyFont="1" applyFill="1" applyBorder="1"/>
    <xf numFmtId="0" fontId="21" fillId="7" borderId="8" xfId="0" applyFont="1" applyFill="1" applyBorder="1" applyAlignment="1">
      <alignment vertical="center"/>
    </xf>
    <xf numFmtId="0" fontId="0" fillId="7" borderId="41" xfId="0" applyFont="1" applyFill="1" applyBorder="1"/>
    <xf numFmtId="0" fontId="21" fillId="5" borderId="8" xfId="0" applyFont="1" applyFill="1" applyBorder="1" applyAlignment="1">
      <alignment horizontal="center" vertical="center" wrapText="1"/>
    </xf>
    <xf numFmtId="0" fontId="21" fillId="6" borderId="8" xfId="6" applyFont="1" applyFill="1" applyBorder="1" applyAlignment="1">
      <alignment horizontal="center" vertical="center" wrapText="1"/>
    </xf>
    <xf numFmtId="0" fontId="21" fillId="8" borderId="8" xfId="0" applyFont="1" applyFill="1" applyBorder="1" applyAlignment="1">
      <alignment horizontal="center" vertical="center"/>
    </xf>
    <xf numFmtId="164" fontId="26" fillId="2" borderId="49" xfId="1" applyFont="1" applyFill="1" applyBorder="1" applyAlignment="1">
      <alignment horizontal="left" vertical="top" wrapText="1"/>
    </xf>
    <xf numFmtId="164" fontId="25" fillId="2" borderId="50" xfId="1" applyFont="1" applyFill="1" applyBorder="1" applyAlignment="1">
      <alignment horizontal="left" vertical="top" wrapText="1"/>
    </xf>
    <xf numFmtId="164" fontId="25" fillId="2" borderId="8" xfId="1" applyFont="1" applyFill="1" applyBorder="1" applyAlignment="1">
      <alignment horizontal="left" vertical="top" wrapText="1"/>
    </xf>
    <xf numFmtId="164" fontId="3" fillId="2" borderId="15" xfId="1" applyFont="1" applyFill="1" applyBorder="1" applyAlignment="1">
      <alignment vertical="top" wrapText="1"/>
    </xf>
    <xf numFmtId="164" fontId="3" fillId="2" borderId="16" xfId="1" applyFont="1" applyFill="1" applyBorder="1" applyAlignment="1">
      <alignment vertical="top" wrapText="1"/>
    </xf>
    <xf numFmtId="164" fontId="3" fillId="2" borderId="17" xfId="1" applyFont="1" applyFill="1" applyBorder="1" applyAlignment="1">
      <alignment vertical="top" wrapText="1"/>
    </xf>
    <xf numFmtId="0" fontId="14" fillId="0" borderId="34" xfId="3" applyNumberFormat="1" applyFill="1" applyBorder="1"/>
    <xf numFmtId="0" fontId="7" fillId="0" borderId="8" xfId="0" quotePrefix="1" applyFont="1" applyFill="1" applyBorder="1" applyAlignment="1">
      <alignment vertical="top" wrapText="1"/>
    </xf>
    <xf numFmtId="0" fontId="3" fillId="0" borderId="8" xfId="0" applyFont="1" applyFill="1" applyBorder="1" applyAlignment="1">
      <alignment horizontal="left" vertical="top" wrapText="1"/>
    </xf>
    <xf numFmtId="0" fontId="34" fillId="0" borderId="0" xfId="0" applyFont="1"/>
    <xf numFmtId="164" fontId="3" fillId="2" borderId="0" xfId="1" applyFont="1" applyFill="1" applyBorder="1" applyAlignment="1">
      <alignment horizontal="left" vertical="center" wrapText="1"/>
    </xf>
    <xf numFmtId="0" fontId="10" fillId="2" borderId="0" xfId="0" applyNumberFormat="1" applyFont="1" applyFill="1" applyAlignment="1">
      <alignment horizontal="left" vertical="center" wrapText="1"/>
    </xf>
    <xf numFmtId="164" fontId="5" fillId="2" borderId="0" xfId="1" applyFont="1" applyFill="1" applyBorder="1" applyAlignment="1">
      <alignment horizontal="left" vertical="center" wrapText="1"/>
    </xf>
    <xf numFmtId="164" fontId="6" fillId="3" borderId="8" xfId="1" applyFont="1" applyFill="1" applyBorder="1" applyAlignment="1">
      <alignment horizontal="left" vertical="center" wrapText="1"/>
    </xf>
    <xf numFmtId="0" fontId="6" fillId="3" borderId="8" xfId="1" applyNumberFormat="1" applyFont="1" applyFill="1" applyBorder="1" applyAlignment="1">
      <alignment horizontal="left" vertical="center" wrapText="1"/>
    </xf>
    <xf numFmtId="164" fontId="3" fillId="4" borderId="0" xfId="1" applyFont="1" applyFill="1" applyBorder="1" applyAlignment="1">
      <alignment horizontal="left" vertical="center"/>
    </xf>
    <xf numFmtId="0" fontId="3" fillId="4" borderId="28" xfId="1" applyNumberFormat="1" applyFont="1" applyFill="1" applyBorder="1" applyAlignment="1">
      <alignment horizontal="left" vertical="center" wrapText="1"/>
    </xf>
    <xf numFmtId="164" fontId="3" fillId="0" borderId="51" xfId="1" applyFont="1" applyFill="1" applyBorder="1" applyAlignment="1">
      <alignment horizontal="left" vertical="center" wrapText="1"/>
    </xf>
    <xf numFmtId="0" fontId="35" fillId="0" borderId="51" xfId="0" applyFont="1" applyBorder="1" applyAlignment="1">
      <alignment horizontal="left" vertical="center" wrapText="1"/>
    </xf>
    <xf numFmtId="164" fontId="3" fillId="0" borderId="8" xfId="1" applyFont="1" applyFill="1" applyBorder="1" applyAlignment="1">
      <alignment horizontal="left" vertical="center" wrapText="1"/>
    </xf>
    <xf numFmtId="0" fontId="7" fillId="0" borderId="8" xfId="0" applyNumberFormat="1" applyFont="1" applyFill="1" applyBorder="1" applyAlignment="1">
      <alignment horizontal="left" vertical="center" wrapText="1"/>
    </xf>
    <xf numFmtId="0" fontId="7" fillId="0" borderId="41" xfId="0" applyNumberFormat="1" applyFont="1" applyFill="1" applyBorder="1" applyAlignment="1">
      <alignment horizontal="left" vertical="center" wrapText="1"/>
    </xf>
    <xf numFmtId="0" fontId="7" fillId="0" borderId="0" xfId="0" applyFont="1" applyAlignment="1">
      <alignment horizontal="left" vertical="center"/>
    </xf>
    <xf numFmtId="0" fontId="7" fillId="0" borderId="0" xfId="0" applyNumberFormat="1" applyFont="1" applyAlignment="1">
      <alignment horizontal="left" vertical="center" wrapText="1"/>
    </xf>
    <xf numFmtId="164" fontId="9" fillId="2" borderId="14" xfId="1" applyFont="1" applyFill="1" applyBorder="1" applyAlignment="1">
      <alignment horizontal="left" vertical="center" wrapText="1"/>
    </xf>
    <xf numFmtId="0" fontId="34" fillId="0" borderId="0" xfId="0" applyFont="1" applyAlignment="1">
      <alignment horizontal="left" vertical="center"/>
    </xf>
    <xf numFmtId="164" fontId="3" fillId="2" borderId="16" xfId="1" applyFont="1" applyFill="1" applyBorder="1" applyAlignment="1">
      <alignment horizontal="left" vertical="center" wrapText="1"/>
    </xf>
    <xf numFmtId="164" fontId="3" fillId="2" borderId="17" xfId="1" applyFont="1" applyFill="1" applyBorder="1" applyAlignment="1">
      <alignment horizontal="left" vertical="center" wrapText="1"/>
    </xf>
    <xf numFmtId="0" fontId="11" fillId="2" borderId="0" xfId="0" applyFont="1" applyFill="1" applyAlignment="1">
      <alignment horizontal="left" vertical="center"/>
    </xf>
    <xf numFmtId="164" fontId="9" fillId="2" borderId="18" xfId="1" applyFont="1" applyFill="1" applyBorder="1" applyAlignment="1">
      <alignment horizontal="left" vertical="center" wrapText="1"/>
    </xf>
    <xf numFmtId="0" fontId="12" fillId="2" borderId="0" xfId="0" applyFont="1" applyFill="1" applyAlignment="1">
      <alignment horizontal="left" vertical="center"/>
    </xf>
    <xf numFmtId="0" fontId="12" fillId="2" borderId="24" xfId="0" applyFont="1" applyFill="1" applyBorder="1" applyAlignment="1">
      <alignment horizontal="left" vertical="center"/>
    </xf>
    <xf numFmtId="0" fontId="12" fillId="2" borderId="2"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2" borderId="39"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2" fillId="2" borderId="0" xfId="0" applyNumberFormat="1" applyFont="1" applyFill="1" applyBorder="1" applyAlignment="1">
      <alignment horizontal="left" vertical="center" wrapText="1"/>
    </xf>
    <xf numFmtId="0" fontId="11" fillId="2" borderId="24" xfId="0" applyFont="1" applyFill="1" applyBorder="1" applyAlignment="1">
      <alignment horizontal="left" vertical="center"/>
    </xf>
    <xf numFmtId="0" fontId="11" fillId="2" borderId="2"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39" xfId="0" applyFont="1" applyFill="1" applyBorder="1" applyAlignment="1">
      <alignment horizontal="left" vertical="center" wrapText="1"/>
    </xf>
    <xf numFmtId="0" fontId="11" fillId="2" borderId="48" xfId="0" applyFont="1" applyFill="1" applyBorder="1" applyAlignment="1">
      <alignment horizontal="left" vertical="center" wrapText="1"/>
    </xf>
    <xf numFmtId="9" fontId="23" fillId="2" borderId="25" xfId="7" applyFont="1" applyFill="1" applyBorder="1" applyAlignment="1">
      <alignment horizontal="left" vertical="center"/>
    </xf>
    <xf numFmtId="3" fontId="11" fillId="2" borderId="26" xfId="0" applyNumberFormat="1" applyFont="1" applyFill="1" applyBorder="1" applyAlignment="1">
      <alignment horizontal="left" vertical="center"/>
    </xf>
    <xf numFmtId="3" fontId="11" fillId="2" borderId="26" xfId="0" applyNumberFormat="1" applyFont="1" applyFill="1" applyBorder="1" applyAlignment="1">
      <alignment horizontal="left" vertical="center" wrapText="1"/>
    </xf>
    <xf numFmtId="3" fontId="11" fillId="2" borderId="27" xfId="0" applyNumberFormat="1" applyFont="1" applyFill="1" applyBorder="1" applyAlignment="1">
      <alignment horizontal="left" vertical="center"/>
    </xf>
    <xf numFmtId="3" fontId="11" fillId="2" borderId="40" xfId="0" applyNumberFormat="1" applyFont="1" applyFill="1" applyBorder="1" applyAlignment="1">
      <alignment horizontal="left" vertical="center" wrapText="1"/>
    </xf>
    <xf numFmtId="3" fontId="11" fillId="2" borderId="0" xfId="0" applyNumberFormat="1" applyFont="1" applyFill="1" applyBorder="1" applyAlignment="1">
      <alignment horizontal="left" vertical="center" wrapText="1"/>
    </xf>
    <xf numFmtId="0" fontId="11" fillId="2" borderId="0" xfId="0" applyNumberFormat="1" applyFont="1" applyFill="1" applyBorder="1" applyAlignment="1">
      <alignment horizontal="left" vertical="center" wrapText="1"/>
    </xf>
    <xf numFmtId="164" fontId="13" fillId="2" borderId="0" xfId="1" applyFont="1" applyFill="1" applyBorder="1" applyAlignment="1">
      <alignment horizontal="left" vertical="center" wrapText="1"/>
    </xf>
    <xf numFmtId="164" fontId="9" fillId="4" borderId="0" xfId="1" applyFont="1" applyFill="1" applyBorder="1" applyAlignment="1">
      <alignment horizontal="left" vertical="center"/>
    </xf>
    <xf numFmtId="164" fontId="9" fillId="4" borderId="0" xfId="1" applyFont="1" applyFill="1" applyBorder="1" applyAlignment="1">
      <alignment horizontal="left" vertical="center" wrapText="1"/>
    </xf>
    <xf numFmtId="164" fontId="13" fillId="2" borderId="0" xfId="1" applyFont="1" applyFill="1" applyBorder="1" applyAlignment="1">
      <alignment horizontal="left" vertical="center"/>
    </xf>
    <xf numFmtId="0" fontId="33" fillId="0" borderId="0" xfId="0" applyFont="1" applyAlignment="1">
      <alignment horizontal="left" vertical="center"/>
    </xf>
    <xf numFmtId="0" fontId="0" fillId="0" borderId="0" xfId="0" applyFill="1" applyAlignment="1">
      <alignment horizontal="left" vertical="center"/>
    </xf>
    <xf numFmtId="0" fontId="7" fillId="0" borderId="8" xfId="0" applyFont="1" applyFill="1" applyBorder="1" applyAlignment="1">
      <alignment horizontal="left" vertical="center" wrapText="1"/>
    </xf>
    <xf numFmtId="0" fontId="33" fillId="0" borderId="8" xfId="0" applyFont="1" applyBorder="1" applyAlignment="1">
      <alignment horizontal="left" vertical="center"/>
    </xf>
    <xf numFmtId="0" fontId="33" fillId="0" borderId="8" xfId="0" applyFont="1" applyBorder="1" applyAlignment="1">
      <alignment horizontal="left" vertical="center" wrapText="1"/>
    </xf>
    <xf numFmtId="0" fontId="7" fillId="0" borderId="8" xfId="0" quotePrefix="1" applyFont="1" applyFill="1"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vertical="center"/>
    </xf>
    <xf numFmtId="0" fontId="7" fillId="0" borderId="0" xfId="0" applyFont="1" applyAlignment="1">
      <alignment horizontal="left" vertical="center" wrapText="1"/>
    </xf>
    <xf numFmtId="0" fontId="0" fillId="0" borderId="0" xfId="0" applyAlignment="1">
      <alignment horizontal="left" vertical="center" wrapText="1"/>
    </xf>
    <xf numFmtId="0" fontId="32" fillId="0" borderId="41" xfId="0" applyFont="1" applyBorder="1" applyAlignment="1">
      <alignment horizontal="left" vertical="center" wrapText="1"/>
    </xf>
    <xf numFmtId="164" fontId="3" fillId="0" borderId="41" xfId="1" applyFont="1" applyFill="1" applyBorder="1" applyAlignment="1">
      <alignment horizontal="left" vertical="center" wrapText="1"/>
    </xf>
    <xf numFmtId="0" fontId="3" fillId="4" borderId="52" xfId="1" applyNumberFormat="1" applyFont="1" applyFill="1" applyBorder="1" applyAlignment="1">
      <alignment horizontal="left" vertical="center" wrapText="1"/>
    </xf>
    <xf numFmtId="0" fontId="7" fillId="0" borderId="8" xfId="0" applyNumberFormat="1" applyFont="1" applyBorder="1" applyAlignment="1">
      <alignment horizontal="left" vertical="center" wrapText="1"/>
    </xf>
    <xf numFmtId="0" fontId="14" fillId="0" borderId="8" xfId="3" quotePrefix="1" applyFill="1" applyBorder="1" applyAlignment="1">
      <alignment horizontal="left" vertical="center" wrapText="1"/>
    </xf>
    <xf numFmtId="0" fontId="3" fillId="0" borderId="8" xfId="0" applyFont="1" applyFill="1" applyBorder="1" applyAlignment="1">
      <alignment horizontal="left" vertical="center" wrapText="1"/>
    </xf>
    <xf numFmtId="0" fontId="7" fillId="0" borderId="41" xfId="0" quotePrefix="1" applyFont="1" applyFill="1" applyBorder="1" applyAlignment="1">
      <alignment horizontal="left" vertical="center" wrapText="1"/>
    </xf>
    <xf numFmtId="0" fontId="33" fillId="0" borderId="41" xfId="0" applyFont="1" applyBorder="1" applyAlignment="1">
      <alignment horizontal="left" vertical="center" wrapText="1"/>
    </xf>
    <xf numFmtId="0" fontId="7" fillId="0" borderId="41" xfId="0" applyFont="1" applyFill="1" applyBorder="1" applyAlignment="1">
      <alignment horizontal="left" vertical="center" wrapText="1"/>
    </xf>
    <xf numFmtId="0" fontId="0" fillId="0" borderId="8" xfId="0" applyBorder="1" applyAlignment="1">
      <alignment horizontal="left" vertical="center"/>
    </xf>
    <xf numFmtId="0" fontId="7" fillId="0" borderId="8" xfId="0" applyFont="1" applyBorder="1" applyAlignment="1">
      <alignment horizontal="left" vertical="center" wrapText="1"/>
    </xf>
    <xf numFmtId="164" fontId="3" fillId="2" borderId="0" xfId="1" applyFont="1" applyFill="1" applyBorder="1" applyAlignment="1">
      <alignment vertical="center" wrapText="1"/>
    </xf>
    <xf numFmtId="0" fontId="10" fillId="2" borderId="0" xfId="0" applyNumberFormat="1" applyFont="1" applyFill="1" applyAlignment="1">
      <alignment vertical="center" wrapText="1"/>
    </xf>
    <xf numFmtId="164" fontId="5" fillId="2" borderId="0" xfId="1" applyFont="1" applyFill="1" applyBorder="1" applyAlignment="1">
      <alignment vertical="center" wrapText="1"/>
    </xf>
    <xf numFmtId="164" fontId="6" fillId="3" borderId="8" xfId="1" applyFont="1" applyFill="1" applyBorder="1" applyAlignment="1">
      <alignment vertical="center" wrapText="1"/>
    </xf>
    <xf numFmtId="0" fontId="6" fillId="3" borderId="8" xfId="1" applyNumberFormat="1" applyFont="1" applyFill="1" applyBorder="1" applyAlignment="1">
      <alignment vertical="center" wrapText="1"/>
    </xf>
    <xf numFmtId="164" fontId="3" fillId="4" borderId="0" xfId="1" applyFont="1" applyFill="1" applyBorder="1" applyAlignment="1">
      <alignment vertical="center"/>
    </xf>
    <xf numFmtId="0" fontId="3" fillId="4" borderId="28" xfId="1" applyNumberFormat="1" applyFont="1" applyFill="1" applyBorder="1" applyAlignment="1">
      <alignment vertical="center" wrapText="1"/>
    </xf>
    <xf numFmtId="164" fontId="3" fillId="0" borderId="8" xfId="1" applyFont="1" applyFill="1" applyBorder="1" applyAlignment="1">
      <alignment vertical="center" wrapText="1"/>
    </xf>
    <xf numFmtId="0" fontId="32" fillId="0" borderId="41" xfId="0" applyFont="1" applyBorder="1" applyAlignment="1">
      <alignment vertical="center" wrapText="1"/>
    </xf>
    <xf numFmtId="0" fontId="7" fillId="0" borderId="8" xfId="0" applyNumberFormat="1" applyFont="1" applyFill="1" applyBorder="1" applyAlignment="1">
      <alignment vertical="center" wrapText="1"/>
    </xf>
    <xf numFmtId="0" fontId="7" fillId="0" borderId="41" xfId="0" applyNumberFormat="1" applyFont="1" applyFill="1" applyBorder="1" applyAlignment="1">
      <alignment vertical="center" wrapText="1"/>
    </xf>
    <xf numFmtId="0" fontId="7" fillId="0" borderId="8" xfId="0" applyNumberFormat="1" applyFont="1" applyBorder="1" applyAlignment="1">
      <alignment vertical="center" wrapText="1"/>
    </xf>
    <xf numFmtId="0" fontId="7" fillId="0" borderId="0" xfId="0" applyFont="1" applyAlignment="1">
      <alignment vertical="center"/>
    </xf>
    <xf numFmtId="0" fontId="7" fillId="0" borderId="0" xfId="0" applyNumberFormat="1" applyFont="1" applyAlignment="1">
      <alignment vertical="center" wrapText="1"/>
    </xf>
    <xf numFmtId="164" fontId="9" fillId="2" borderId="14" xfId="1" applyFont="1" applyFill="1" applyBorder="1" applyAlignment="1">
      <alignment vertical="center" wrapText="1"/>
    </xf>
    <xf numFmtId="164" fontId="3" fillId="2" borderId="15" xfId="1" applyFont="1" applyFill="1" applyBorder="1" applyAlignment="1">
      <alignment vertical="center" wrapText="1"/>
    </xf>
    <xf numFmtId="164" fontId="3" fillId="2" borderId="16" xfId="1" applyFont="1" applyFill="1" applyBorder="1" applyAlignment="1">
      <alignment vertical="center" wrapText="1"/>
    </xf>
    <xf numFmtId="164" fontId="3" fillId="2" borderId="17" xfId="1" applyFont="1" applyFill="1" applyBorder="1" applyAlignment="1">
      <alignment vertical="center" wrapText="1"/>
    </xf>
    <xf numFmtId="0" fontId="11" fillId="2" borderId="0" xfId="0" applyFont="1" applyFill="1" applyAlignment="1">
      <alignment vertical="center"/>
    </xf>
    <xf numFmtId="164" fontId="9" fillId="2" borderId="18" xfId="1" applyFont="1" applyFill="1" applyBorder="1" applyAlignment="1">
      <alignment vertical="center" wrapText="1"/>
    </xf>
    <xf numFmtId="0" fontId="12" fillId="2" borderId="0" xfId="0" applyFont="1" applyFill="1" applyAlignment="1">
      <alignment vertical="center"/>
    </xf>
    <xf numFmtId="0" fontId="12" fillId="2" borderId="24" xfId="0" applyFont="1" applyFill="1" applyBorder="1" applyAlignment="1">
      <alignment vertical="center"/>
    </xf>
    <xf numFmtId="0" fontId="12" fillId="2" borderId="2" xfId="0" applyFont="1" applyFill="1" applyBorder="1" applyAlignment="1">
      <alignment vertical="center" wrapText="1"/>
    </xf>
    <xf numFmtId="0" fontId="12" fillId="2" borderId="1" xfId="0" applyFont="1" applyFill="1" applyBorder="1" applyAlignment="1">
      <alignment vertical="center" wrapText="1"/>
    </xf>
    <xf numFmtId="0" fontId="12" fillId="2" borderId="39" xfId="0" applyFont="1" applyFill="1" applyBorder="1" applyAlignment="1">
      <alignment vertical="center" wrapText="1"/>
    </xf>
    <xf numFmtId="0" fontId="12" fillId="2" borderId="0" xfId="0" applyFont="1" applyFill="1" applyBorder="1" applyAlignment="1">
      <alignment vertical="center" wrapText="1"/>
    </xf>
    <xf numFmtId="0" fontId="12" fillId="2" borderId="0" xfId="0" applyNumberFormat="1" applyFont="1" applyFill="1" applyBorder="1" applyAlignment="1">
      <alignment vertical="center" wrapText="1"/>
    </xf>
    <xf numFmtId="0" fontId="11" fillId="2" borderId="24" xfId="0" applyFont="1" applyFill="1" applyBorder="1" applyAlignment="1">
      <alignment vertical="center"/>
    </xf>
    <xf numFmtId="0" fontId="11" fillId="2" borderId="2" xfId="0" applyFont="1" applyFill="1" applyBorder="1" applyAlignment="1">
      <alignment vertical="center" wrapText="1"/>
    </xf>
    <xf numFmtId="0" fontId="11" fillId="2" borderId="1" xfId="0" applyFont="1" applyFill="1" applyBorder="1" applyAlignment="1">
      <alignment vertical="center" wrapText="1"/>
    </xf>
    <xf numFmtId="0" fontId="11" fillId="2" borderId="39" xfId="0" applyFont="1" applyFill="1" applyBorder="1" applyAlignment="1">
      <alignment vertical="center" wrapText="1"/>
    </xf>
    <xf numFmtId="0" fontId="11" fillId="2" borderId="48" xfId="0" applyFont="1" applyFill="1" applyBorder="1" applyAlignment="1">
      <alignment vertical="center" wrapText="1"/>
    </xf>
    <xf numFmtId="9" fontId="23" fillId="2" borderId="25" xfId="7" applyFont="1" applyFill="1" applyBorder="1" applyAlignment="1">
      <alignment vertical="center"/>
    </xf>
    <xf numFmtId="3" fontId="11" fillId="2" borderId="26" xfId="0" applyNumberFormat="1" applyFont="1" applyFill="1" applyBorder="1" applyAlignment="1">
      <alignment vertical="center"/>
    </xf>
    <xf numFmtId="3" fontId="11" fillId="2" borderId="26" xfId="0" applyNumberFormat="1" applyFont="1" applyFill="1" applyBorder="1" applyAlignment="1">
      <alignment vertical="center" wrapText="1"/>
    </xf>
    <xf numFmtId="3" fontId="11" fillId="2" borderId="27" xfId="0" applyNumberFormat="1" applyFont="1" applyFill="1" applyBorder="1" applyAlignment="1">
      <alignment vertical="center"/>
    </xf>
    <xf numFmtId="3" fontId="11" fillId="2" borderId="40" xfId="0" applyNumberFormat="1" applyFont="1" applyFill="1" applyBorder="1" applyAlignment="1">
      <alignment vertical="center" wrapText="1"/>
    </xf>
    <xf numFmtId="3" fontId="11" fillId="2" borderId="0" xfId="0" applyNumberFormat="1" applyFont="1" applyFill="1" applyBorder="1" applyAlignment="1">
      <alignment vertical="center" wrapText="1"/>
    </xf>
    <xf numFmtId="0" fontId="11" fillId="2" borderId="0" xfId="0" applyNumberFormat="1" applyFont="1" applyFill="1" applyBorder="1" applyAlignment="1">
      <alignment vertical="center" wrapText="1"/>
    </xf>
    <xf numFmtId="164" fontId="13" fillId="2" borderId="0" xfId="1" applyFont="1" applyFill="1" applyBorder="1" applyAlignment="1">
      <alignment vertical="center" wrapText="1"/>
    </xf>
    <xf numFmtId="164" fontId="9" fillId="4" borderId="0" xfId="1" applyFont="1" applyFill="1" applyBorder="1" applyAlignment="1">
      <alignment vertical="center"/>
    </xf>
    <xf numFmtId="164" fontId="9" fillId="4" borderId="0" xfId="1" applyFont="1" applyFill="1" applyBorder="1" applyAlignment="1">
      <alignment vertical="center" wrapText="1"/>
    </xf>
    <xf numFmtId="164" fontId="13" fillId="2" borderId="0" xfId="1" applyFont="1" applyFill="1" applyBorder="1" applyAlignment="1">
      <alignment vertical="center"/>
    </xf>
    <xf numFmtId="0" fontId="7" fillId="0" borderId="8" xfId="0" applyFont="1" applyFill="1" applyBorder="1" applyAlignment="1">
      <alignment vertical="center" wrapText="1"/>
    </xf>
    <xf numFmtId="0" fontId="7" fillId="0" borderId="41" xfId="0" quotePrefix="1" applyFont="1" applyFill="1" applyBorder="1" applyAlignment="1">
      <alignment vertical="center" wrapText="1"/>
    </xf>
    <xf numFmtId="0" fontId="33" fillId="0" borderId="41" xfId="0" applyFont="1" applyBorder="1" applyAlignment="1">
      <alignment vertical="center" wrapText="1"/>
    </xf>
    <xf numFmtId="0" fontId="0" fillId="0" borderId="0" xfId="0" applyFill="1" applyAlignment="1">
      <alignment vertical="center"/>
    </xf>
    <xf numFmtId="0" fontId="7" fillId="0" borderId="41" xfId="0" applyFont="1" applyFill="1" applyBorder="1" applyAlignment="1">
      <alignment vertical="center" wrapText="1"/>
    </xf>
    <xf numFmtId="0" fontId="0" fillId="0" borderId="8" xfId="0" applyBorder="1" applyAlignment="1">
      <alignment vertical="center"/>
    </xf>
    <xf numFmtId="0" fontId="7" fillId="0" borderId="8" xfId="0" applyFont="1" applyBorder="1" applyAlignment="1">
      <alignment vertical="center" wrapText="1"/>
    </xf>
    <xf numFmtId="0" fontId="0" fillId="0" borderId="8" xfId="0" applyBorder="1" applyAlignment="1">
      <alignment vertical="center" wrapText="1"/>
    </xf>
    <xf numFmtId="0" fontId="0" fillId="0" borderId="0" xfId="0" applyAlignment="1">
      <alignment vertical="center"/>
    </xf>
    <xf numFmtId="0" fontId="7" fillId="0" borderId="0" xfId="0" applyFont="1" applyAlignment="1">
      <alignment vertical="center" wrapText="1"/>
    </xf>
    <xf numFmtId="0" fontId="0" fillId="0" borderId="0" xfId="0" applyAlignment="1">
      <alignment vertical="center" wrapText="1"/>
    </xf>
    <xf numFmtId="164" fontId="3" fillId="2" borderId="15" xfId="1" applyFont="1" applyFill="1" applyBorder="1" applyAlignment="1">
      <alignment horizontal="left" vertical="center" wrapText="1"/>
    </xf>
    <xf numFmtId="0" fontId="7" fillId="0" borderId="8" xfId="0" quotePrefix="1" applyFont="1" applyFill="1" applyBorder="1" applyAlignment="1">
      <alignment vertical="center" wrapText="1"/>
    </xf>
    <xf numFmtId="0" fontId="36" fillId="0" borderId="53" xfId="0" applyFont="1" applyBorder="1" applyAlignment="1">
      <alignment horizontal="left" vertical="center"/>
    </xf>
    <xf numFmtId="0" fontId="37" fillId="0" borderId="0" xfId="0" applyFont="1" applyAlignment="1">
      <alignment wrapText="1"/>
    </xf>
    <xf numFmtId="0" fontId="35" fillId="0" borderId="8" xfId="0" applyFont="1" applyBorder="1" applyAlignment="1">
      <alignment horizontal="left" vertical="center" wrapText="1"/>
    </xf>
    <xf numFmtId="0" fontId="38" fillId="0" borderId="8" xfId="0" applyFont="1" applyBorder="1" applyAlignment="1">
      <alignment horizontal="left" vertical="center"/>
    </xf>
    <xf numFmtId="0" fontId="39" fillId="0" borderId="8" xfId="0" applyFont="1" applyBorder="1" applyAlignment="1">
      <alignment horizontal="left" vertical="center"/>
    </xf>
    <xf numFmtId="0" fontId="7" fillId="0" borderId="8" xfId="0" applyFont="1" applyBorder="1" applyAlignment="1">
      <alignment horizontal="left" vertical="center"/>
    </xf>
    <xf numFmtId="0" fontId="7" fillId="0" borderId="21" xfId="0" applyNumberFormat="1" applyFont="1" applyFill="1" applyBorder="1" applyAlignment="1">
      <alignment horizontal="left" vertical="center" wrapText="1"/>
    </xf>
    <xf numFmtId="0" fontId="0" fillId="0" borderId="8" xfId="0" quotePrefix="1" applyBorder="1" applyAlignment="1">
      <alignment horizontal="left" vertical="center" wrapText="1"/>
    </xf>
    <xf numFmtId="0" fontId="37" fillId="0" borderId="8" xfId="0" applyFont="1" applyBorder="1" applyAlignment="1">
      <alignment horizontal="left" vertical="center" wrapText="1"/>
    </xf>
    <xf numFmtId="0" fontId="38" fillId="0" borderId="8" xfId="0" applyFont="1" applyBorder="1" applyAlignment="1">
      <alignment horizontal="left" vertical="center" wrapText="1"/>
    </xf>
    <xf numFmtId="0" fontId="37" fillId="0" borderId="8" xfId="0" applyFont="1" applyBorder="1" applyAlignment="1">
      <alignment horizontal="left" vertical="center"/>
    </xf>
    <xf numFmtId="164" fontId="9" fillId="4" borderId="0" xfId="1" applyFont="1" applyFill="1" applyBorder="1" applyAlignment="1">
      <alignment horizontal="center" vertical="center"/>
    </xf>
    <xf numFmtId="164" fontId="13" fillId="2" borderId="0" xfId="1" applyFont="1" applyFill="1" applyBorder="1" applyAlignment="1">
      <alignment horizontal="center" vertical="center" wrapText="1"/>
    </xf>
    <xf numFmtId="0" fontId="11" fillId="2" borderId="0" xfId="0" applyFont="1" applyFill="1" applyAlignment="1">
      <alignment horizontal="center" vertical="center"/>
    </xf>
    <xf numFmtId="164" fontId="14" fillId="0" borderId="54" xfId="3" applyNumberFormat="1" applyFill="1" applyBorder="1"/>
    <xf numFmtId="1" fontId="3" fillId="0" borderId="54" xfId="0" applyNumberFormat="1" applyFont="1" applyFill="1" applyBorder="1" applyAlignment="1">
      <alignment horizontal="center" vertical="center"/>
    </xf>
    <xf numFmtId="0" fontId="7" fillId="0" borderId="55" xfId="0" applyFont="1" applyBorder="1" applyAlignment="1">
      <alignment vertical="center" wrapText="1"/>
    </xf>
    <xf numFmtId="0" fontId="37" fillId="0" borderId="8" xfId="0" applyFont="1" applyBorder="1" applyAlignment="1">
      <alignment vertical="center"/>
    </xf>
    <xf numFmtId="0" fontId="2" fillId="0" borderId="2" xfId="0" applyFont="1" applyBorder="1" applyAlignment="1">
      <alignment horizontal="center" vertical="center"/>
    </xf>
    <xf numFmtId="0" fontId="3" fillId="0" borderId="1"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4" fillId="2" borderId="2"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164" fontId="7" fillId="2" borderId="2" xfId="0" applyNumberFormat="1" applyFont="1" applyFill="1" applyBorder="1" applyAlignment="1">
      <alignment horizontal="left"/>
    </xf>
    <xf numFmtId="164" fontId="4" fillId="2" borderId="2" xfId="0" applyNumberFormat="1" applyFont="1" applyFill="1" applyBorder="1" applyAlignment="1">
      <alignment horizontal="left"/>
    </xf>
    <xf numFmtId="164" fontId="4" fillId="2" borderId="1"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164" fontId="5" fillId="2" borderId="2" xfId="2" applyNumberFormat="1" applyFont="1" applyFill="1" applyBorder="1" applyAlignment="1">
      <alignment vertical="top"/>
    </xf>
    <xf numFmtId="164" fontId="2" fillId="2" borderId="0" xfId="2" applyNumberFormat="1" applyFont="1" applyFill="1" applyBorder="1" applyAlignment="1">
      <alignment horizontal="center"/>
    </xf>
    <xf numFmtId="164" fontId="23" fillId="2" borderId="1" xfId="0" applyNumberFormat="1" applyFont="1" applyFill="1" applyBorder="1" applyAlignment="1">
      <alignment horizontal="left" vertical="center"/>
    </xf>
    <xf numFmtId="164" fontId="23" fillId="2" borderId="4" xfId="0" applyNumberFormat="1" applyFont="1" applyFill="1" applyBorder="1" applyAlignment="1">
      <alignment horizontal="left" vertical="center"/>
    </xf>
    <xf numFmtId="164" fontId="5" fillId="2" borderId="2" xfId="0" applyNumberFormat="1" applyFont="1" applyFill="1" applyBorder="1" applyAlignment="1">
      <alignment horizontal="left"/>
    </xf>
    <xf numFmtId="164" fontId="3" fillId="2" borderId="1" xfId="0" applyNumberFormat="1" applyFont="1" applyFill="1" applyBorder="1" applyAlignment="1">
      <alignment horizontal="left"/>
    </xf>
    <xf numFmtId="164" fontId="3" fillId="2" borderId="4" xfId="0" applyNumberFormat="1" applyFont="1" applyFill="1" applyBorder="1" applyAlignment="1">
      <alignment horizontal="left"/>
    </xf>
    <xf numFmtId="164" fontId="3" fillId="0" borderId="19" xfId="1" applyFont="1" applyFill="1" applyBorder="1" applyAlignment="1">
      <alignment horizontal="left" vertical="top" wrapText="1"/>
    </xf>
    <xf numFmtId="164" fontId="3" fillId="0" borderId="20" xfId="1" applyFont="1" applyFill="1" applyBorder="1" applyAlignment="1">
      <alignment horizontal="left" vertical="top" wrapText="1"/>
    </xf>
    <xf numFmtId="164" fontId="3" fillId="0" borderId="21" xfId="1" applyFont="1" applyFill="1" applyBorder="1" applyAlignment="1">
      <alignment horizontal="left" vertical="top" wrapText="1"/>
    </xf>
    <xf numFmtId="0" fontId="7" fillId="0" borderId="51" xfId="0" quotePrefix="1" applyFont="1" applyFill="1" applyBorder="1" applyAlignment="1">
      <alignment horizontal="left" vertical="center" wrapText="1"/>
    </xf>
    <xf numFmtId="0" fontId="7" fillId="0" borderId="52" xfId="0" quotePrefix="1" applyFont="1" applyFill="1" applyBorder="1" applyAlignment="1">
      <alignment horizontal="left" vertical="center" wrapText="1"/>
    </xf>
    <xf numFmtId="0" fontId="7" fillId="0" borderId="28" xfId="0" quotePrefix="1" applyFont="1" applyFill="1" applyBorder="1" applyAlignment="1">
      <alignment horizontal="left" vertical="center" wrapText="1"/>
    </xf>
    <xf numFmtId="0" fontId="7" fillId="0" borderId="8" xfId="0" quotePrefix="1" applyFont="1" applyBorder="1" applyAlignment="1">
      <alignment horizontal="left" vertical="center" wrapText="1"/>
    </xf>
    <xf numFmtId="0" fontId="7" fillId="0" borderId="8" xfId="0" applyFont="1" applyBorder="1" applyAlignment="1">
      <alignment horizontal="left" vertical="center" wrapText="1"/>
    </xf>
    <xf numFmtId="164" fontId="3" fillId="0" borderId="19" xfId="1" applyFont="1" applyFill="1" applyBorder="1" applyAlignment="1">
      <alignment vertical="center" wrapText="1"/>
    </xf>
    <xf numFmtId="164" fontId="3" fillId="0" borderId="20" xfId="1" applyFont="1" applyFill="1" applyBorder="1" applyAlignment="1">
      <alignment vertical="center" wrapText="1"/>
    </xf>
    <xf numFmtId="164" fontId="3" fillId="0" borderId="21" xfId="1" applyFont="1" applyFill="1" applyBorder="1" applyAlignment="1">
      <alignment vertical="center" wrapText="1"/>
    </xf>
    <xf numFmtId="0" fontId="7" fillId="0" borderId="51" xfId="0" quotePrefix="1" applyFont="1" applyFill="1" applyBorder="1" applyAlignment="1">
      <alignment vertical="center" wrapText="1"/>
    </xf>
    <xf numFmtId="0" fontId="7" fillId="0" borderId="52" xfId="0" quotePrefix="1" applyFont="1" applyFill="1" applyBorder="1" applyAlignment="1">
      <alignment vertical="center" wrapText="1"/>
    </xf>
    <xf numFmtId="0" fontId="7" fillId="0" borderId="28" xfId="0" quotePrefix="1" applyFont="1" applyFill="1" applyBorder="1" applyAlignment="1">
      <alignment vertical="center" wrapText="1"/>
    </xf>
    <xf numFmtId="0" fontId="7" fillId="0" borderId="8" xfId="0" quotePrefix="1" applyFont="1" applyBorder="1" applyAlignment="1">
      <alignment vertical="center" wrapText="1"/>
    </xf>
    <xf numFmtId="0" fontId="7" fillId="0" borderId="8" xfId="0" applyFont="1" applyBorder="1" applyAlignment="1">
      <alignment vertical="center" wrapText="1"/>
    </xf>
    <xf numFmtId="164" fontId="3" fillId="0" borderId="19" xfId="1" applyFont="1" applyFill="1" applyBorder="1" applyAlignment="1">
      <alignment horizontal="left" vertical="center" wrapText="1"/>
    </xf>
    <xf numFmtId="164" fontId="3" fillId="0" borderId="20" xfId="1" applyFont="1" applyFill="1" applyBorder="1" applyAlignment="1">
      <alignment horizontal="left" vertical="center" wrapText="1"/>
    </xf>
    <xf numFmtId="164" fontId="3" fillId="0" borderId="21" xfId="1" applyFont="1" applyFill="1" applyBorder="1" applyAlignment="1">
      <alignment horizontal="left" vertical="center" wrapText="1"/>
    </xf>
    <xf numFmtId="164" fontId="3" fillId="2" borderId="22" xfId="1" applyFont="1" applyFill="1" applyBorder="1" applyAlignment="1">
      <alignment horizontal="left" vertical="center" wrapText="1"/>
    </xf>
    <xf numFmtId="164" fontId="3" fillId="2" borderId="23" xfId="1" applyFont="1" applyFill="1" applyBorder="1" applyAlignment="1">
      <alignment horizontal="left" vertical="center" wrapText="1"/>
    </xf>
    <xf numFmtId="164" fontId="3" fillId="2" borderId="38" xfId="1" applyFont="1" applyFill="1" applyBorder="1" applyAlignment="1">
      <alignment horizontal="left" vertical="center" wrapText="1"/>
    </xf>
    <xf numFmtId="0" fontId="7" fillId="0" borderId="8" xfId="0" applyFont="1" applyFill="1" applyBorder="1" applyAlignment="1">
      <alignment horizontal="left" vertical="center" wrapText="1"/>
    </xf>
    <xf numFmtId="164" fontId="3" fillId="2" borderId="22" xfId="1" applyFont="1" applyFill="1" applyBorder="1" applyAlignment="1">
      <alignment horizontal="left" vertical="top" wrapText="1"/>
    </xf>
    <xf numFmtId="164" fontId="3" fillId="2" borderId="23" xfId="1" applyFont="1" applyFill="1" applyBorder="1" applyAlignment="1">
      <alignment horizontal="left" vertical="top" wrapText="1"/>
    </xf>
    <xf numFmtId="164" fontId="3" fillId="2" borderId="38" xfId="1" applyFont="1" applyFill="1" applyBorder="1" applyAlignment="1">
      <alignment horizontal="left" vertical="top" wrapText="1"/>
    </xf>
    <xf numFmtId="9" fontId="11" fillId="2" borderId="26" xfId="7" applyFont="1" applyFill="1" applyBorder="1" applyAlignment="1">
      <alignment horizontal="left" vertical="top"/>
    </xf>
    <xf numFmtId="9" fontId="11" fillId="2" borderId="47" xfId="7" applyFont="1" applyFill="1" applyBorder="1" applyAlignment="1">
      <alignment horizontal="center" vertical="top" wrapText="1"/>
    </xf>
    <xf numFmtId="9" fontId="11" fillId="2" borderId="46" xfId="7" applyFont="1" applyFill="1" applyBorder="1" applyAlignment="1">
      <alignment vertical="center"/>
    </xf>
    <xf numFmtId="9" fontId="11" fillId="2" borderId="46" xfId="7" applyFont="1" applyFill="1" applyBorder="1" applyAlignment="1">
      <alignment horizontal="left" vertical="center"/>
    </xf>
    <xf numFmtId="9" fontId="11" fillId="2" borderId="46" xfId="7" applyFont="1" applyFill="1" applyBorder="1" applyAlignment="1">
      <alignment horizontal="center" vertical="top"/>
    </xf>
  </cellXfs>
  <cellStyles count="8">
    <cellStyle name="Hyperlink" xfId="3" builtinId="8"/>
    <cellStyle name="Normal" xfId="0" builtinId="0"/>
    <cellStyle name="Normal 2 3" xfId="4"/>
    <cellStyle name="Normal 2 3 2" xfId="5"/>
    <cellStyle name="Normal 4 2" xfId="6"/>
    <cellStyle name="Normal_Functional Test Case v1.0" xfId="2"/>
    <cellStyle name="Normal_Sheet1" xfId="1"/>
    <cellStyle name="Percent" xfId="7" builtinId="5"/>
  </cellStyles>
  <dxfs count="0"/>
  <tableStyles count="0" defaultTableStyle="TableStyleMedium2" defaultPivotStyle="PivotStyleLight16"/>
  <colors>
    <mruColors>
      <color rgb="FF66FF33"/>
      <color rgb="FF33CC33"/>
      <color rgb="FFFF6600"/>
      <color rgb="FFCDFDCD"/>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1004049</xdr:colOff>
      <xdr:row>9</xdr:row>
      <xdr:rowOff>26893</xdr:rowOff>
    </xdr:from>
    <xdr:to>
      <xdr:col>3</xdr:col>
      <xdr:colOff>1257731</xdr:colOff>
      <xdr:row>9</xdr:row>
      <xdr:rowOff>277905</xdr:rowOff>
    </xdr:to>
    <xdr:pic>
      <xdr:nvPicPr>
        <xdr:cNvPr id="2" name="Picture 1"/>
        <xdr:cNvPicPr>
          <a:picLocks noChangeAspect="1"/>
        </xdr:cNvPicPr>
      </xdr:nvPicPr>
      <xdr:blipFill rotWithShape="1">
        <a:blip xmlns:r="http://schemas.openxmlformats.org/officeDocument/2006/relationships" r:embed="rId1"/>
        <a:srcRect l="28814" t="26735" r="17513" b="25848"/>
        <a:stretch/>
      </xdr:blipFill>
      <xdr:spPr>
        <a:xfrm>
          <a:off x="6158755" y="1568822"/>
          <a:ext cx="253682" cy="251012"/>
        </a:xfrm>
        <a:prstGeom prst="rect">
          <a:avLst/>
        </a:prstGeom>
      </xdr:spPr>
    </xdr:pic>
    <xdr:clientData/>
  </xdr:twoCellAnchor>
  <xdr:twoCellAnchor>
    <xdr:from>
      <xdr:col>1</xdr:col>
      <xdr:colOff>968188</xdr:colOff>
      <xdr:row>32</xdr:row>
      <xdr:rowOff>44824</xdr:rowOff>
    </xdr:from>
    <xdr:to>
      <xdr:col>1</xdr:col>
      <xdr:colOff>1221870</xdr:colOff>
      <xdr:row>32</xdr:row>
      <xdr:rowOff>295836</xdr:rowOff>
    </xdr:to>
    <xdr:pic>
      <xdr:nvPicPr>
        <xdr:cNvPr id="3" name="Picture 2"/>
        <xdr:cNvPicPr>
          <a:picLocks noChangeAspect="1"/>
        </xdr:cNvPicPr>
      </xdr:nvPicPr>
      <xdr:blipFill rotWithShape="1">
        <a:blip xmlns:r="http://schemas.openxmlformats.org/officeDocument/2006/relationships" r:embed="rId1"/>
        <a:srcRect l="28814" t="26735" r="17513" b="25848"/>
        <a:stretch/>
      </xdr:blipFill>
      <xdr:spPr>
        <a:xfrm>
          <a:off x="2438400" y="11385177"/>
          <a:ext cx="253682" cy="2510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1631578</xdr:colOff>
      <xdr:row>9</xdr:row>
      <xdr:rowOff>26893</xdr:rowOff>
    </xdr:from>
    <xdr:to>
      <xdr:col>3</xdr:col>
      <xdr:colOff>1885260</xdr:colOff>
      <xdr:row>9</xdr:row>
      <xdr:rowOff>277905</xdr:rowOff>
    </xdr:to>
    <xdr:pic>
      <xdr:nvPicPr>
        <xdr:cNvPr id="2" name="Picture 1"/>
        <xdr:cNvPicPr>
          <a:picLocks noChangeAspect="1"/>
        </xdr:cNvPicPr>
      </xdr:nvPicPr>
      <xdr:blipFill rotWithShape="1">
        <a:blip xmlns:r="http://schemas.openxmlformats.org/officeDocument/2006/relationships" r:embed="rId1"/>
        <a:srcRect l="28814" t="26735" r="17513" b="25848"/>
        <a:stretch/>
      </xdr:blipFill>
      <xdr:spPr>
        <a:xfrm>
          <a:off x="6786284" y="1568822"/>
          <a:ext cx="253682" cy="251012"/>
        </a:xfrm>
        <a:prstGeom prst="rect">
          <a:avLst/>
        </a:prstGeom>
      </xdr:spPr>
    </xdr:pic>
    <xdr:clientData/>
  </xdr:twoCellAnchor>
  <xdr:twoCellAnchor>
    <xdr:from>
      <xdr:col>3</xdr:col>
      <xdr:colOff>1631578</xdr:colOff>
      <xdr:row>10</xdr:row>
      <xdr:rowOff>26893</xdr:rowOff>
    </xdr:from>
    <xdr:to>
      <xdr:col>3</xdr:col>
      <xdr:colOff>1885260</xdr:colOff>
      <xdr:row>10</xdr:row>
      <xdr:rowOff>277905</xdr:rowOff>
    </xdr:to>
    <xdr:pic>
      <xdr:nvPicPr>
        <xdr:cNvPr id="3" name="Picture 2"/>
        <xdr:cNvPicPr>
          <a:picLocks noChangeAspect="1"/>
        </xdr:cNvPicPr>
      </xdr:nvPicPr>
      <xdr:blipFill rotWithShape="1">
        <a:blip xmlns:r="http://schemas.openxmlformats.org/officeDocument/2006/relationships" r:embed="rId1"/>
        <a:srcRect l="28814" t="26735" r="17513" b="25848"/>
        <a:stretch/>
      </xdr:blipFill>
      <xdr:spPr>
        <a:xfrm>
          <a:off x="6786284" y="1568822"/>
          <a:ext cx="253682" cy="251012"/>
        </a:xfrm>
        <a:prstGeom prst="rect">
          <a:avLst/>
        </a:prstGeom>
      </xdr:spPr>
    </xdr:pic>
    <xdr:clientData/>
  </xdr:twoCellAnchor>
  <xdr:twoCellAnchor>
    <xdr:from>
      <xdr:col>3</xdr:col>
      <xdr:colOff>1631578</xdr:colOff>
      <xdr:row>11</xdr:row>
      <xdr:rowOff>26893</xdr:rowOff>
    </xdr:from>
    <xdr:to>
      <xdr:col>3</xdr:col>
      <xdr:colOff>1885260</xdr:colOff>
      <xdr:row>11</xdr:row>
      <xdr:rowOff>277905</xdr:rowOff>
    </xdr:to>
    <xdr:pic>
      <xdr:nvPicPr>
        <xdr:cNvPr id="4" name="Picture 3"/>
        <xdr:cNvPicPr>
          <a:picLocks noChangeAspect="1"/>
        </xdr:cNvPicPr>
      </xdr:nvPicPr>
      <xdr:blipFill rotWithShape="1">
        <a:blip xmlns:r="http://schemas.openxmlformats.org/officeDocument/2006/relationships" r:embed="rId1"/>
        <a:srcRect l="28814" t="26735" r="17513" b="25848"/>
        <a:stretch/>
      </xdr:blipFill>
      <xdr:spPr>
        <a:xfrm>
          <a:off x="6786284" y="2241175"/>
          <a:ext cx="253682" cy="251012"/>
        </a:xfrm>
        <a:prstGeom prst="rect">
          <a:avLst/>
        </a:prstGeom>
      </xdr:spPr>
    </xdr:pic>
    <xdr:clientData/>
  </xdr:twoCellAnchor>
  <xdr:twoCellAnchor>
    <xdr:from>
      <xdr:col>3</xdr:col>
      <xdr:colOff>1631578</xdr:colOff>
      <xdr:row>12</xdr:row>
      <xdr:rowOff>26893</xdr:rowOff>
    </xdr:from>
    <xdr:to>
      <xdr:col>3</xdr:col>
      <xdr:colOff>1885260</xdr:colOff>
      <xdr:row>12</xdr:row>
      <xdr:rowOff>277905</xdr:rowOff>
    </xdr:to>
    <xdr:pic>
      <xdr:nvPicPr>
        <xdr:cNvPr id="5" name="Picture 4"/>
        <xdr:cNvPicPr>
          <a:picLocks noChangeAspect="1"/>
        </xdr:cNvPicPr>
      </xdr:nvPicPr>
      <xdr:blipFill rotWithShape="1">
        <a:blip xmlns:r="http://schemas.openxmlformats.org/officeDocument/2006/relationships" r:embed="rId1"/>
        <a:srcRect l="28814" t="26735" r="17513" b="25848"/>
        <a:stretch/>
      </xdr:blipFill>
      <xdr:spPr>
        <a:xfrm>
          <a:off x="6786284" y="2913528"/>
          <a:ext cx="253682" cy="251012"/>
        </a:xfrm>
        <a:prstGeom prst="rect">
          <a:avLst/>
        </a:prstGeom>
      </xdr:spPr>
    </xdr:pic>
    <xdr:clientData/>
  </xdr:twoCellAnchor>
  <xdr:twoCellAnchor>
    <xdr:from>
      <xdr:col>3</xdr:col>
      <xdr:colOff>1631578</xdr:colOff>
      <xdr:row>13</xdr:row>
      <xdr:rowOff>26893</xdr:rowOff>
    </xdr:from>
    <xdr:to>
      <xdr:col>3</xdr:col>
      <xdr:colOff>1885260</xdr:colOff>
      <xdr:row>13</xdr:row>
      <xdr:rowOff>277905</xdr:rowOff>
    </xdr:to>
    <xdr:pic>
      <xdr:nvPicPr>
        <xdr:cNvPr id="6" name="Picture 5"/>
        <xdr:cNvPicPr>
          <a:picLocks noChangeAspect="1"/>
        </xdr:cNvPicPr>
      </xdr:nvPicPr>
      <xdr:blipFill rotWithShape="1">
        <a:blip xmlns:r="http://schemas.openxmlformats.org/officeDocument/2006/relationships" r:embed="rId1"/>
        <a:srcRect l="28814" t="26735" r="17513" b="25848"/>
        <a:stretch/>
      </xdr:blipFill>
      <xdr:spPr>
        <a:xfrm>
          <a:off x="6786284" y="3756211"/>
          <a:ext cx="253682" cy="251012"/>
        </a:xfrm>
        <a:prstGeom prst="rect">
          <a:avLst/>
        </a:prstGeom>
      </xdr:spPr>
    </xdr:pic>
    <xdr:clientData/>
  </xdr:twoCellAnchor>
  <xdr:twoCellAnchor>
    <xdr:from>
      <xdr:col>3</xdr:col>
      <xdr:colOff>1631578</xdr:colOff>
      <xdr:row>13</xdr:row>
      <xdr:rowOff>26893</xdr:rowOff>
    </xdr:from>
    <xdr:to>
      <xdr:col>3</xdr:col>
      <xdr:colOff>1885260</xdr:colOff>
      <xdr:row>13</xdr:row>
      <xdr:rowOff>277905</xdr:rowOff>
    </xdr:to>
    <xdr:pic>
      <xdr:nvPicPr>
        <xdr:cNvPr id="7" name="Picture 6"/>
        <xdr:cNvPicPr>
          <a:picLocks noChangeAspect="1"/>
        </xdr:cNvPicPr>
      </xdr:nvPicPr>
      <xdr:blipFill rotWithShape="1">
        <a:blip xmlns:r="http://schemas.openxmlformats.org/officeDocument/2006/relationships" r:embed="rId1"/>
        <a:srcRect l="28814" t="26735" r="17513" b="25848"/>
        <a:stretch/>
      </xdr:blipFill>
      <xdr:spPr>
        <a:xfrm>
          <a:off x="6786284" y="2241175"/>
          <a:ext cx="253682" cy="2510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ec2-54-179-59-245.ap-southeast-1.compute.amazonaw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zoomScale="90" zoomScaleNormal="90" workbookViewId="0">
      <selection activeCell="G5" sqref="G5"/>
    </sheetView>
  </sheetViews>
  <sheetFormatPr defaultColWidth="9.109375" defaultRowHeight="13.2"/>
  <cols>
    <col min="1" max="1" width="2.5546875" style="3" customWidth="1"/>
    <col min="2" max="2" width="22.44140625" style="20" customWidth="1"/>
    <col min="3" max="3" width="27.88671875" style="3" bestFit="1" customWidth="1"/>
    <col min="4" max="4" width="26.88671875" style="3" customWidth="1"/>
    <col min="5" max="5" width="21.109375" style="3" customWidth="1"/>
    <col min="6" max="6" width="35.5546875" style="3" customWidth="1"/>
    <col min="7" max="7" width="47.33203125" style="3" customWidth="1"/>
    <col min="8" max="16384" width="9.109375" style="3"/>
  </cols>
  <sheetData>
    <row r="2" spans="1:7" s="2" customFormat="1" ht="53.25" customHeight="1">
      <c r="A2" s="1"/>
      <c r="B2" s="80"/>
      <c r="C2" s="295" t="s">
        <v>0</v>
      </c>
      <c r="D2" s="295"/>
      <c r="E2" s="295"/>
      <c r="F2" s="295"/>
      <c r="G2" s="295"/>
    </row>
    <row r="3" spans="1:7">
      <c r="B3" s="4"/>
      <c r="C3" s="5"/>
      <c r="F3" s="6"/>
    </row>
    <row r="4" spans="1:7">
      <c r="B4" s="7" t="s">
        <v>1</v>
      </c>
      <c r="C4" s="296" t="s">
        <v>54</v>
      </c>
      <c r="D4" s="297"/>
      <c r="E4" s="298"/>
      <c r="F4" s="7" t="s">
        <v>2</v>
      </c>
      <c r="G4" s="8" t="s">
        <v>55</v>
      </c>
    </row>
    <row r="5" spans="1:7">
      <c r="B5" s="7" t="s">
        <v>3</v>
      </c>
      <c r="C5" s="296"/>
      <c r="D5" s="297"/>
      <c r="E5" s="298"/>
      <c r="F5" s="7" t="s">
        <v>4</v>
      </c>
      <c r="G5" s="8"/>
    </row>
    <row r="6" spans="1:7">
      <c r="B6" s="299" t="s">
        <v>5</v>
      </c>
      <c r="C6" s="300"/>
      <c r="D6" s="301"/>
      <c r="E6" s="302"/>
      <c r="F6" s="7" t="s">
        <v>6</v>
      </c>
      <c r="G6" s="9"/>
    </row>
    <row r="7" spans="1:7">
      <c r="B7" s="299"/>
      <c r="C7" s="303"/>
      <c r="D7" s="304"/>
      <c r="E7" s="305"/>
      <c r="F7" s="7" t="s">
        <v>7</v>
      </c>
      <c r="G7" s="10"/>
    </row>
    <row r="8" spans="1:7">
      <c r="B8" s="11"/>
      <c r="C8" s="12"/>
      <c r="D8" s="13"/>
      <c r="E8" s="13"/>
      <c r="F8" s="14"/>
      <c r="G8" s="15"/>
    </row>
    <row r="9" spans="1:7">
      <c r="B9" s="16"/>
      <c r="C9" s="17"/>
      <c r="D9" s="17"/>
      <c r="E9" s="17"/>
      <c r="F9" s="17"/>
    </row>
    <row r="10" spans="1:7">
      <c r="B10" s="18" t="s">
        <v>8</v>
      </c>
    </row>
    <row r="11" spans="1:7" s="19" customFormat="1">
      <c r="B11" s="91" t="s">
        <v>45</v>
      </c>
      <c r="C11" s="92" t="s">
        <v>9</v>
      </c>
      <c r="D11" s="92" t="s">
        <v>10</v>
      </c>
      <c r="E11" s="93" t="s">
        <v>44</v>
      </c>
      <c r="F11" s="93" t="s">
        <v>25</v>
      </c>
    </row>
    <row r="12" spans="1:7">
      <c r="B12" s="81"/>
      <c r="C12" s="77"/>
      <c r="D12" s="73"/>
      <c r="E12" s="74"/>
      <c r="F12" s="74"/>
    </row>
    <row r="13" spans="1:7">
      <c r="B13" s="81"/>
      <c r="C13" s="77"/>
      <c r="D13" s="75"/>
      <c r="E13" s="74"/>
      <c r="F13" s="74"/>
    </row>
    <row r="14" spans="1:7">
      <c r="B14" s="9"/>
      <c r="C14" s="77"/>
      <c r="D14" s="75"/>
      <c r="E14" s="74"/>
      <c r="F14" s="74"/>
    </row>
    <row r="15" spans="1:7">
      <c r="B15" s="9"/>
      <c r="C15" s="77"/>
      <c r="D15" s="75"/>
      <c r="E15" s="75"/>
      <c r="F15" s="78"/>
    </row>
    <row r="16" spans="1:7">
      <c r="B16" s="9"/>
      <c r="C16" s="77"/>
      <c r="D16" s="75"/>
      <c r="E16" s="75"/>
      <c r="F16" s="78"/>
    </row>
    <row r="17" spans="2:7">
      <c r="B17" s="9"/>
      <c r="C17" s="77"/>
      <c r="D17" s="75"/>
      <c r="E17" s="75"/>
      <c r="F17" s="78"/>
    </row>
    <row r="18" spans="2:7">
      <c r="B18" s="9"/>
      <c r="C18" s="77"/>
      <c r="D18" s="76"/>
      <c r="E18" s="75"/>
      <c r="F18" s="78"/>
    </row>
    <row r="19" spans="2:7">
      <c r="G19" s="79"/>
    </row>
    <row r="20" spans="2:7">
      <c r="G20" s="79"/>
    </row>
    <row r="21" spans="2:7">
      <c r="G21" s="79"/>
    </row>
    <row r="22" spans="2:7">
      <c r="G22" s="79"/>
    </row>
  </sheetData>
  <mergeCells count="5">
    <mergeCell ref="C2:G2"/>
    <mergeCell ref="C4:E4"/>
    <mergeCell ref="C5:E5"/>
    <mergeCell ref="B6:B7"/>
    <mergeCell ref="C6:E7"/>
  </mergeCells>
  <phoneticPr fontId="17"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6"/>
  <sheetViews>
    <sheetView view="pageBreakPreview" zoomScale="85" zoomScaleNormal="100" zoomScaleSheetLayoutView="85" workbookViewId="0">
      <selection activeCell="A6" sqref="A6:D6"/>
    </sheetView>
  </sheetViews>
  <sheetFormatPr defaultRowHeight="14.4"/>
  <cols>
    <col min="1" max="1" width="21.44140625" customWidth="1"/>
    <col min="2" max="2" width="29.88671875" style="21" customWidth="1"/>
    <col min="3" max="3" width="23.77734375" style="22" customWidth="1"/>
    <col min="4" max="4" width="42.5546875" customWidth="1"/>
    <col min="5" max="5" width="57.44140625" style="23" customWidth="1"/>
    <col min="6" max="6" width="13.6640625" style="39" customWidth="1"/>
    <col min="7" max="8" width="17.109375" style="40" customWidth="1"/>
    <col min="9" max="9" width="17.88671875" style="41" customWidth="1"/>
    <col min="10" max="10" width="66.5546875" bestFit="1" customWidth="1"/>
  </cols>
  <sheetData>
    <row r="1" spans="1:10" s="27" customFormat="1" ht="15.6">
      <c r="A1" s="24" t="s">
        <v>46</v>
      </c>
      <c r="B1" s="156" t="s">
        <v>212</v>
      </c>
      <c r="C1" s="151"/>
      <c r="D1" s="151"/>
      <c r="E1" s="152"/>
      <c r="F1" s="25"/>
      <c r="G1" s="26"/>
      <c r="H1" s="26"/>
      <c r="I1" s="42"/>
    </row>
    <row r="2" spans="1:10" s="27" customFormat="1" ht="13.2">
      <c r="A2" s="28" t="s">
        <v>12</v>
      </c>
      <c r="B2" s="317" t="s">
        <v>35</v>
      </c>
      <c r="C2" s="318"/>
      <c r="D2" s="318"/>
      <c r="E2" s="319"/>
      <c r="F2" s="29"/>
      <c r="G2" s="30"/>
      <c r="H2" s="30"/>
      <c r="I2" s="42"/>
    </row>
    <row r="3" spans="1:10" s="27" customFormat="1" ht="13.2">
      <c r="A3" s="24" t="s">
        <v>13</v>
      </c>
      <c r="B3" s="340" t="s">
        <v>55</v>
      </c>
      <c r="C3" s="341"/>
      <c r="D3" s="341"/>
      <c r="E3" s="342"/>
      <c r="F3" s="29"/>
      <c r="G3" s="30"/>
      <c r="H3" s="30"/>
      <c r="I3" s="42"/>
      <c r="J3" s="31"/>
    </row>
    <row r="4" spans="1:10" s="27" customFormat="1" ht="13.2">
      <c r="A4" s="95" t="s">
        <v>14</v>
      </c>
      <c r="B4" s="96" t="s">
        <v>15</v>
      </c>
      <c r="C4" s="96" t="s">
        <v>43</v>
      </c>
      <c r="D4" s="97" t="s">
        <v>17</v>
      </c>
      <c r="E4" s="98" t="s">
        <v>18</v>
      </c>
      <c r="F4" s="32"/>
      <c r="G4" s="32"/>
      <c r="H4" s="45"/>
    </row>
    <row r="5" spans="1:10" s="27" customFormat="1" ht="13.2">
      <c r="A5" s="99">
        <f>COUNTIF(F:F,"Pass")</f>
        <v>5</v>
      </c>
      <c r="B5" s="100">
        <f>COUNTIF(F:F,"Fail")</f>
        <v>1</v>
      </c>
      <c r="C5" s="100">
        <f>COUNTIF(F:F,"Untested")</f>
        <v>0</v>
      </c>
      <c r="D5" s="101">
        <f>COUNTIF(F:F,"N/A")</f>
        <v>0</v>
      </c>
      <c r="E5" s="102">
        <f>COUNTA(A9:A396)</f>
        <v>6</v>
      </c>
      <c r="F5" s="32"/>
      <c r="G5" s="32"/>
      <c r="H5" s="45"/>
    </row>
    <row r="6" spans="1:10" s="27" customFormat="1" ht="13.2">
      <c r="A6" s="347">
        <f>A5/$E$5</f>
        <v>0.83333333333333337</v>
      </c>
      <c r="B6" s="347">
        <f t="shared" ref="B6:D6" si="0">B5/$E$5</f>
        <v>0.16666666666666666</v>
      </c>
      <c r="C6" s="347">
        <f t="shared" si="0"/>
        <v>0</v>
      </c>
      <c r="D6" s="347">
        <f t="shared" si="0"/>
        <v>0</v>
      </c>
      <c r="E6" s="103"/>
      <c r="F6" s="32"/>
      <c r="G6" s="32"/>
      <c r="H6" s="45"/>
    </row>
    <row r="7" spans="1:10" s="27" customFormat="1" ht="13.8" thickBot="1">
      <c r="A7" s="94"/>
      <c r="B7" s="33"/>
      <c r="C7" s="34"/>
      <c r="D7" s="35"/>
      <c r="E7" s="67"/>
      <c r="F7" s="36"/>
      <c r="G7" s="36"/>
      <c r="H7" s="46"/>
    </row>
    <row r="8" spans="1:10" s="27" customFormat="1" ht="13.2">
      <c r="A8" s="104" t="s">
        <v>19</v>
      </c>
      <c r="B8" s="104" t="s">
        <v>20</v>
      </c>
      <c r="C8" s="104" t="s">
        <v>21</v>
      </c>
      <c r="D8" s="104" t="s">
        <v>22</v>
      </c>
      <c r="E8" s="104" t="s">
        <v>23</v>
      </c>
      <c r="F8" s="105" t="s">
        <v>26</v>
      </c>
      <c r="G8" s="105" t="s">
        <v>24</v>
      </c>
      <c r="H8" s="105" t="s">
        <v>13</v>
      </c>
      <c r="I8" s="106" t="s">
        <v>25</v>
      </c>
      <c r="J8" s="37"/>
    </row>
    <row r="9" spans="1:10" s="27" customFormat="1" ht="13.2">
      <c r="A9" s="107"/>
      <c r="B9" s="107" t="s">
        <v>219</v>
      </c>
      <c r="C9" s="108"/>
      <c r="D9" s="107"/>
      <c r="E9" s="108"/>
      <c r="F9" s="109"/>
      <c r="G9" s="109"/>
      <c r="H9" s="109"/>
      <c r="I9" s="110"/>
      <c r="J9" s="38"/>
    </row>
    <row r="10" spans="1:10" s="70" customFormat="1" ht="66">
      <c r="A10" s="43" t="str">
        <f>IF(E10="","","["&amp;$B$1&amp;"-"&amp;ROW(A1)&amp;"]")</f>
        <v>[Chỉnh sửa hồ sơ ứng viên-1]</v>
      </c>
      <c r="B10" s="68" t="s">
        <v>217</v>
      </c>
      <c r="C10" s="293" t="s">
        <v>209</v>
      </c>
      <c r="D10" s="154" t="s">
        <v>213</v>
      </c>
      <c r="E10" s="155" t="s">
        <v>215</v>
      </c>
      <c r="F10" s="43" t="s">
        <v>14</v>
      </c>
      <c r="G10" s="43">
        <v>44888</v>
      </c>
      <c r="H10" s="43" t="str">
        <f>$B$3</f>
        <v>Diem Le</v>
      </c>
      <c r="I10" s="44"/>
    </row>
    <row r="11" spans="1:10" s="70" customFormat="1" ht="79.2">
      <c r="A11" s="43" t="str">
        <f t="shared" ref="A11" si="1">IF(E11="","","["&amp;$B$1&amp;"-"&amp;ROW(A2)&amp;"]")</f>
        <v>[Chỉnh sửa hồ sơ ứng viên-2]</v>
      </c>
      <c r="B11" s="68" t="s">
        <v>218</v>
      </c>
      <c r="C11" s="293" t="s">
        <v>209</v>
      </c>
      <c r="D11" s="154" t="s">
        <v>214</v>
      </c>
      <c r="E11" s="68" t="s">
        <v>216</v>
      </c>
      <c r="F11" s="43" t="s">
        <v>15</v>
      </c>
      <c r="G11" s="43">
        <v>44888</v>
      </c>
      <c r="H11" s="43" t="str">
        <f t="shared" ref="H11" si="2">$B$3</f>
        <v>Diem Le</v>
      </c>
      <c r="I11" s="44">
        <v>28</v>
      </c>
    </row>
    <row r="12" spans="1:10" s="27" customFormat="1" ht="13.2">
      <c r="A12" s="107"/>
      <c r="B12" s="107" t="s">
        <v>220</v>
      </c>
      <c r="C12" s="108"/>
      <c r="D12" s="107"/>
      <c r="E12" s="108"/>
      <c r="F12" s="109"/>
      <c r="G12" s="109"/>
      <c r="H12" s="109"/>
      <c r="I12" s="110"/>
      <c r="J12" s="38"/>
    </row>
    <row r="13" spans="1:10" s="70" customFormat="1" ht="26.4">
      <c r="A13" s="43" t="str">
        <f>IF(E13="","","["&amp;$B$1&amp;"-"&amp;ROW(A3)&amp;"]")</f>
        <v>[Chỉnh sửa hồ sơ ứng viên-3]</v>
      </c>
      <c r="B13" s="68" t="s">
        <v>221</v>
      </c>
      <c r="C13" s="220" t="s">
        <v>209</v>
      </c>
      <c r="D13" s="69" t="s">
        <v>123</v>
      </c>
      <c r="E13" s="202" t="str">
        <f xml:space="preserve"> " Có hiển thị " &amp; B13</f>
        <v xml:space="preserve"> Có hiển thị TRường nhập thông tin</v>
      </c>
      <c r="F13" s="43" t="s">
        <v>14</v>
      </c>
      <c r="G13" s="43">
        <v>44888</v>
      </c>
      <c r="H13" s="43" t="str">
        <f>$B$3</f>
        <v>Diem Le</v>
      </c>
      <c r="I13" s="44"/>
    </row>
    <row r="14" spans="1:10" s="70" customFormat="1" ht="26.4">
      <c r="A14" s="43" t="str">
        <f t="shared" ref="A14:A16" si="3">IF(E14="","","["&amp;$B$1&amp;"-"&amp;ROW(A4)&amp;"]")</f>
        <v>[Chỉnh sửa hồ sơ ứng viên-4]</v>
      </c>
      <c r="B14" s="68" t="s">
        <v>222</v>
      </c>
      <c r="C14" s="220" t="s">
        <v>209</v>
      </c>
      <c r="D14" s="69" t="s">
        <v>123</v>
      </c>
      <c r="E14" s="202" t="str">
        <f t="shared" ref="E14:E16" si="4" xml:space="preserve"> " Có hiển thị " &amp; B14</f>
        <v xml:space="preserve"> Có hiển thị Nút chỉnh sửa</v>
      </c>
      <c r="F14" s="43" t="s">
        <v>14</v>
      </c>
      <c r="G14" s="43">
        <v>44888</v>
      </c>
      <c r="H14" s="43" t="str">
        <f t="shared" ref="H14:H16" si="5">$B$3</f>
        <v>Diem Le</v>
      </c>
      <c r="I14" s="44"/>
    </row>
    <row r="15" spans="1:10" s="70" customFormat="1" ht="26.4">
      <c r="A15" s="43" t="str">
        <f t="shared" si="3"/>
        <v>[Chỉnh sửa hồ sơ ứng viên-5]</v>
      </c>
      <c r="B15" s="68" t="s">
        <v>223</v>
      </c>
      <c r="C15" s="220" t="s">
        <v>209</v>
      </c>
      <c r="D15" s="69" t="s">
        <v>123</v>
      </c>
      <c r="E15" s="202" t="str">
        <f t="shared" si="4"/>
        <v xml:space="preserve"> Có hiển thị Tab Thông tin cá nhân</v>
      </c>
      <c r="F15" s="43" t="s">
        <v>14</v>
      </c>
      <c r="G15" s="43">
        <v>44888</v>
      </c>
      <c r="H15" s="43" t="str">
        <f t="shared" si="5"/>
        <v>Diem Le</v>
      </c>
      <c r="I15" s="44"/>
    </row>
    <row r="16" spans="1:10" s="70" customFormat="1" ht="26.4">
      <c r="A16" s="43" t="str">
        <f t="shared" si="3"/>
        <v>[Chỉnh sửa hồ sơ ứng viên-6]</v>
      </c>
      <c r="B16" s="68" t="s">
        <v>224</v>
      </c>
      <c r="C16" s="220" t="s">
        <v>209</v>
      </c>
      <c r="D16" s="69" t="s">
        <v>123</v>
      </c>
      <c r="E16" s="202" t="str">
        <f t="shared" si="4"/>
        <v xml:space="preserve"> Có hiển thị Tab Hồ sơ</v>
      </c>
      <c r="F16" s="43" t="s">
        <v>14</v>
      </c>
      <c r="G16" s="43">
        <v>44888</v>
      </c>
      <c r="H16" s="43" t="str">
        <f t="shared" si="5"/>
        <v>Diem Le</v>
      </c>
      <c r="I16" s="44"/>
    </row>
  </sheetData>
  <autoFilter ref="A8:I16"/>
  <mergeCells count="2">
    <mergeCell ref="B2:E2"/>
    <mergeCell ref="B3:E3"/>
  </mergeCells>
  <dataValidations count="2">
    <dataValidation type="list" allowBlank="1" showErrorMessage="1" sqref="F1:H2">
      <formula1>$J$1:$J$5</formula1>
      <formula2>0</formula2>
    </dataValidation>
    <dataValidation type="list" allowBlank="1" showErrorMessage="1" sqref="F10:F11 F13:F16">
      <formula1>"Pass,Fail,N/A,Untested"</formula1>
    </dataValidation>
  </dataValidations>
  <pageMargins left="0.7" right="0.7" top="0.75" bottom="0.75" header="0.3" footer="0.3"/>
  <pageSetup scale="2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3"/>
  <sheetViews>
    <sheetView view="pageBreakPreview" zoomScale="85" zoomScaleNormal="100" zoomScaleSheetLayoutView="85" workbookViewId="0">
      <selection activeCell="A6" sqref="A6:D6"/>
    </sheetView>
  </sheetViews>
  <sheetFormatPr defaultRowHeight="14.4"/>
  <cols>
    <col min="1" max="1" width="21.44140625" customWidth="1"/>
    <col min="2" max="2" width="29.88671875" style="21" customWidth="1"/>
    <col min="3" max="3" width="23.77734375" style="22" customWidth="1"/>
    <col min="4" max="4" width="42.5546875" customWidth="1"/>
    <col min="5" max="5" width="57.44140625" style="23" customWidth="1"/>
    <col min="6" max="6" width="13.6640625" style="39" customWidth="1"/>
    <col min="7" max="8" width="17.109375" style="40" customWidth="1"/>
    <col min="9" max="9" width="17.88671875" style="41" customWidth="1"/>
    <col min="10" max="10" width="66.5546875" bestFit="1" customWidth="1"/>
  </cols>
  <sheetData>
    <row r="1" spans="1:10" s="27" customFormat="1" ht="15.6">
      <c r="A1" s="24" t="s">
        <v>46</v>
      </c>
      <c r="B1" s="156" t="s">
        <v>225</v>
      </c>
      <c r="C1" s="151"/>
      <c r="D1" s="151"/>
      <c r="E1" s="152"/>
      <c r="F1" s="25"/>
      <c r="G1" s="26"/>
      <c r="H1" s="26"/>
      <c r="I1" s="42"/>
    </row>
    <row r="2" spans="1:10" s="27" customFormat="1" ht="13.2">
      <c r="A2" s="28" t="s">
        <v>12</v>
      </c>
      <c r="B2" s="317" t="s">
        <v>35</v>
      </c>
      <c r="C2" s="318"/>
      <c r="D2" s="318"/>
      <c r="E2" s="319"/>
      <c r="F2" s="29"/>
      <c r="G2" s="30"/>
      <c r="H2" s="30"/>
      <c r="I2" s="42"/>
    </row>
    <row r="3" spans="1:10" s="27" customFormat="1" ht="13.2">
      <c r="A3" s="24" t="s">
        <v>13</v>
      </c>
      <c r="B3" s="340" t="s">
        <v>55</v>
      </c>
      <c r="C3" s="341"/>
      <c r="D3" s="341"/>
      <c r="E3" s="342"/>
      <c r="F3" s="29"/>
      <c r="G3" s="30"/>
      <c r="H3" s="30"/>
      <c r="I3" s="42"/>
      <c r="J3" s="31"/>
    </row>
    <row r="4" spans="1:10" s="27" customFormat="1" ht="13.2">
      <c r="A4" s="95" t="s">
        <v>14</v>
      </c>
      <c r="B4" s="96" t="s">
        <v>15</v>
      </c>
      <c r="C4" s="96" t="s">
        <v>43</v>
      </c>
      <c r="D4" s="97" t="s">
        <v>17</v>
      </c>
      <c r="E4" s="98" t="s">
        <v>18</v>
      </c>
      <c r="F4" s="32"/>
      <c r="G4" s="32"/>
      <c r="H4" s="45"/>
    </row>
    <row r="5" spans="1:10" s="27" customFormat="1" ht="13.2">
      <c r="A5" s="99">
        <f>COUNTIF(F:F,"Pass")</f>
        <v>2</v>
      </c>
      <c r="B5" s="100">
        <f>COUNTIF(F:F,"Fail")</f>
        <v>1</v>
      </c>
      <c r="C5" s="100">
        <f>COUNTIF(F:F,"Untested")</f>
        <v>0</v>
      </c>
      <c r="D5" s="101">
        <f>COUNTIF(F:F,"N/A")</f>
        <v>0</v>
      </c>
      <c r="E5" s="102">
        <f>COUNTA(A9:A393)</f>
        <v>3</v>
      </c>
      <c r="F5" s="32"/>
      <c r="G5" s="32"/>
      <c r="H5" s="45"/>
    </row>
    <row r="6" spans="1:10" s="27" customFormat="1" ht="13.2">
      <c r="A6" s="347">
        <f>A5/$E$5</f>
        <v>0.66666666666666663</v>
      </c>
      <c r="B6" s="347">
        <f t="shared" ref="B6:D6" si="0">B5/$E$5</f>
        <v>0.33333333333333331</v>
      </c>
      <c r="C6" s="347">
        <f t="shared" si="0"/>
        <v>0</v>
      </c>
      <c r="D6" s="347">
        <f t="shared" si="0"/>
        <v>0</v>
      </c>
      <c r="E6" s="103"/>
      <c r="F6" s="32"/>
      <c r="G6" s="32"/>
      <c r="H6" s="45"/>
    </row>
    <row r="7" spans="1:10" s="27" customFormat="1" ht="13.8" thickBot="1">
      <c r="A7" s="94"/>
      <c r="B7" s="33"/>
      <c r="C7" s="34"/>
      <c r="D7" s="35"/>
      <c r="E7" s="67"/>
      <c r="F7" s="36"/>
      <c r="G7" s="36"/>
      <c r="H7" s="46"/>
    </row>
    <row r="8" spans="1:10" s="27" customFormat="1" ht="13.2">
      <c r="A8" s="104" t="s">
        <v>19</v>
      </c>
      <c r="B8" s="104" t="s">
        <v>20</v>
      </c>
      <c r="C8" s="104" t="s">
        <v>21</v>
      </c>
      <c r="D8" s="104" t="s">
        <v>22</v>
      </c>
      <c r="E8" s="104" t="s">
        <v>23</v>
      </c>
      <c r="F8" s="105" t="s">
        <v>26</v>
      </c>
      <c r="G8" s="105" t="s">
        <v>24</v>
      </c>
      <c r="H8" s="105" t="s">
        <v>13</v>
      </c>
      <c r="I8" s="106" t="s">
        <v>25</v>
      </c>
      <c r="J8" s="37"/>
    </row>
    <row r="9" spans="1:10" s="27" customFormat="1" ht="13.2">
      <c r="A9" s="107"/>
      <c r="B9" s="107" t="s">
        <v>47</v>
      </c>
      <c r="C9" s="108"/>
      <c r="D9" s="107"/>
      <c r="E9" s="108"/>
      <c r="F9" s="109"/>
      <c r="G9" s="109"/>
      <c r="H9" s="109"/>
      <c r="I9" s="110"/>
      <c r="J9" s="38"/>
    </row>
    <row r="10" spans="1:10" s="70" customFormat="1" ht="52.8">
      <c r="A10" s="43" t="str">
        <f>IF(E10="","","["&amp;$B$1&amp;"-"&amp;ROW(A1)&amp;"]")</f>
        <v>[Ứng viên đăng bài tìm việc-1]</v>
      </c>
      <c r="B10" s="68" t="s">
        <v>163</v>
      </c>
      <c r="C10" s="293" t="s">
        <v>209</v>
      </c>
      <c r="D10" s="154" t="s">
        <v>226</v>
      </c>
      <c r="E10" s="155" t="s">
        <v>227</v>
      </c>
      <c r="F10" s="43" t="s">
        <v>14</v>
      </c>
      <c r="G10" s="43">
        <v>44888</v>
      </c>
      <c r="H10" s="43" t="str">
        <f>$B$3</f>
        <v>Diem Le</v>
      </c>
      <c r="I10" s="44"/>
    </row>
    <row r="11" spans="1:10" s="267" customFormat="1" ht="66">
      <c r="A11" s="43" t="str">
        <f t="shared" ref="A11" si="1">IF(E11="","","["&amp;$B$1&amp;"-"&amp;ROW(A2)&amp;"]")</f>
        <v>[Ứng viên đăng bài tìm việc-2]</v>
      </c>
      <c r="B11" s="294" t="s">
        <v>230</v>
      </c>
      <c r="C11" s="270" t="s">
        <v>209</v>
      </c>
      <c r="D11" s="276" t="s">
        <v>229</v>
      </c>
      <c r="E11" s="202" t="s">
        <v>228</v>
      </c>
      <c r="F11" s="43" t="s">
        <v>15</v>
      </c>
      <c r="G11" s="43">
        <v>44888</v>
      </c>
      <c r="H11" s="43" t="str">
        <f t="shared" ref="H11" si="2">$B$3</f>
        <v>Diem Le</v>
      </c>
      <c r="I11" s="44">
        <v>29</v>
      </c>
    </row>
    <row r="12" spans="1:10" s="27" customFormat="1" ht="13.2">
      <c r="A12" s="107"/>
      <c r="B12" s="107" t="s">
        <v>48</v>
      </c>
      <c r="C12" s="108"/>
      <c r="D12" s="107"/>
      <c r="E12" s="108"/>
      <c r="F12" s="109"/>
      <c r="G12" s="109"/>
      <c r="H12" s="109"/>
      <c r="I12" s="110"/>
      <c r="J12" s="38"/>
    </row>
    <row r="13" spans="1:10" s="70" customFormat="1" ht="31.2">
      <c r="A13" s="43" t="str">
        <f>IF(E13="","","["&amp;$B$1&amp;"-"&amp;ROW(A3)&amp;"]")</f>
        <v>[Ứng viên đăng bài tìm việc-3]</v>
      </c>
      <c r="B13" s="68" t="s">
        <v>232</v>
      </c>
      <c r="C13" s="293" t="s">
        <v>209</v>
      </c>
      <c r="D13" s="154" t="s">
        <v>233</v>
      </c>
      <c r="E13" s="278" t="s">
        <v>231</v>
      </c>
      <c r="F13" s="43" t="s">
        <v>14</v>
      </c>
      <c r="G13" s="43">
        <v>44888</v>
      </c>
      <c r="H13" s="43" t="str">
        <f>$B$3</f>
        <v>Diem Le</v>
      </c>
      <c r="I13" s="44"/>
    </row>
  </sheetData>
  <autoFilter ref="A8:I13"/>
  <mergeCells count="2">
    <mergeCell ref="B2:E2"/>
    <mergeCell ref="B3:E3"/>
  </mergeCells>
  <dataValidations count="2">
    <dataValidation type="list" allowBlank="1" showErrorMessage="1" sqref="F10:F11 F13">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zoomScaleNormal="100" zoomScaleSheetLayoutView="80" workbookViewId="0">
      <selection activeCell="B5" sqref="B5"/>
    </sheetView>
  </sheetViews>
  <sheetFormatPr defaultColWidth="34.21875" defaultRowHeight="14.4"/>
  <cols>
    <col min="1" max="1" width="8.21875" style="111" customWidth="1"/>
    <col min="2" max="2" width="36.109375" style="111" customWidth="1"/>
    <col min="3" max="3" width="19.44140625" style="111" customWidth="1"/>
    <col min="4" max="4" width="20.109375" style="111" customWidth="1"/>
    <col min="5" max="7" width="17.21875" style="111" customWidth="1"/>
    <col min="8" max="8" width="13.109375" style="111" customWidth="1"/>
    <col min="9" max="9" width="14.44140625" style="111" customWidth="1"/>
    <col min="10" max="10" width="11.44140625" style="111" customWidth="1"/>
    <col min="11" max="11" width="14.88671875" style="111" customWidth="1"/>
    <col min="12" max="16384" width="34.21875" style="111"/>
  </cols>
  <sheetData>
    <row r="1" spans="1:11">
      <c r="B1" s="112"/>
      <c r="C1" s="113"/>
      <c r="E1" s="114"/>
      <c r="F1" s="115"/>
      <c r="G1" s="116"/>
      <c r="H1" s="116"/>
      <c r="I1" s="117"/>
    </row>
    <row r="2" spans="1:11" s="121" customFormat="1" ht="13.2" customHeight="1">
      <c r="A2" s="149" t="s">
        <v>11</v>
      </c>
      <c r="B2" s="147"/>
      <c r="C2" s="119"/>
      <c r="D2" s="119"/>
      <c r="E2" s="120"/>
    </row>
    <row r="3" spans="1:11" s="121" customFormat="1" ht="13.2" customHeight="1">
      <c r="A3" s="148" t="s">
        <v>12</v>
      </c>
      <c r="B3" s="122" t="s">
        <v>54</v>
      </c>
      <c r="C3" s="123"/>
      <c r="D3" s="123"/>
      <c r="E3" s="124"/>
    </row>
    <row r="4" spans="1:11" s="121" customFormat="1" ht="13.8">
      <c r="A4" s="118" t="s">
        <v>13</v>
      </c>
      <c r="B4" s="125" t="s">
        <v>55</v>
      </c>
      <c r="C4" s="126"/>
      <c r="D4" s="126"/>
      <c r="E4" s="127"/>
      <c r="J4" s="128"/>
    </row>
    <row r="5" spans="1:11" s="121" customFormat="1" ht="27.6">
      <c r="A5" s="129" t="s">
        <v>14</v>
      </c>
      <c r="B5" s="130" t="s">
        <v>15</v>
      </c>
      <c r="C5" s="130" t="s">
        <v>16</v>
      </c>
      <c r="D5" s="131" t="s">
        <v>17</v>
      </c>
      <c r="E5" s="132" t="s">
        <v>18</v>
      </c>
    </row>
    <row r="6" spans="1:11" s="121" customFormat="1" thickBot="1">
      <c r="A6" s="133" t="s">
        <v>33</v>
      </c>
      <c r="B6" s="133" t="s">
        <v>33</v>
      </c>
      <c r="C6" s="133" t="s">
        <v>33</v>
      </c>
      <c r="D6" s="133" t="s">
        <v>33</v>
      </c>
      <c r="E6" s="133" t="s">
        <v>33</v>
      </c>
    </row>
    <row r="7" spans="1:11" s="121" customFormat="1" ht="13.8">
      <c r="B7" s="134"/>
      <c r="C7" s="135"/>
      <c r="D7" s="134"/>
      <c r="E7" s="136"/>
      <c r="F7" s="135"/>
      <c r="G7" s="135"/>
      <c r="H7" s="137"/>
    </row>
    <row r="8" spans="1:11" ht="28.95" customHeight="1">
      <c r="A8" s="144" t="s">
        <v>29</v>
      </c>
      <c r="B8" s="144" t="s">
        <v>36</v>
      </c>
      <c r="C8" s="145" t="s">
        <v>50</v>
      </c>
      <c r="D8" s="145" t="s">
        <v>51</v>
      </c>
      <c r="E8" s="145" t="s">
        <v>52</v>
      </c>
      <c r="F8" s="145" t="s">
        <v>53</v>
      </c>
      <c r="G8" s="145" t="s">
        <v>37</v>
      </c>
      <c r="H8" s="146" t="s">
        <v>26</v>
      </c>
      <c r="I8" s="146" t="s">
        <v>24</v>
      </c>
      <c r="J8" s="146" t="s">
        <v>13</v>
      </c>
      <c r="K8" s="146" t="s">
        <v>25</v>
      </c>
    </row>
    <row r="9" spans="1:11">
      <c r="A9" s="139" t="s">
        <v>49</v>
      </c>
      <c r="B9" s="139"/>
      <c r="C9" s="140"/>
      <c r="D9" s="140"/>
      <c r="E9" s="140"/>
      <c r="F9" s="140"/>
      <c r="G9" s="140"/>
      <c r="H9" s="141"/>
      <c r="I9" s="142"/>
      <c r="J9" s="142"/>
      <c r="K9" s="142"/>
    </row>
    <row r="10" spans="1:11">
      <c r="A10" s="138">
        <v>1</v>
      </c>
      <c r="B10" s="72"/>
      <c r="C10" s="71" t="s">
        <v>40</v>
      </c>
      <c r="D10" s="71" t="s">
        <v>41</v>
      </c>
      <c r="E10" s="71" t="s">
        <v>40</v>
      </c>
      <c r="F10" s="71" t="s">
        <v>41</v>
      </c>
      <c r="G10" s="71" t="s">
        <v>40</v>
      </c>
      <c r="H10" s="138"/>
      <c r="I10" s="138"/>
      <c r="J10" s="138"/>
      <c r="K10" s="138"/>
    </row>
    <row r="11" spans="1:11">
      <c r="A11" s="138">
        <v>2</v>
      </c>
      <c r="B11" s="72"/>
      <c r="C11" s="71" t="s">
        <v>40</v>
      </c>
      <c r="D11" s="71" t="s">
        <v>41</v>
      </c>
      <c r="E11" s="71" t="s">
        <v>40</v>
      </c>
      <c r="F11" s="71" t="s">
        <v>41</v>
      </c>
      <c r="G11" s="71" t="s">
        <v>40</v>
      </c>
      <c r="H11" s="138"/>
      <c r="I11" s="138"/>
      <c r="J11" s="138"/>
      <c r="K11" s="138"/>
    </row>
    <row r="12" spans="1:11">
      <c r="A12" s="138">
        <v>3</v>
      </c>
      <c r="B12" s="72"/>
      <c r="C12" s="71" t="s">
        <v>40</v>
      </c>
      <c r="D12" s="71" t="s">
        <v>41</v>
      </c>
      <c r="E12" s="71" t="s">
        <v>40</v>
      </c>
      <c r="F12" s="71" t="s">
        <v>41</v>
      </c>
      <c r="G12" s="71" t="s">
        <v>40</v>
      </c>
      <c r="H12" s="138"/>
      <c r="I12" s="138"/>
      <c r="J12" s="138"/>
      <c r="K12" s="138"/>
    </row>
    <row r="13" spans="1:11">
      <c r="A13" s="138">
        <v>4</v>
      </c>
      <c r="B13" s="72"/>
      <c r="C13" s="71" t="s">
        <v>40</v>
      </c>
      <c r="D13" s="71" t="s">
        <v>41</v>
      </c>
      <c r="E13" s="71" t="s">
        <v>40</v>
      </c>
      <c r="F13" s="71" t="s">
        <v>41</v>
      </c>
      <c r="G13" s="71" t="s">
        <v>40</v>
      </c>
      <c r="H13" s="138"/>
      <c r="I13" s="138"/>
      <c r="J13" s="138"/>
      <c r="K13" s="138"/>
    </row>
    <row r="14" spans="1:11">
      <c r="A14" s="138">
        <v>5</v>
      </c>
      <c r="B14" s="72"/>
      <c r="C14" s="71" t="s">
        <v>38</v>
      </c>
      <c r="D14" s="71"/>
      <c r="E14" s="71" t="s">
        <v>38</v>
      </c>
      <c r="F14" s="71"/>
      <c r="G14" s="71" t="s">
        <v>38</v>
      </c>
      <c r="H14" s="138"/>
      <c r="I14" s="138"/>
      <c r="J14" s="138"/>
      <c r="K14" s="138"/>
    </row>
    <row r="15" spans="1:11">
      <c r="A15" s="139" t="s">
        <v>39</v>
      </c>
      <c r="B15" s="139"/>
      <c r="C15" s="140"/>
      <c r="D15" s="140"/>
      <c r="E15" s="140"/>
      <c r="F15" s="140"/>
      <c r="G15" s="140"/>
      <c r="H15" s="143"/>
      <c r="I15" s="139"/>
      <c r="J15" s="139"/>
      <c r="K15" s="139"/>
    </row>
    <row r="16" spans="1:11">
      <c r="A16" s="138">
        <v>12</v>
      </c>
      <c r="B16" s="72"/>
      <c r="C16" s="71" t="s">
        <v>40</v>
      </c>
      <c r="D16" s="71" t="s">
        <v>41</v>
      </c>
      <c r="E16" s="71" t="s">
        <v>40</v>
      </c>
      <c r="F16" s="71" t="s">
        <v>41</v>
      </c>
      <c r="G16" s="71" t="s">
        <v>40</v>
      </c>
      <c r="H16" s="138"/>
      <c r="I16" s="138"/>
      <c r="J16" s="138"/>
      <c r="K16" s="138"/>
    </row>
    <row r="17" spans="1:11">
      <c r="A17" s="138">
        <v>13</v>
      </c>
      <c r="B17" s="72"/>
      <c r="C17" s="71" t="s">
        <v>40</v>
      </c>
      <c r="D17" s="71" t="s">
        <v>41</v>
      </c>
      <c r="E17" s="71" t="s">
        <v>40</v>
      </c>
      <c r="F17" s="71" t="s">
        <v>41</v>
      </c>
      <c r="G17" s="71" t="s">
        <v>40</v>
      </c>
      <c r="H17" s="138"/>
      <c r="I17" s="138"/>
      <c r="J17" s="138"/>
      <c r="K17" s="138"/>
    </row>
    <row r="18" spans="1:11">
      <c r="A18" s="138">
        <v>14</v>
      </c>
      <c r="B18" s="72"/>
      <c r="C18" s="71" t="s">
        <v>40</v>
      </c>
      <c r="D18" s="71" t="s">
        <v>40</v>
      </c>
      <c r="E18" s="71" t="s">
        <v>40</v>
      </c>
      <c r="F18" s="71" t="s">
        <v>40</v>
      </c>
      <c r="G18" s="71" t="s">
        <v>40</v>
      </c>
      <c r="H18" s="138"/>
      <c r="I18" s="138"/>
      <c r="J18" s="138"/>
      <c r="K18" s="138"/>
    </row>
    <row r="19" spans="1:11">
      <c r="A19" s="138">
        <v>15</v>
      </c>
      <c r="B19" s="72"/>
      <c r="C19" s="71" t="s">
        <v>40</v>
      </c>
      <c r="D19" s="71" t="s">
        <v>40</v>
      </c>
      <c r="E19" s="71" t="s">
        <v>40</v>
      </c>
      <c r="F19" s="71" t="s">
        <v>40</v>
      </c>
      <c r="G19" s="71" t="s">
        <v>40</v>
      </c>
      <c r="H19" s="138"/>
      <c r="I19" s="138"/>
      <c r="J19" s="138"/>
      <c r="K19" s="138"/>
    </row>
    <row r="20" spans="1:11">
      <c r="A20" s="138">
        <v>16</v>
      </c>
      <c r="B20" s="72"/>
      <c r="C20" s="71" t="s">
        <v>40</v>
      </c>
      <c r="D20" s="71" t="s">
        <v>40</v>
      </c>
      <c r="E20" s="71" t="s">
        <v>40</v>
      </c>
      <c r="F20" s="71" t="s">
        <v>40</v>
      </c>
      <c r="G20" s="71" t="s">
        <v>40</v>
      </c>
      <c r="H20" s="138"/>
      <c r="I20" s="138"/>
      <c r="J20" s="138"/>
      <c r="K20" s="138"/>
    </row>
  </sheetData>
  <dataValidations count="1">
    <dataValidation type="list" allowBlank="1" showErrorMessage="1" sqref="H10:H14 H16:H20">
      <formula1>"Pass,Fail,N/A,Untested"</formula1>
    </dataValidation>
  </dataValidations>
  <pageMargins left="0.7" right="0.7" top="0.75" bottom="0.75" header="0.3" footer="0.3"/>
  <pageSetup paperSize="9" scale="4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H24" sqref="H24"/>
    </sheetView>
  </sheetViews>
  <sheetFormatPr defaultColWidth="9.109375" defaultRowHeight="13.2"/>
  <cols>
    <col min="1" max="1" width="9.109375" style="47"/>
    <col min="2" max="2" width="15.44140625" style="47" customWidth="1"/>
    <col min="3" max="3" width="40.33203125" style="47" customWidth="1"/>
    <col min="4" max="4" width="19.109375" style="47" customWidth="1"/>
    <col min="5" max="5" width="17.88671875" style="47" customWidth="1"/>
    <col min="6" max="6" width="14" style="47" customWidth="1"/>
    <col min="7" max="7" width="12.88671875" style="47" customWidth="1"/>
    <col min="8" max="8" width="37.88671875" style="47" customWidth="1"/>
    <col min="9" max="16384" width="9.109375" style="47"/>
  </cols>
  <sheetData>
    <row r="1" spans="1:8" ht="24.6">
      <c r="B1" s="311" t="s">
        <v>27</v>
      </c>
      <c r="C1" s="311"/>
      <c r="D1" s="311"/>
      <c r="E1" s="311"/>
      <c r="F1" s="311"/>
      <c r="G1" s="311"/>
      <c r="H1" s="311"/>
    </row>
    <row r="2" spans="1:8">
      <c r="A2" s="48"/>
      <c r="B2" s="48"/>
      <c r="C2" s="49"/>
      <c r="D2" s="49"/>
      <c r="E2" s="49"/>
      <c r="F2" s="49"/>
      <c r="G2" s="49"/>
      <c r="H2" s="50"/>
    </row>
    <row r="3" spans="1:8">
      <c r="B3" s="51" t="s">
        <v>1</v>
      </c>
      <c r="C3" s="306" t="s">
        <v>54</v>
      </c>
      <c r="D3" s="306"/>
      <c r="E3" s="307" t="s">
        <v>2</v>
      </c>
      <c r="F3" s="307"/>
      <c r="G3" s="312"/>
      <c r="H3" s="313"/>
    </row>
    <row r="4" spans="1:8">
      <c r="B4" s="51" t="s">
        <v>3</v>
      </c>
      <c r="C4" s="314"/>
      <c r="D4" s="314"/>
      <c r="E4" s="307" t="s">
        <v>4</v>
      </c>
      <c r="F4" s="307"/>
      <c r="G4" s="315"/>
      <c r="H4" s="316"/>
    </row>
    <row r="5" spans="1:8">
      <c r="B5" s="52" t="s">
        <v>5</v>
      </c>
      <c r="C5" s="306"/>
      <c r="D5" s="306"/>
      <c r="E5" s="307" t="s">
        <v>6</v>
      </c>
      <c r="F5" s="307"/>
      <c r="G5" s="308"/>
      <c r="H5" s="309"/>
    </row>
    <row r="6" spans="1:8">
      <c r="A6" s="48"/>
      <c r="B6" s="52" t="s">
        <v>28</v>
      </c>
      <c r="C6" s="310"/>
      <c r="D6" s="310"/>
      <c r="E6" s="310"/>
      <c r="F6" s="310"/>
      <c r="G6" s="310"/>
      <c r="H6" s="310"/>
    </row>
    <row r="7" spans="1:8">
      <c r="A7" s="48"/>
      <c r="B7" s="53"/>
      <c r="C7" s="54"/>
      <c r="D7" s="49"/>
      <c r="E7" s="49"/>
      <c r="F7" s="49"/>
      <c r="G7" s="49"/>
      <c r="H7" s="50"/>
    </row>
    <row r="8" spans="1:8">
      <c r="B8" s="53"/>
      <c r="C8" s="54"/>
      <c r="D8" s="49"/>
      <c r="E8" s="49"/>
      <c r="F8" s="49"/>
      <c r="G8" s="49"/>
      <c r="H8" s="50"/>
    </row>
    <row r="9" spans="1:8">
      <c r="A9" s="55"/>
      <c r="B9" s="55"/>
      <c r="C9" s="55"/>
      <c r="D9" s="55"/>
      <c r="E9" s="55"/>
      <c r="F9" s="55"/>
      <c r="G9" s="55"/>
      <c r="H9" s="55"/>
    </row>
    <row r="10" spans="1:8">
      <c r="A10" s="56"/>
      <c r="B10" s="82" t="s">
        <v>29</v>
      </c>
      <c r="C10" s="83" t="s">
        <v>42</v>
      </c>
      <c r="D10" s="84" t="s">
        <v>14</v>
      </c>
      <c r="E10" s="83" t="s">
        <v>15</v>
      </c>
      <c r="F10" s="83" t="s">
        <v>43</v>
      </c>
      <c r="G10" s="85" t="s">
        <v>17</v>
      </c>
      <c r="H10" s="86" t="s">
        <v>30</v>
      </c>
    </row>
    <row r="11" spans="1:8" ht="14.4">
      <c r="A11" s="57"/>
      <c r="B11" s="58">
        <v>1</v>
      </c>
      <c r="C11" s="153" t="str">
        <f>'Đăng kí ứng viên'!B1</f>
        <v>Đăng kí ứng viên</v>
      </c>
      <c r="D11" s="60">
        <f>'Đăng kí ứng viên'!A5</f>
        <v>6</v>
      </c>
      <c r="E11" s="60">
        <f>'Đăng kí ứng viên'!B5</f>
        <v>20</v>
      </c>
      <c r="F11" s="60">
        <f>'Đăng kí ứng viên'!C5</f>
        <v>0</v>
      </c>
      <c r="G11" s="60">
        <f>'Đăng kí ứng viên'!D5</f>
        <v>0</v>
      </c>
      <c r="H11" s="60">
        <f>'Đăng kí ứng viên'!E5</f>
        <v>26</v>
      </c>
    </row>
    <row r="12" spans="1:8" ht="14.4">
      <c r="A12" s="57"/>
      <c r="B12" s="58">
        <v>2</v>
      </c>
      <c r="C12" s="153" t="str">
        <f>'Đăng ký nhà tuyển dụng.'!B1</f>
        <v>Đăng ký nhà tuyển dụng.</v>
      </c>
      <c r="D12" s="60">
        <f>'Đăng ký nhà tuyển dụng.'!A5</f>
        <v>3</v>
      </c>
      <c r="E12" s="60">
        <f>'Đăng ký nhà tuyển dụng.'!B5</f>
        <v>19</v>
      </c>
      <c r="F12" s="60">
        <f>'Đăng ký nhà tuyển dụng.'!C5</f>
        <v>0</v>
      </c>
      <c r="G12" s="60">
        <f>'Đăng ký nhà tuyển dụng.'!D5</f>
        <v>0</v>
      </c>
      <c r="H12" s="60">
        <f>'Đăng ký nhà tuyển dụng.'!E5</f>
        <v>22</v>
      </c>
    </row>
    <row r="13" spans="1:8" ht="14.4">
      <c r="A13" s="57"/>
      <c r="B13" s="58">
        <v>3</v>
      </c>
      <c r="C13" s="153" t="str">
        <f>'Đăng nhập'!B1</f>
        <v>Đăng nhập</v>
      </c>
      <c r="D13" s="60">
        <f>'Đăng nhập'!A5</f>
        <v>6</v>
      </c>
      <c r="E13" s="60">
        <f>'Đăng nhập'!B5</f>
        <v>2</v>
      </c>
      <c r="F13" s="60">
        <f>'Đăng nhập'!C5</f>
        <v>0</v>
      </c>
      <c r="G13" s="60">
        <f>'Đăng nhập'!D5</f>
        <v>0</v>
      </c>
      <c r="H13" s="60">
        <f>'Đăng nhập'!E5</f>
        <v>8</v>
      </c>
    </row>
    <row r="14" spans="1:8" ht="14.4">
      <c r="A14" s="57"/>
      <c r="B14" s="58">
        <v>4</v>
      </c>
      <c r="C14" s="153" t="str">
        <f>'Đăng xuất'!B1</f>
        <v>Đăng xuất</v>
      </c>
      <c r="D14" s="60">
        <f>'Đăng xuất'!A5</f>
        <v>1</v>
      </c>
      <c r="E14" s="60">
        <f>'Đăng xuất'!B5</f>
        <v>1</v>
      </c>
      <c r="F14" s="60">
        <f>'Đăng xuất'!C5</f>
        <v>0</v>
      </c>
      <c r="G14" s="60">
        <f>'Đăng xuất'!D5</f>
        <v>1</v>
      </c>
      <c r="H14" s="60">
        <f>'Đăng xuất'!E5</f>
        <v>3</v>
      </c>
    </row>
    <row r="15" spans="1:8" ht="14.4">
      <c r="A15" s="57"/>
      <c r="B15" s="58">
        <v>5</v>
      </c>
      <c r="C15" s="153" t="str">
        <f>'Đăng bài'!B1</f>
        <v>Đăng bài tìm ứng viên</v>
      </c>
      <c r="D15" s="60">
        <f>'Đăng bài'!A5</f>
        <v>5</v>
      </c>
      <c r="E15" s="60">
        <f>'Đăng bài'!B5</f>
        <v>7</v>
      </c>
      <c r="F15" s="60">
        <f>'Đăng bài'!C5</f>
        <v>0</v>
      </c>
      <c r="G15" s="60">
        <f>'Đăng bài'!D5</f>
        <v>0</v>
      </c>
      <c r="H15" s="60">
        <f>'Đăng bài'!E5</f>
        <v>12</v>
      </c>
    </row>
    <row r="16" spans="1:8" ht="14.4">
      <c r="A16" s="57"/>
      <c r="B16" s="58">
        <v>6</v>
      </c>
      <c r="C16" s="153" t="str">
        <f>'Thao tác'!B1</f>
        <v>Thao tác với bài đăng việc làm</v>
      </c>
      <c r="D16" s="60">
        <f>'Thao tác'!A5</f>
        <v>0</v>
      </c>
      <c r="E16" s="60">
        <f>'Thao tác'!B5</f>
        <v>0</v>
      </c>
      <c r="F16" s="60">
        <f>'Thao tác'!C5</f>
        <v>0</v>
      </c>
      <c r="G16" s="60">
        <f>'Thao tác'!D5</f>
        <v>5</v>
      </c>
      <c r="H16" s="60">
        <f>'Thao tác'!E5</f>
        <v>5</v>
      </c>
    </row>
    <row r="17" spans="1:8" ht="14.4">
      <c r="A17" s="57"/>
      <c r="B17" s="58">
        <v>7</v>
      </c>
      <c r="C17" s="59" t="str">
        <f>'Ứng tuyển công việc'!B1</f>
        <v>Ứng viên ứng tuyển vị trí công việc</v>
      </c>
      <c r="D17" s="60">
        <f>'Ứng tuyển công việc'!A5</f>
        <v>0</v>
      </c>
      <c r="E17" s="60">
        <f>'Ứng tuyển công việc'!B5</f>
        <v>4</v>
      </c>
      <c r="F17" s="60">
        <f>'Ứng tuyển công việc'!C5</f>
        <v>0</v>
      </c>
      <c r="G17" s="60">
        <f>'Ứng tuyển công việc'!D5</f>
        <v>0</v>
      </c>
      <c r="H17" s="60">
        <f>'Ứng tuyển công việc'!E5</f>
        <v>4</v>
      </c>
    </row>
    <row r="18" spans="1:8" ht="14.4">
      <c r="A18" s="57"/>
      <c r="B18" s="58">
        <v>8</v>
      </c>
      <c r="C18" s="291" t="str">
        <f>'Chỉnh sửa hồ sơ ứng viên'!B1</f>
        <v>Chỉnh sửa hồ sơ ứng viên</v>
      </c>
      <c r="D18" s="292">
        <f>'Chỉnh sửa hồ sơ ứng viên'!A5</f>
        <v>5</v>
      </c>
      <c r="E18" s="292">
        <f>'Chỉnh sửa hồ sơ ứng viên'!B5</f>
        <v>1</v>
      </c>
      <c r="F18" s="292">
        <f>'Chỉnh sửa hồ sơ ứng viên'!C5</f>
        <v>0</v>
      </c>
      <c r="G18" s="292">
        <f>'Chỉnh sửa hồ sơ ứng viên'!D5</f>
        <v>0</v>
      </c>
      <c r="H18" s="292">
        <f>'Chỉnh sửa hồ sơ ứng viên'!E5</f>
        <v>6</v>
      </c>
    </row>
    <row r="19" spans="1:8" ht="14.4">
      <c r="A19" s="57"/>
      <c r="B19" s="58">
        <v>9</v>
      </c>
      <c r="C19" s="291" t="str">
        <f>'Ứng viên đăng bài tìm việc'!B1</f>
        <v>Ứng viên đăng bài tìm việc</v>
      </c>
      <c r="D19" s="292">
        <f>'Ứng viên đăng bài tìm việc'!A5</f>
        <v>2</v>
      </c>
      <c r="E19" s="292">
        <f>'Ứng viên đăng bài tìm việc'!B5</f>
        <v>1</v>
      </c>
      <c r="F19" s="292">
        <f>'Ứng viên đăng bài tìm việc'!C5</f>
        <v>0</v>
      </c>
      <c r="G19" s="292">
        <f>'Ứng viên đăng bài tìm việc'!D5</f>
        <v>0</v>
      </c>
      <c r="H19" s="292">
        <f>'Ứng viên đăng bài tìm việc'!E5</f>
        <v>3</v>
      </c>
    </row>
    <row r="20" spans="1:8">
      <c r="A20" s="57"/>
      <c r="B20" s="87"/>
      <c r="C20" s="88" t="s">
        <v>31</v>
      </c>
      <c r="D20" s="89">
        <f t="shared" ref="D20:F20" si="0">SUM(D11:D17)</f>
        <v>21</v>
      </c>
      <c r="E20" s="89">
        <f t="shared" si="0"/>
        <v>53</v>
      </c>
      <c r="F20" s="89">
        <f t="shared" si="0"/>
        <v>0</v>
      </c>
      <c r="G20" s="89">
        <f>SUM(G11:G17)</f>
        <v>6</v>
      </c>
      <c r="H20" s="90">
        <f>SUM(H11:H17)</f>
        <v>80</v>
      </c>
    </row>
    <row r="21" spans="1:8">
      <c r="A21" s="55"/>
      <c r="B21" s="61"/>
      <c r="C21" s="55"/>
      <c r="D21" s="62"/>
      <c r="E21" s="63"/>
      <c r="F21" s="63"/>
      <c r="G21" s="63"/>
      <c r="H21" s="63"/>
    </row>
    <row r="22" spans="1:8">
      <c r="A22" s="55"/>
      <c r="B22" s="55"/>
      <c r="C22" s="64" t="s">
        <v>32</v>
      </c>
      <c r="D22" s="55"/>
      <c r="E22" s="65">
        <f>($D20+$E20)*100/($H20-$G20-$F20)</f>
        <v>100</v>
      </c>
      <c r="F22" s="55" t="s">
        <v>33</v>
      </c>
      <c r="G22" s="55"/>
      <c r="H22" s="66"/>
    </row>
    <row r="23" spans="1:8">
      <c r="A23" s="55"/>
      <c r="B23" s="55"/>
      <c r="C23" s="64" t="s">
        <v>34</v>
      </c>
      <c r="D23" s="55"/>
      <c r="E23" s="65">
        <f>$D20*100/($H20-$G20)</f>
        <v>28.378378378378379</v>
      </c>
      <c r="F23" s="55" t="s">
        <v>33</v>
      </c>
      <c r="G23" s="55"/>
      <c r="H23" s="66"/>
    </row>
    <row r="24" spans="1:8">
      <c r="A24" s="55"/>
      <c r="C24" s="55"/>
      <c r="D24" s="55"/>
      <c r="E24" s="65"/>
    </row>
    <row r="25" spans="1:8">
      <c r="A25" s="55"/>
    </row>
  </sheetData>
  <mergeCells count="11">
    <mergeCell ref="C5:D5"/>
    <mergeCell ref="E5:F5"/>
    <mergeCell ref="G5:H5"/>
    <mergeCell ref="C6:H6"/>
    <mergeCell ref="B1:H1"/>
    <mergeCell ref="C3:D3"/>
    <mergeCell ref="E3:F3"/>
    <mergeCell ref="G3:H3"/>
    <mergeCell ref="C4:D4"/>
    <mergeCell ref="E4:F4"/>
    <mergeCell ref="G4:H4"/>
  </mergeCells>
  <hyperlinks>
    <hyperlink ref="C11" location="'Đăng kí ứng viên'!A1" display="'Đăng kí ứng viên'!A1"/>
    <hyperlink ref="C12" location="'Đăng ký nhà tuyển dụng.'!Print_Area" display="'Đăng ký nhà tuyển dụng.'!Print_Area"/>
    <hyperlink ref="C13" location="'Đăng nhập'!Print_Area" display="'Đăng nhập'!Print_Area"/>
    <hyperlink ref="C14" location="'Đăng xuất'!Print_Area" display="'Đăng xuất'!Print_Area"/>
    <hyperlink ref="C15" location="'Sửa xóa bài đăng việc làm'!Print_Area" display="'Sửa xóa bài đăng việc làm'!Print_Area"/>
    <hyperlink ref="C16" location="'Thao tác'!Print_Area" display="'Thao tác'!Print_Area"/>
    <hyperlink ref="C17" location="'Ứng tuyển công việc.'!Print_Area" display="'Ứng tuyển công việc.'!Print_Area"/>
    <hyperlink ref="C18" location="'Chỉnh sửa hồ sơ ứng viên'!Print_Area" display="'Chỉnh sửa hồ sơ ứng viên'!Print_Area"/>
    <hyperlink ref="C19" location="'Ứng viên đăng bài tìm việc'!A1" display="'Ứng viên đăng bài tìm việc'!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36"/>
  <sheetViews>
    <sheetView tabSelected="1" view="pageBreakPreview" zoomScale="85" zoomScaleNormal="100" zoomScaleSheetLayoutView="85" workbookViewId="0">
      <selection activeCell="C12" sqref="C12:C31"/>
    </sheetView>
  </sheetViews>
  <sheetFormatPr defaultRowHeight="14.4"/>
  <cols>
    <col min="1" max="1" width="21.44140625" customWidth="1"/>
    <col min="2" max="2" width="29.88671875" style="21" customWidth="1"/>
    <col min="3" max="3" width="23.77734375" style="22" customWidth="1"/>
    <col min="4" max="4" width="55.5546875" bestFit="1" customWidth="1"/>
    <col min="5" max="5" width="57.44140625" style="23" customWidth="1"/>
    <col min="6" max="6" width="13.6640625" style="39" customWidth="1"/>
    <col min="7" max="8" width="17.109375" style="40" customWidth="1"/>
    <col min="9" max="9" width="17.88671875" style="41" customWidth="1"/>
    <col min="10" max="10" width="66.5546875" bestFit="1" customWidth="1"/>
  </cols>
  <sheetData>
    <row r="1" spans="1:10" s="27" customFormat="1" ht="13.2">
      <c r="A1" s="24" t="s">
        <v>46</v>
      </c>
      <c r="B1" s="150" t="s">
        <v>56</v>
      </c>
      <c r="C1" s="151"/>
      <c r="D1" s="151"/>
      <c r="E1" s="152"/>
      <c r="F1" s="25"/>
      <c r="G1" s="26"/>
      <c r="H1" s="26"/>
      <c r="I1" s="42"/>
    </row>
    <row r="2" spans="1:10" s="27" customFormat="1" ht="13.2">
      <c r="A2" s="28" t="s">
        <v>12</v>
      </c>
      <c r="B2" s="317" t="s">
        <v>35</v>
      </c>
      <c r="C2" s="318"/>
      <c r="D2" s="318"/>
      <c r="E2" s="319"/>
      <c r="F2" s="29"/>
      <c r="G2" s="30"/>
      <c r="H2" s="30"/>
      <c r="I2" s="42"/>
    </row>
    <row r="3" spans="1:10" s="27" customFormat="1" ht="13.2">
      <c r="A3" s="24" t="s">
        <v>13</v>
      </c>
      <c r="B3" s="317" t="s">
        <v>55</v>
      </c>
      <c r="C3" s="318"/>
      <c r="D3" s="318"/>
      <c r="E3" s="319"/>
      <c r="F3" s="29"/>
      <c r="G3" s="30"/>
      <c r="H3" s="30"/>
      <c r="I3" s="42"/>
      <c r="J3" s="31"/>
    </row>
    <row r="4" spans="1:10" s="27" customFormat="1" ht="13.2">
      <c r="A4" s="95" t="s">
        <v>14</v>
      </c>
      <c r="B4" s="96" t="s">
        <v>15</v>
      </c>
      <c r="C4" s="96" t="s">
        <v>43</v>
      </c>
      <c r="D4" s="97" t="s">
        <v>17</v>
      </c>
      <c r="E4" s="98" t="s">
        <v>18</v>
      </c>
      <c r="F4" s="32"/>
      <c r="G4" s="32"/>
      <c r="H4" s="45"/>
    </row>
    <row r="5" spans="1:10" s="27" customFormat="1" ht="13.2">
      <c r="A5" s="99">
        <f>COUNTIF(F:F,"Pass")</f>
        <v>6</v>
      </c>
      <c r="B5" s="100">
        <f>COUNTIF(F:F,"Fail")</f>
        <v>20</v>
      </c>
      <c r="C5" s="100">
        <f>COUNTIF(F:F,"Untested")</f>
        <v>0</v>
      </c>
      <c r="D5" s="101">
        <f>COUNTIF(F:F,"N/A")</f>
        <v>0</v>
      </c>
      <c r="E5" s="102">
        <f>COUNTA(A9:A411)</f>
        <v>26</v>
      </c>
      <c r="F5" s="32"/>
      <c r="G5" s="32"/>
      <c r="H5" s="45"/>
    </row>
    <row r="6" spans="1:10" s="27" customFormat="1" ht="13.2">
      <c r="A6" s="344">
        <f>A5/$E$5</f>
        <v>0.23076923076923078</v>
      </c>
      <c r="B6" s="344">
        <f>B5/$E$5</f>
        <v>0.76923076923076927</v>
      </c>
      <c r="C6" s="344">
        <f t="shared" ref="C6:D6" si="0">C5/$E$5</f>
        <v>0</v>
      </c>
      <c r="D6" s="344">
        <f t="shared" si="0"/>
        <v>0</v>
      </c>
      <c r="E6" s="103"/>
      <c r="F6" s="32"/>
      <c r="G6" s="32"/>
      <c r="H6" s="45"/>
    </row>
    <row r="7" spans="1:10" s="27" customFormat="1" ht="13.8" thickBot="1">
      <c r="A7" s="94"/>
      <c r="B7" s="343"/>
      <c r="C7" s="34"/>
      <c r="D7" s="35"/>
      <c r="E7" s="67"/>
      <c r="F7" s="36"/>
      <c r="G7" s="36"/>
      <c r="H7" s="46"/>
    </row>
    <row r="8" spans="1:10" s="27" customFormat="1" ht="13.2">
      <c r="A8" s="160" t="s">
        <v>19</v>
      </c>
      <c r="B8" s="160" t="s">
        <v>20</v>
      </c>
      <c r="C8" s="160" t="s">
        <v>21</v>
      </c>
      <c r="D8" s="160" t="s">
        <v>22</v>
      </c>
      <c r="E8" s="160" t="s">
        <v>23</v>
      </c>
      <c r="F8" s="160" t="s">
        <v>26</v>
      </c>
      <c r="G8" s="160" t="s">
        <v>24</v>
      </c>
      <c r="H8" s="160" t="s">
        <v>13</v>
      </c>
      <c r="I8" s="161" t="s">
        <v>25</v>
      </c>
      <c r="J8" s="37"/>
    </row>
    <row r="9" spans="1:10" s="27" customFormat="1" ht="13.2">
      <c r="A9" s="197"/>
      <c r="B9" s="197" t="s">
        <v>93</v>
      </c>
      <c r="C9" s="198"/>
      <c r="D9" s="197"/>
      <c r="E9" s="198"/>
      <c r="F9" s="162"/>
      <c r="G9" s="162"/>
      <c r="H9" s="162"/>
      <c r="I9" s="163"/>
      <c r="J9" s="38"/>
    </row>
    <row r="10" spans="1:10" s="70" customFormat="1" ht="28.8">
      <c r="A10" s="166" t="str">
        <f>IF(E10="","","["&amp;$B$1&amp;"-"&amp;ROW(A1)&amp;"]")</f>
        <v>[Đăng kí ứng viên-1]</v>
      </c>
      <c r="B10" s="202" t="s">
        <v>59</v>
      </c>
      <c r="C10" s="214" t="s">
        <v>57</v>
      </c>
      <c r="D10" s="205" t="s">
        <v>62</v>
      </c>
      <c r="E10" s="215" t="s">
        <v>58</v>
      </c>
      <c r="F10" s="166" t="s">
        <v>14</v>
      </c>
      <c r="G10" s="166">
        <v>44888</v>
      </c>
      <c r="H10" s="166" t="str">
        <f>$B$3</f>
        <v>Diem Le</v>
      </c>
      <c r="I10" s="167"/>
    </row>
    <row r="11" spans="1:10" s="70" customFormat="1" ht="60">
      <c r="A11" s="166" t="str">
        <f t="shared" ref="A11:A31" si="1">IF(E11="","","["&amp;$B$1&amp;"-"&amp;ROW(A2)&amp;"]")</f>
        <v>[Đăng kí ứng viên-2]</v>
      </c>
      <c r="B11" s="202" t="s">
        <v>60</v>
      </c>
      <c r="C11" s="216" t="s">
        <v>61</v>
      </c>
      <c r="D11" s="210" t="s">
        <v>69</v>
      </c>
      <c r="E11" s="217" t="s">
        <v>64</v>
      </c>
      <c r="F11" s="211" t="s">
        <v>14</v>
      </c>
      <c r="G11" s="211">
        <v>44888</v>
      </c>
      <c r="H11" s="211" t="str">
        <f t="shared" ref="H11:H36" si="2">$B$3</f>
        <v>Diem Le</v>
      </c>
      <c r="I11" s="167"/>
    </row>
    <row r="12" spans="1:10" s="70" customFormat="1" ht="39.6">
      <c r="A12" s="166" t="str">
        <f t="shared" si="1"/>
        <v>[Đăng kí ứng viên-3]</v>
      </c>
      <c r="B12" s="202" t="s">
        <v>75</v>
      </c>
      <c r="C12" s="320" t="s">
        <v>63</v>
      </c>
      <c r="D12" s="218" t="s">
        <v>234</v>
      </c>
      <c r="E12" s="217" t="s">
        <v>71</v>
      </c>
      <c r="F12" s="211" t="s">
        <v>15</v>
      </c>
      <c r="G12" s="211">
        <v>44888</v>
      </c>
      <c r="H12" s="211" t="str">
        <f t="shared" si="2"/>
        <v>Diem Le</v>
      </c>
      <c r="I12" s="167">
        <v>1</v>
      </c>
    </row>
    <row r="13" spans="1:10" s="70" customFormat="1" ht="30">
      <c r="A13" s="166" t="str">
        <f t="shared" si="1"/>
        <v>[Đăng kí ứng viên-4]</v>
      </c>
      <c r="B13" s="202" t="s">
        <v>65</v>
      </c>
      <c r="C13" s="321"/>
      <c r="D13" s="218" t="str">
        <f>"Bước 1: Nhập đầy đủ tất cả thông tin ngoại trừ " &amp; RIGHT(B13,LEN(B13)-SEARCH("tin",B13,1)-4+1 ) &amp;
"
Bước 2: Chọn nút đăng ký"</f>
        <v>Bước 1: Nhập đầy đủ tất cả thông tin ngoại trừ kĩ năng
Bước 2: Chọn nút đăng ký</v>
      </c>
      <c r="E13" s="217" t="s">
        <v>71</v>
      </c>
      <c r="F13" s="211" t="s">
        <v>15</v>
      </c>
      <c r="G13" s="166">
        <v>44888</v>
      </c>
      <c r="H13" s="211" t="str">
        <f t="shared" si="2"/>
        <v>Diem Le</v>
      </c>
      <c r="I13" s="168">
        <v>2</v>
      </c>
    </row>
    <row r="14" spans="1:10" s="70" customFormat="1" ht="30">
      <c r="A14" s="166" t="str">
        <f t="shared" si="1"/>
        <v>[Đăng kí ứng viên-5]</v>
      </c>
      <c r="B14" s="202" t="s">
        <v>66</v>
      </c>
      <c r="C14" s="321"/>
      <c r="D14" s="218" t="str">
        <f t="shared" ref="D14:D16" si="3">"Bước 1: Nhập đầy đủ tất cả thông tin ngoại trừ " &amp; RIGHT(B14,LEN(B14)-SEARCH("tin",B14,1)-4+1 ) &amp;
"
Bước 2: Chọn nút đăng ký"</f>
        <v>Bước 1: Nhập đầy đủ tất cả thông tin ngoại trừ ngoại ngữ
Bước 2: Chọn nút đăng ký</v>
      </c>
      <c r="E14" s="217" t="s">
        <v>71</v>
      </c>
      <c r="F14" s="211" t="s">
        <v>15</v>
      </c>
      <c r="G14" s="211">
        <v>44888</v>
      </c>
      <c r="H14" s="211" t="str">
        <f t="shared" si="2"/>
        <v>Diem Le</v>
      </c>
      <c r="I14" s="168">
        <v>2</v>
      </c>
    </row>
    <row r="15" spans="1:10" s="70" customFormat="1" ht="30">
      <c r="A15" s="166" t="str">
        <f t="shared" si="1"/>
        <v>[Đăng kí ứng viên-6]</v>
      </c>
      <c r="B15" s="202" t="s">
        <v>67</v>
      </c>
      <c r="C15" s="321"/>
      <c r="D15" s="218" t="str">
        <f t="shared" si="3"/>
        <v>Bước 1: Nhập đầy đủ tất cả thông tin ngoại trừ kinh nghiệm
Bước 2: Chọn nút đăng ký</v>
      </c>
      <c r="E15" s="217" t="s">
        <v>71</v>
      </c>
      <c r="F15" s="211" t="s">
        <v>15</v>
      </c>
      <c r="G15" s="166">
        <v>44888</v>
      </c>
      <c r="H15" s="211" t="str">
        <f t="shared" si="2"/>
        <v>Diem Le</v>
      </c>
      <c r="I15" s="168">
        <v>2</v>
      </c>
    </row>
    <row r="16" spans="1:10" s="70" customFormat="1" ht="39.6">
      <c r="A16" s="166" t="str">
        <f t="shared" si="1"/>
        <v>[Đăng kí ứng viên-7]</v>
      </c>
      <c r="B16" s="202" t="s">
        <v>68</v>
      </c>
      <c r="C16" s="321"/>
      <c r="D16" s="218" t="str">
        <f t="shared" si="3"/>
        <v>Bước 1: Nhập đầy đủ tất cả thông tin ngoại trừ giới thiệu bản thân
Bước 2: Chọn nút đăng ký</v>
      </c>
      <c r="E16" s="217" t="s">
        <v>71</v>
      </c>
      <c r="F16" s="211" t="s">
        <v>15</v>
      </c>
      <c r="G16" s="211">
        <v>44888</v>
      </c>
      <c r="H16" s="166" t="str">
        <f>$B$3</f>
        <v>Diem Le</v>
      </c>
      <c r="I16" s="168">
        <v>2</v>
      </c>
    </row>
    <row r="17" spans="1:10" s="70" customFormat="1" ht="26.4">
      <c r="A17" s="166" t="str">
        <f t="shared" si="1"/>
        <v>[Đăng kí ứng viên-8]</v>
      </c>
      <c r="B17" s="202" t="s">
        <v>81</v>
      </c>
      <c r="C17" s="321"/>
      <c r="D17" s="218" t="str">
        <f>"Bước 1: Nhập đầy đủ tất cả thông tin ngoại trừ" &amp; RIGHT(B17,LEN(B17)-SEARCH(":",B17,1) ) &amp;
"
Bước 2: Chọn nút đăng ký"</f>
        <v>Bước 1: Nhập đầy đủ tất cả thông tin ngoại trừ Họ tên
Bước 2: Chọn nút đăng ký</v>
      </c>
      <c r="E17" s="217" t="s">
        <v>70</v>
      </c>
      <c r="F17" s="211" t="s">
        <v>15</v>
      </c>
      <c r="G17" s="166">
        <v>44888</v>
      </c>
      <c r="H17" s="211" t="str">
        <f t="shared" si="2"/>
        <v>Diem Le</v>
      </c>
      <c r="I17" s="168">
        <v>3</v>
      </c>
    </row>
    <row r="18" spans="1:10" s="70" customFormat="1" ht="26.4">
      <c r="A18" s="166" t="str">
        <f t="shared" si="1"/>
        <v>[Đăng kí ứng viên-9]</v>
      </c>
      <c r="B18" s="202" t="s">
        <v>83</v>
      </c>
      <c r="C18" s="321"/>
      <c r="D18" s="218" t="str">
        <f>"Bước 1: Nhập đầy đủ tất cả thông tin ngoại trừ" &amp; RIGHT(B18,LEN(B18)-SEARCH(":",B18,1) ) &amp;
"
Bước 2: Chọn nút đăng ký"</f>
        <v>Bước 1: Nhập đầy đủ tất cả thông tin ngoại trừ Số điện thoại
Bước 2: Chọn nút đăng ký</v>
      </c>
      <c r="E18" s="217" t="s">
        <v>70</v>
      </c>
      <c r="F18" s="211" t="s">
        <v>15</v>
      </c>
      <c r="G18" s="211">
        <v>44888</v>
      </c>
      <c r="H18" s="211" t="str">
        <f t="shared" si="2"/>
        <v>Diem Le</v>
      </c>
      <c r="I18" s="168">
        <v>3</v>
      </c>
    </row>
    <row r="19" spans="1:10" s="70" customFormat="1" ht="26.4">
      <c r="A19" s="166" t="str">
        <f t="shared" si="1"/>
        <v>[Đăng kí ứng viên-10]</v>
      </c>
      <c r="B19" s="202" t="s">
        <v>82</v>
      </c>
      <c r="C19" s="321"/>
      <c r="D19" s="218" t="str">
        <f t="shared" ref="D19:D21" si="4">"Bước 1: Nhập đầy đủ tất cả thông tin ngoại trừ" &amp; RIGHT(B19,LEN(B19)-SEARCH(":",B19,1) ) &amp;
"
Bước 2: Chọn nút đăng ký"</f>
        <v>Bước 1: Nhập đầy đủ tất cả thông tin ngoại trừ Email
Bước 2: Chọn nút đăng ký</v>
      </c>
      <c r="E19" s="217" t="s">
        <v>70</v>
      </c>
      <c r="F19" s="211" t="s">
        <v>15</v>
      </c>
      <c r="G19" s="166">
        <v>44888</v>
      </c>
      <c r="H19" s="211" t="str">
        <f t="shared" si="2"/>
        <v>Diem Le</v>
      </c>
      <c r="I19" s="168">
        <v>3</v>
      </c>
    </row>
    <row r="20" spans="1:10" s="70" customFormat="1" ht="26.4">
      <c r="A20" s="166" t="str">
        <f t="shared" si="1"/>
        <v>[Đăng kí ứng viên-11]</v>
      </c>
      <c r="B20" s="202" t="s">
        <v>84</v>
      </c>
      <c r="C20" s="321"/>
      <c r="D20" s="218" t="str">
        <f t="shared" si="4"/>
        <v>Bước 1: Nhập đầy đủ tất cả thông tin ngoại trừ Ngày sinh
Bước 2: Chọn nút đăng ký</v>
      </c>
      <c r="E20" s="217" t="s">
        <v>70</v>
      </c>
      <c r="F20" s="211" t="s">
        <v>15</v>
      </c>
      <c r="G20" s="211">
        <v>44888</v>
      </c>
      <c r="H20" s="211" t="str">
        <f t="shared" si="2"/>
        <v>Diem Le</v>
      </c>
      <c r="I20" s="168">
        <v>3</v>
      </c>
    </row>
    <row r="21" spans="1:10" s="70" customFormat="1" ht="26.4">
      <c r="A21" s="166" t="str">
        <f t="shared" si="1"/>
        <v>[Đăng kí ứng viên-12]</v>
      </c>
      <c r="B21" s="202" t="s">
        <v>85</v>
      </c>
      <c r="C21" s="321"/>
      <c r="D21" s="218" t="str">
        <f t="shared" si="4"/>
        <v>Bước 1: Nhập đầy đủ tất cả thông tin ngoại trừ Giới tính
Bước 2: Chọn nút đăng ký</v>
      </c>
      <c r="E21" s="217" t="s">
        <v>70</v>
      </c>
      <c r="F21" s="211" t="s">
        <v>15</v>
      </c>
      <c r="G21" s="166">
        <v>44888</v>
      </c>
      <c r="H21" s="166" t="str">
        <f t="shared" si="2"/>
        <v>Diem Le</v>
      </c>
      <c r="I21" s="167">
        <v>3</v>
      </c>
    </row>
    <row r="22" spans="1:10" s="70" customFormat="1" ht="39.6">
      <c r="A22" s="166" t="str">
        <f t="shared" si="1"/>
        <v>[Đăng kí ứng viên-13]</v>
      </c>
      <c r="B22" s="202" t="s">
        <v>72</v>
      </c>
      <c r="C22" s="321"/>
      <c r="D22" s="218" t="s">
        <v>99</v>
      </c>
      <c r="E22" s="202" t="s">
        <v>86</v>
      </c>
      <c r="F22" s="211" t="s">
        <v>15</v>
      </c>
      <c r="G22" s="211">
        <v>44888</v>
      </c>
      <c r="H22" s="211" t="str">
        <f t="shared" si="2"/>
        <v>Diem Le</v>
      </c>
      <c r="I22" s="167">
        <v>4</v>
      </c>
    </row>
    <row r="23" spans="1:10" s="70" customFormat="1" ht="39.6">
      <c r="A23" s="166" t="str">
        <f t="shared" si="1"/>
        <v>[Đăng kí ứng viên-14]</v>
      </c>
      <c r="B23" s="202" t="s">
        <v>73</v>
      </c>
      <c r="C23" s="321"/>
      <c r="D23" s="218" t="s">
        <v>100</v>
      </c>
      <c r="E23" s="218" t="s">
        <v>87</v>
      </c>
      <c r="F23" s="211" t="s">
        <v>15</v>
      </c>
      <c r="G23" s="211">
        <v>44888</v>
      </c>
      <c r="H23" s="211" t="str">
        <f t="shared" si="2"/>
        <v>Diem Le</v>
      </c>
      <c r="I23" s="167">
        <v>5</v>
      </c>
    </row>
    <row r="24" spans="1:10" s="70" customFormat="1" ht="39.6">
      <c r="A24" s="166" t="str">
        <f t="shared" si="1"/>
        <v>[Đăng kí ứng viên-15]</v>
      </c>
      <c r="B24" s="202" t="s">
        <v>74</v>
      </c>
      <c r="C24" s="321"/>
      <c r="D24" s="218" t="s">
        <v>101</v>
      </c>
      <c r="E24" s="218" t="s">
        <v>88</v>
      </c>
      <c r="F24" s="211" t="s">
        <v>15</v>
      </c>
      <c r="G24" s="166">
        <v>44888</v>
      </c>
      <c r="H24" s="211" t="str">
        <f t="shared" si="2"/>
        <v>Diem Le</v>
      </c>
      <c r="I24" s="167">
        <v>6</v>
      </c>
    </row>
    <row r="25" spans="1:10" s="70" customFormat="1" ht="39.6">
      <c r="A25" s="166" t="str">
        <f t="shared" si="1"/>
        <v>[Đăng kí ứng viên-16]</v>
      </c>
      <c r="B25" s="202" t="s">
        <v>90</v>
      </c>
      <c r="C25" s="321"/>
      <c r="D25" s="218" t="s">
        <v>102</v>
      </c>
      <c r="E25" s="218" t="s">
        <v>89</v>
      </c>
      <c r="F25" s="211" t="s">
        <v>15</v>
      </c>
      <c r="G25" s="211">
        <v>44888</v>
      </c>
      <c r="H25" s="211" t="str">
        <f t="shared" si="2"/>
        <v>Diem Le</v>
      </c>
      <c r="I25" s="167">
        <v>7</v>
      </c>
    </row>
    <row r="26" spans="1:10" s="70" customFormat="1" ht="39.6">
      <c r="A26" s="166" t="str">
        <f t="shared" si="1"/>
        <v>[Đăng kí ứng viên-17]</v>
      </c>
      <c r="B26" s="202" t="s">
        <v>91</v>
      </c>
      <c r="C26" s="321"/>
      <c r="D26" s="218" t="s">
        <v>103</v>
      </c>
      <c r="E26" s="218" t="s">
        <v>89</v>
      </c>
      <c r="F26" s="211" t="s">
        <v>15</v>
      </c>
      <c r="G26" s="166">
        <v>44888</v>
      </c>
      <c r="H26" s="211" t="str">
        <f t="shared" si="2"/>
        <v>Diem Le</v>
      </c>
      <c r="I26" s="167">
        <v>7</v>
      </c>
    </row>
    <row r="27" spans="1:10" s="70" customFormat="1" ht="26.4">
      <c r="A27" s="166" t="str">
        <f t="shared" si="1"/>
        <v>[Đăng kí ứng viên-18]</v>
      </c>
      <c r="B27" s="202" t="s">
        <v>76</v>
      </c>
      <c r="C27" s="321"/>
      <c r="D27" s="218" t="s">
        <v>104</v>
      </c>
      <c r="E27" s="218" t="s">
        <v>92</v>
      </c>
      <c r="F27" s="211" t="str">
        <f>F26</f>
        <v>Fail</v>
      </c>
      <c r="G27" s="211">
        <v>44888</v>
      </c>
      <c r="H27" s="166" t="str">
        <f t="shared" si="2"/>
        <v>Diem Le</v>
      </c>
      <c r="I27" s="167">
        <v>8</v>
      </c>
    </row>
    <row r="28" spans="1:10" s="70" customFormat="1" ht="39.6">
      <c r="A28" s="166" t="str">
        <f t="shared" si="1"/>
        <v>[Đăng kí ứng viên-19]</v>
      </c>
      <c r="B28" s="202" t="s">
        <v>77</v>
      </c>
      <c r="C28" s="321"/>
      <c r="D28" s="218" t="s">
        <v>105</v>
      </c>
      <c r="E28" s="218" t="s">
        <v>92</v>
      </c>
      <c r="F28" s="211" t="str">
        <f t="shared" ref="F28:F31" si="5">F27</f>
        <v>Fail</v>
      </c>
      <c r="G28" s="166">
        <v>44888</v>
      </c>
      <c r="H28" s="211" t="str">
        <f t="shared" si="2"/>
        <v>Diem Le</v>
      </c>
      <c r="I28" s="167">
        <v>8</v>
      </c>
    </row>
    <row r="29" spans="1:10" s="70" customFormat="1" ht="39.6">
      <c r="A29" s="166" t="str">
        <f t="shared" si="1"/>
        <v>[Đăng kí ứng viên-20]</v>
      </c>
      <c r="B29" s="202" t="s">
        <v>78</v>
      </c>
      <c r="C29" s="321"/>
      <c r="D29" s="218" t="s">
        <v>106</v>
      </c>
      <c r="E29" s="218" t="s">
        <v>92</v>
      </c>
      <c r="F29" s="211" t="str">
        <f t="shared" si="5"/>
        <v>Fail</v>
      </c>
      <c r="G29" s="211">
        <v>44888</v>
      </c>
      <c r="H29" s="211" t="str">
        <f t="shared" si="2"/>
        <v>Diem Le</v>
      </c>
      <c r="I29" s="167">
        <v>8</v>
      </c>
    </row>
    <row r="30" spans="1:10" s="70" customFormat="1" ht="26.4">
      <c r="A30" s="166" t="str">
        <f t="shared" si="1"/>
        <v>[Đăng kí ứng viên-21]</v>
      </c>
      <c r="B30" s="202" t="s">
        <v>79</v>
      </c>
      <c r="C30" s="321"/>
      <c r="D30" s="218" t="s">
        <v>107</v>
      </c>
      <c r="E30" s="218" t="s">
        <v>92</v>
      </c>
      <c r="F30" s="211" t="str">
        <f t="shared" si="5"/>
        <v>Fail</v>
      </c>
      <c r="G30" s="166">
        <v>44888</v>
      </c>
      <c r="H30" s="211" t="str">
        <f t="shared" si="2"/>
        <v>Diem Le</v>
      </c>
      <c r="I30" s="167">
        <v>8</v>
      </c>
    </row>
    <row r="31" spans="1:10" s="70" customFormat="1" ht="39.6">
      <c r="A31" s="166" t="str">
        <f t="shared" si="1"/>
        <v>[Đăng kí ứng viên-22]</v>
      </c>
      <c r="B31" s="202" t="s">
        <v>80</v>
      </c>
      <c r="C31" s="322"/>
      <c r="D31" s="218" t="s">
        <v>108</v>
      </c>
      <c r="E31" s="218" t="s">
        <v>92</v>
      </c>
      <c r="F31" s="211" t="str">
        <f t="shared" si="5"/>
        <v>Fail</v>
      </c>
      <c r="G31" s="211">
        <v>44888</v>
      </c>
      <c r="H31" s="211" t="str">
        <f t="shared" si="2"/>
        <v>Diem Le</v>
      </c>
      <c r="I31" s="167">
        <v>8</v>
      </c>
    </row>
    <row r="32" spans="1:10" s="27" customFormat="1" ht="13.2">
      <c r="A32" s="197"/>
      <c r="B32" s="197" t="s">
        <v>114</v>
      </c>
      <c r="C32" s="198"/>
      <c r="D32" s="197"/>
      <c r="E32" s="198"/>
      <c r="F32" s="162"/>
      <c r="G32" s="162"/>
      <c r="H32" s="162"/>
      <c r="I32" s="212"/>
      <c r="J32" s="38"/>
    </row>
    <row r="33" spans="1:9" ht="39" customHeight="1">
      <c r="A33" s="166" t="str">
        <f>IF(E33="","","["&amp;$B$1&amp;"-"&amp;ROW(A23)&amp;"]")</f>
        <v>[Đăng kí ứng viên-23]</v>
      </c>
      <c r="B33" s="219" t="s">
        <v>117</v>
      </c>
      <c r="C33" s="220" t="s">
        <v>121</v>
      </c>
      <c r="D33" s="202" t="s">
        <v>123</v>
      </c>
      <c r="E33" s="206" t="s">
        <v>124</v>
      </c>
      <c r="F33" s="166" t="s">
        <v>14</v>
      </c>
      <c r="G33" s="166">
        <v>44888</v>
      </c>
      <c r="H33" s="166" t="str">
        <f t="shared" si="2"/>
        <v>Diem Le</v>
      </c>
      <c r="I33" s="213"/>
    </row>
    <row r="34" spans="1:9" ht="39" customHeight="1">
      <c r="A34" s="166" t="str">
        <f t="shared" ref="A34:A36" si="6">IF(E34="","","["&amp;$B$1&amp;"-"&amp;ROW(A24)&amp;"]")</f>
        <v>[Đăng kí ứng viên-24]</v>
      </c>
      <c r="B34" s="219" t="s">
        <v>118</v>
      </c>
      <c r="C34" s="220" t="s">
        <v>122</v>
      </c>
      <c r="D34" s="202" t="s">
        <v>123</v>
      </c>
      <c r="E34" s="206" t="str">
        <f xml:space="preserve"> "Có xuất hiện " &amp; B34</f>
        <v>Có xuất hiện Nút " đăng ký ứng viên"</v>
      </c>
      <c r="F34" s="166" t="s">
        <v>14</v>
      </c>
      <c r="G34" s="166">
        <v>44888</v>
      </c>
      <c r="H34" s="166" t="str">
        <f t="shared" si="2"/>
        <v>Diem Le</v>
      </c>
      <c r="I34" s="213"/>
    </row>
    <row r="35" spans="1:9" ht="39" customHeight="1">
      <c r="A35" s="166" t="str">
        <f t="shared" si="6"/>
        <v>[Đăng kí ứng viên-25]</v>
      </c>
      <c r="B35" s="219" t="s">
        <v>119</v>
      </c>
      <c r="C35" s="323" t="s">
        <v>63</v>
      </c>
      <c r="D35" s="202" t="s">
        <v>123</v>
      </c>
      <c r="E35" s="206" t="str">
        <f t="shared" ref="E35:E36" si="7" xml:space="preserve"> "Có xuất hiện " &amp; B35</f>
        <v>Có xuất hiện Các trường thông tin theo yêu cầu</v>
      </c>
      <c r="F35" s="166" t="s">
        <v>14</v>
      </c>
      <c r="G35" s="166">
        <v>44888</v>
      </c>
      <c r="H35" s="166" t="str">
        <f t="shared" si="2"/>
        <v>Diem Le</v>
      </c>
      <c r="I35" s="213"/>
    </row>
    <row r="36" spans="1:9" ht="39" customHeight="1">
      <c r="A36" s="166" t="str">
        <f t="shared" si="6"/>
        <v>[Đăng kí ứng viên-26]</v>
      </c>
      <c r="B36" s="219" t="s">
        <v>120</v>
      </c>
      <c r="C36" s="324"/>
      <c r="D36" s="202" t="s">
        <v>123</v>
      </c>
      <c r="E36" s="206" t="str">
        <f t="shared" si="7"/>
        <v xml:space="preserve">Có xuất hiện Có nút đăng ký </v>
      </c>
      <c r="F36" s="166" t="s">
        <v>14</v>
      </c>
      <c r="G36" s="166">
        <v>44888</v>
      </c>
      <c r="H36" s="166" t="str">
        <f t="shared" si="2"/>
        <v>Diem Le</v>
      </c>
      <c r="I36" s="213"/>
    </row>
  </sheetData>
  <autoFilter ref="A8:I30"/>
  <mergeCells count="4">
    <mergeCell ref="B2:E2"/>
    <mergeCell ref="B3:E3"/>
    <mergeCell ref="C12:C31"/>
    <mergeCell ref="C35:C36"/>
  </mergeCells>
  <dataValidations count="2">
    <dataValidation type="list" allowBlank="1" showErrorMessage="1" sqref="F1:H2">
      <formula1>$J$1:$J$5</formula1>
      <formula2>0</formula2>
    </dataValidation>
    <dataValidation type="list" allowBlank="1" showErrorMessage="1" sqref="F33:F36 F10:F31">
      <formula1>"Pass,Fail,N/A,Untested"</formula1>
    </dataValidation>
  </dataValidations>
  <hyperlinks>
    <hyperlink ref="C10" r:id="rId1" display="Truy cập website  thành công"/>
  </hyperlinks>
  <pageMargins left="0.7" right="0.7" top="0.75" bottom="0.75" header="0.3" footer="0.3"/>
  <pageSetup scale="2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32"/>
  <sheetViews>
    <sheetView view="pageBreakPreview" zoomScale="95" zoomScaleNormal="100" zoomScaleSheetLayoutView="95" workbookViewId="0">
      <selection activeCell="D11" sqref="D11"/>
    </sheetView>
  </sheetViews>
  <sheetFormatPr defaultRowHeight="14.4"/>
  <cols>
    <col min="1" max="1" width="21.44140625" style="272" customWidth="1"/>
    <col min="2" max="2" width="29.88671875" style="272" customWidth="1"/>
    <col min="3" max="3" width="23.77734375" style="273" customWidth="1"/>
    <col min="4" max="4" width="42.5546875" style="272" customWidth="1"/>
    <col min="5" max="5" width="41.33203125" style="274" customWidth="1"/>
    <col min="6" max="6" width="13.6640625" style="233" customWidth="1"/>
    <col min="7" max="8" width="17.109375" style="233" customWidth="1"/>
    <col min="9" max="9" width="17.88671875" style="234" customWidth="1"/>
    <col min="10" max="10" width="66.5546875" style="272" bestFit="1" customWidth="1"/>
    <col min="11" max="16384" width="8.88671875" style="272"/>
  </cols>
  <sheetData>
    <row r="1" spans="1:10" s="239" customFormat="1" ht="13.2">
      <c r="A1" s="235" t="s">
        <v>46</v>
      </c>
      <c r="B1" s="236" t="s">
        <v>94</v>
      </c>
      <c r="C1" s="237"/>
      <c r="D1" s="237"/>
      <c r="E1" s="238"/>
      <c r="F1" s="221"/>
      <c r="G1" s="221"/>
      <c r="H1" s="221"/>
      <c r="I1" s="222"/>
    </row>
    <row r="2" spans="1:10" s="239" customFormat="1" ht="13.2">
      <c r="A2" s="240" t="s">
        <v>12</v>
      </c>
      <c r="B2" s="325" t="s">
        <v>35</v>
      </c>
      <c r="C2" s="326"/>
      <c r="D2" s="326"/>
      <c r="E2" s="327"/>
      <c r="F2" s="223"/>
      <c r="G2" s="223"/>
      <c r="H2" s="223"/>
      <c r="I2" s="222"/>
    </row>
    <row r="3" spans="1:10" s="239" customFormat="1" ht="13.2">
      <c r="A3" s="235" t="s">
        <v>13</v>
      </c>
      <c r="B3" s="325" t="s">
        <v>55</v>
      </c>
      <c r="C3" s="326"/>
      <c r="D3" s="326"/>
      <c r="E3" s="327"/>
      <c r="F3" s="223"/>
      <c r="G3" s="223"/>
      <c r="H3" s="223"/>
      <c r="I3" s="222"/>
      <c r="J3" s="241"/>
    </row>
    <row r="4" spans="1:10" s="239" customFormat="1" ht="13.2">
      <c r="A4" s="242" t="s">
        <v>14</v>
      </c>
      <c r="B4" s="243" t="s">
        <v>15</v>
      </c>
      <c r="C4" s="243" t="s">
        <v>43</v>
      </c>
      <c r="D4" s="244" t="s">
        <v>17</v>
      </c>
      <c r="E4" s="245" t="s">
        <v>18</v>
      </c>
      <c r="F4" s="246"/>
      <c r="G4" s="246"/>
      <c r="H4" s="247"/>
    </row>
    <row r="5" spans="1:10" s="239" customFormat="1" ht="13.2">
      <c r="A5" s="248">
        <f>COUNTIF(F:F,"Pass")</f>
        <v>3</v>
      </c>
      <c r="B5" s="249">
        <f>COUNTIF(F:F,"Fail")</f>
        <v>19</v>
      </c>
      <c r="C5" s="249">
        <f>COUNTIF(F:F,"Untested")</f>
        <v>0</v>
      </c>
      <c r="D5" s="250">
        <f>COUNTIF(F:F,"N/A")</f>
        <v>0</v>
      </c>
      <c r="E5" s="251">
        <f>COUNTA(A9:A409)</f>
        <v>22</v>
      </c>
      <c r="F5" s="246"/>
      <c r="G5" s="246"/>
      <c r="H5" s="247"/>
    </row>
    <row r="6" spans="1:10" s="239" customFormat="1" ht="13.2">
      <c r="A6" s="345">
        <f>A5/$E$5</f>
        <v>0.13636363636363635</v>
      </c>
      <c r="B6" s="345">
        <f t="shared" ref="B6:D6" si="0">B5/$E$5</f>
        <v>0.86363636363636365</v>
      </c>
      <c r="C6" s="345">
        <f t="shared" si="0"/>
        <v>0</v>
      </c>
      <c r="D6" s="345">
        <f t="shared" si="0"/>
        <v>0</v>
      </c>
      <c r="E6" s="252"/>
      <c r="F6" s="246"/>
      <c r="G6" s="246"/>
      <c r="H6" s="247"/>
    </row>
    <row r="7" spans="1:10" s="239" customFormat="1" ht="13.8" thickBot="1">
      <c r="A7" s="253"/>
      <c r="B7" s="254"/>
      <c r="C7" s="255"/>
      <c r="D7" s="256"/>
      <c r="E7" s="257"/>
      <c r="F7" s="258"/>
      <c r="G7" s="258"/>
      <c r="H7" s="259"/>
    </row>
    <row r="8" spans="1:10" s="239" customFormat="1" ht="13.2">
      <c r="A8" s="224" t="s">
        <v>19</v>
      </c>
      <c r="B8" s="224" t="s">
        <v>20</v>
      </c>
      <c r="C8" s="224" t="s">
        <v>21</v>
      </c>
      <c r="D8" s="224" t="s">
        <v>22</v>
      </c>
      <c r="E8" s="224" t="s">
        <v>23</v>
      </c>
      <c r="F8" s="224" t="s">
        <v>26</v>
      </c>
      <c r="G8" s="224" t="s">
        <v>24</v>
      </c>
      <c r="H8" s="224" t="s">
        <v>13</v>
      </c>
      <c r="I8" s="225" t="s">
        <v>25</v>
      </c>
      <c r="J8" s="260"/>
    </row>
    <row r="9" spans="1:10" s="239" customFormat="1" ht="13.2">
      <c r="A9" s="261"/>
      <c r="B9" s="261" t="s">
        <v>115</v>
      </c>
      <c r="C9" s="262"/>
      <c r="D9" s="261"/>
      <c r="E9" s="262"/>
      <c r="F9" s="226"/>
      <c r="G9" s="226"/>
      <c r="H9" s="226"/>
      <c r="I9" s="227"/>
      <c r="J9" s="263"/>
    </row>
    <row r="10" spans="1:10" s="267" customFormat="1" ht="39.6">
      <c r="A10" s="228" t="str">
        <f>IF(E10="","","["&amp;$B$1&amp;"-"&amp;ROW(A1)&amp;"]")</f>
        <v>[Đăng ký nhà tuyển dụng.-1]</v>
      </c>
      <c r="B10" s="264" t="s">
        <v>96</v>
      </c>
      <c r="C10" s="265" t="s">
        <v>61</v>
      </c>
      <c r="D10" s="229" t="s">
        <v>95</v>
      </c>
      <c r="E10" s="266" t="s">
        <v>236</v>
      </c>
      <c r="F10" s="228" t="s">
        <v>14</v>
      </c>
      <c r="G10" s="228">
        <v>44888</v>
      </c>
      <c r="H10" s="228" t="str">
        <f t="shared" ref="H10:H28" si="1">$B$3</f>
        <v>Diem Le</v>
      </c>
      <c r="I10" s="230"/>
    </row>
    <row r="11" spans="1:10" s="267" customFormat="1" ht="45">
      <c r="A11" s="228" t="str">
        <f t="shared" ref="A11:A28" si="2">IF(E11="","","["&amp;$B$1&amp;"-"&amp;ROW(A2)&amp;"]")</f>
        <v>[Đăng ký nhà tuyển dụng.-2]</v>
      </c>
      <c r="B11" s="264" t="s">
        <v>97</v>
      </c>
      <c r="C11" s="328" t="s">
        <v>98</v>
      </c>
      <c r="D11" s="268" t="s">
        <v>237</v>
      </c>
      <c r="E11" s="266" t="s">
        <v>71</v>
      </c>
      <c r="F11" s="228" t="s">
        <v>15</v>
      </c>
      <c r="G11" s="228">
        <v>44888</v>
      </c>
      <c r="H11" s="228" t="str">
        <f t="shared" si="1"/>
        <v>Diem Le</v>
      </c>
      <c r="I11" s="230">
        <v>9</v>
      </c>
    </row>
    <row r="12" spans="1:10" s="267" customFormat="1" ht="45">
      <c r="A12" s="228" t="str">
        <f t="shared" si="2"/>
        <v>[Đăng ký nhà tuyển dụng.-3]</v>
      </c>
      <c r="B12" s="264" t="s">
        <v>110</v>
      </c>
      <c r="C12" s="329"/>
      <c r="D12" s="268" t="str">
        <f>"Bước 1: Nhập đầy đủ tất cả thông tin ngoại trừ " &amp; RIGHT(B12,LEN(B12)-SEARCH("tin",B12,1)-4+1 ) &amp;
"
Bước 2: Chọn nút đăng ký"</f>
        <v>Bước 1: Nhập đầy đủ tất cả thông tin ngoại trừ địa chỉ
Bước 2: Chọn nút đăng ký</v>
      </c>
      <c r="E12" s="266" t="s">
        <v>71</v>
      </c>
      <c r="F12" s="228" t="s">
        <v>15</v>
      </c>
      <c r="G12" s="228">
        <v>44888</v>
      </c>
      <c r="H12" s="228" t="str">
        <f t="shared" si="1"/>
        <v>Diem Le</v>
      </c>
      <c r="I12" s="230">
        <v>10</v>
      </c>
    </row>
    <row r="13" spans="1:10" s="267" customFormat="1" ht="45">
      <c r="A13" s="228" t="str">
        <f t="shared" si="2"/>
        <v>[Đăng ký nhà tuyển dụng.-4]</v>
      </c>
      <c r="B13" s="264" t="s">
        <v>111</v>
      </c>
      <c r="C13" s="329"/>
      <c r="D13" s="268" t="str">
        <f>"Bước 1: Nhập đầy đủ tất cả thông tin ngoại trừ " &amp; RIGHT(B13,LEN(B13)-SEARCH("tin",B13,1)-4+1 ) &amp;
"
Bước 2: Chọn nút đăng ký"</f>
        <v>Bước 1: Nhập đầy đủ tất cả thông tin ngoại trừ website
Bước 2: Chọn nút đăng ký</v>
      </c>
      <c r="E13" s="266" t="s">
        <v>71</v>
      </c>
      <c r="F13" s="228" t="s">
        <v>15</v>
      </c>
      <c r="G13" s="228">
        <v>44888</v>
      </c>
      <c r="H13" s="228" t="str">
        <f t="shared" si="1"/>
        <v>Diem Le</v>
      </c>
      <c r="I13" s="230">
        <v>10</v>
      </c>
    </row>
    <row r="14" spans="1:10" s="267" customFormat="1" ht="45">
      <c r="A14" s="228" t="str">
        <f t="shared" si="2"/>
        <v>[Đăng ký nhà tuyển dụng.-5]</v>
      </c>
      <c r="B14" s="264" t="s">
        <v>112</v>
      </c>
      <c r="C14" s="329"/>
      <c r="D14" s="268" t="str">
        <f t="shared" ref="D14:D15" si="3">"Bước 1: Nhập đầy đủ tất cả thông tin ngoại trừ " &amp; RIGHT(B14,LEN(B14)-SEARCH("tin",B14,1)-4+1 ) &amp;
"
Bước 2: Chọn nút đăng ký"</f>
        <v>Bước 1: Nhập đầy đủ tất cả thông tin ngoại trừ lĩnh vực hoạt động
Bước 2: Chọn nút đăng ký</v>
      </c>
      <c r="E14" s="266" t="s">
        <v>71</v>
      </c>
      <c r="F14" s="228" t="s">
        <v>15</v>
      </c>
      <c r="G14" s="228">
        <v>44888</v>
      </c>
      <c r="H14" s="228" t="str">
        <f t="shared" si="1"/>
        <v>Diem Le</v>
      </c>
      <c r="I14" s="230" t="s">
        <v>238</v>
      </c>
    </row>
    <row r="15" spans="1:10" s="267" customFormat="1" ht="45">
      <c r="A15" s="228" t="str">
        <f t="shared" si="2"/>
        <v>[Đăng ký nhà tuyển dụng.-6]</v>
      </c>
      <c r="B15" s="264" t="s">
        <v>113</v>
      </c>
      <c r="C15" s="329"/>
      <c r="D15" s="268" t="str">
        <f t="shared" si="3"/>
        <v>Bước 1: Nhập đầy đủ tất cả thông tin ngoại trừ quốc gia
Bước 2: Chọn nút đăng ký</v>
      </c>
      <c r="E15" s="266" t="s">
        <v>71</v>
      </c>
      <c r="F15" s="228" t="s">
        <v>15</v>
      </c>
      <c r="G15" s="228">
        <v>44888</v>
      </c>
      <c r="H15" s="228" t="str">
        <f t="shared" si="1"/>
        <v>Diem Le</v>
      </c>
      <c r="I15" s="230">
        <v>10</v>
      </c>
    </row>
    <row r="16" spans="1:10" s="267" customFormat="1" ht="39.6">
      <c r="A16" s="228" t="str">
        <f t="shared" si="2"/>
        <v>[Đăng ký nhà tuyển dụng.-7]</v>
      </c>
      <c r="B16" s="264" t="s">
        <v>109</v>
      </c>
      <c r="C16" s="329"/>
      <c r="D16" s="268" t="str">
        <f>"Bước 1: Nhập đầy đủ tất cả thông tin ngoại trừ" &amp; RIGHT(B16,LEN(B16)-SEARCH(":",B16,1) ) &amp;
"
Bước 2: Chọn nút đăng ký"</f>
        <v>Bước 1: Nhập đầy đủ tất cả thông tin ngoại trừ Tên công ty
Bước 2: Chọn nút đăng ký</v>
      </c>
      <c r="E16" s="266" t="s">
        <v>70</v>
      </c>
      <c r="F16" s="228" t="s">
        <v>15</v>
      </c>
      <c r="G16" s="228">
        <v>44888</v>
      </c>
      <c r="H16" s="228" t="str">
        <f t="shared" si="1"/>
        <v>Diem Le</v>
      </c>
      <c r="I16" s="230">
        <v>11</v>
      </c>
    </row>
    <row r="17" spans="1:10" s="267" customFormat="1" ht="39.6">
      <c r="A17" s="228" t="str">
        <f t="shared" si="2"/>
        <v>[Đăng ký nhà tuyển dụng.-8]</v>
      </c>
      <c r="B17" s="264" t="s">
        <v>83</v>
      </c>
      <c r="C17" s="329"/>
      <c r="D17" s="268" t="str">
        <f>"Bước 1: Nhập đầy đủ tất cả thông tin ngoại trừ" &amp; RIGHT(B17,LEN(B17)-SEARCH(":",B17,1) ) &amp;
"
Bước 2: Chọn nút đăng ký"</f>
        <v>Bước 1: Nhập đầy đủ tất cả thông tin ngoại trừ Số điện thoại
Bước 2: Chọn nút đăng ký</v>
      </c>
      <c r="E17" s="266" t="s">
        <v>70</v>
      </c>
      <c r="F17" s="228" t="s">
        <v>15</v>
      </c>
      <c r="G17" s="228">
        <v>44888</v>
      </c>
      <c r="H17" s="228" t="str">
        <f t="shared" si="1"/>
        <v>Diem Le</v>
      </c>
      <c r="I17" s="230">
        <v>11</v>
      </c>
    </row>
    <row r="18" spans="1:10" s="267" customFormat="1" ht="39.6">
      <c r="A18" s="228" t="str">
        <f t="shared" si="2"/>
        <v>[Đăng ký nhà tuyển dụng.-9]</v>
      </c>
      <c r="B18" s="264" t="s">
        <v>82</v>
      </c>
      <c r="C18" s="329"/>
      <c r="D18" s="268" t="str">
        <f t="shared" ref="D18" si="4">"Bước 1: Nhập đầy đủ tất cả thông tin ngoại trừ" &amp; RIGHT(B18,LEN(B18)-SEARCH(":",B18,1) ) &amp;
"
Bước 2: Chọn nút đăng ký"</f>
        <v>Bước 1: Nhập đầy đủ tất cả thông tin ngoại trừ Email
Bước 2: Chọn nút đăng ký</v>
      </c>
      <c r="E18" s="266" t="s">
        <v>70</v>
      </c>
      <c r="F18" s="228" t="s">
        <v>15</v>
      </c>
      <c r="G18" s="228">
        <v>44888</v>
      </c>
      <c r="H18" s="228" t="str">
        <f t="shared" si="1"/>
        <v>Diem Le</v>
      </c>
      <c r="I18" s="230">
        <v>11</v>
      </c>
    </row>
    <row r="19" spans="1:10" s="267" customFormat="1" ht="39.6">
      <c r="A19" s="228" t="str">
        <f t="shared" si="2"/>
        <v>[Đăng ký nhà tuyển dụng.-10]</v>
      </c>
      <c r="B19" s="264" t="s">
        <v>72</v>
      </c>
      <c r="C19" s="329"/>
      <c r="D19" s="268" t="s">
        <v>99</v>
      </c>
      <c r="E19" s="264" t="s">
        <v>86</v>
      </c>
      <c r="F19" s="228" t="s">
        <v>15</v>
      </c>
      <c r="G19" s="228">
        <v>44888</v>
      </c>
      <c r="H19" s="228" t="str">
        <f t="shared" si="1"/>
        <v>Diem Le</v>
      </c>
      <c r="I19" s="230">
        <v>12</v>
      </c>
    </row>
    <row r="20" spans="1:10" s="267" customFormat="1" ht="39.6">
      <c r="A20" s="228" t="str">
        <f t="shared" si="2"/>
        <v>[Đăng ký nhà tuyển dụng.-11]</v>
      </c>
      <c r="B20" s="264" t="s">
        <v>73</v>
      </c>
      <c r="C20" s="329"/>
      <c r="D20" s="268" t="s">
        <v>100</v>
      </c>
      <c r="E20" s="268" t="s">
        <v>87</v>
      </c>
      <c r="F20" s="228" t="s">
        <v>15</v>
      </c>
      <c r="G20" s="228">
        <v>44888</v>
      </c>
      <c r="H20" s="228" t="str">
        <f t="shared" si="1"/>
        <v>Diem Le</v>
      </c>
      <c r="I20" s="230">
        <v>13</v>
      </c>
    </row>
    <row r="21" spans="1:10" s="267" customFormat="1" ht="39.6">
      <c r="A21" s="228" t="str">
        <f t="shared" si="2"/>
        <v>[Đăng ký nhà tuyển dụng.-12]</v>
      </c>
      <c r="B21" s="264" t="s">
        <v>74</v>
      </c>
      <c r="C21" s="329"/>
      <c r="D21" s="268" t="s">
        <v>101</v>
      </c>
      <c r="E21" s="268" t="s">
        <v>88</v>
      </c>
      <c r="F21" s="228" t="s">
        <v>15</v>
      </c>
      <c r="G21" s="228">
        <v>44888</v>
      </c>
      <c r="H21" s="228" t="str">
        <f t="shared" si="1"/>
        <v>Diem Le</v>
      </c>
      <c r="I21" s="230">
        <v>14</v>
      </c>
    </row>
    <row r="22" spans="1:10" s="267" customFormat="1" ht="39.6">
      <c r="A22" s="228" t="str">
        <f t="shared" si="2"/>
        <v>[Đăng ký nhà tuyển dụng.-13]</v>
      </c>
      <c r="B22" s="264" t="s">
        <v>90</v>
      </c>
      <c r="C22" s="329"/>
      <c r="D22" s="268" t="s">
        <v>102</v>
      </c>
      <c r="E22" s="268" t="s">
        <v>89</v>
      </c>
      <c r="F22" s="228" t="s">
        <v>15</v>
      </c>
      <c r="G22" s="228">
        <v>44888</v>
      </c>
      <c r="H22" s="228" t="str">
        <f t="shared" si="1"/>
        <v>Diem Le</v>
      </c>
      <c r="I22" s="230">
        <v>15</v>
      </c>
    </row>
    <row r="23" spans="1:10" s="267" customFormat="1" ht="39.6">
      <c r="A23" s="228" t="str">
        <f t="shared" si="2"/>
        <v>[Đăng ký nhà tuyển dụng.-14]</v>
      </c>
      <c r="B23" s="264" t="s">
        <v>91</v>
      </c>
      <c r="C23" s="329"/>
      <c r="D23" s="268" t="s">
        <v>103</v>
      </c>
      <c r="E23" s="268" t="s">
        <v>89</v>
      </c>
      <c r="F23" s="228" t="s">
        <v>15</v>
      </c>
      <c r="G23" s="228">
        <v>44888</v>
      </c>
      <c r="H23" s="228" t="str">
        <f t="shared" si="1"/>
        <v>Diem Le</v>
      </c>
      <c r="I23" s="231">
        <v>15</v>
      </c>
    </row>
    <row r="24" spans="1:10" s="239" customFormat="1" ht="39.6">
      <c r="A24" s="228" t="str">
        <f t="shared" si="2"/>
        <v>[Đăng ký nhà tuyển dụng.-15]</v>
      </c>
      <c r="B24" s="264" t="s">
        <v>76</v>
      </c>
      <c r="C24" s="329"/>
      <c r="D24" s="268" t="s">
        <v>104</v>
      </c>
      <c r="E24" s="268" t="s">
        <v>92</v>
      </c>
      <c r="F24" s="228" t="s">
        <v>15</v>
      </c>
      <c r="G24" s="228">
        <v>44888</v>
      </c>
      <c r="H24" s="228" t="str">
        <f t="shared" si="1"/>
        <v>Diem Le</v>
      </c>
      <c r="I24" s="231">
        <v>16</v>
      </c>
      <c r="J24" s="263"/>
    </row>
    <row r="25" spans="1:10" s="267" customFormat="1" ht="39.6">
      <c r="A25" s="228" t="str">
        <f t="shared" si="2"/>
        <v>[Đăng ký nhà tuyển dụng.-16]</v>
      </c>
      <c r="B25" s="264" t="s">
        <v>77</v>
      </c>
      <c r="C25" s="329"/>
      <c r="D25" s="268" t="s">
        <v>105</v>
      </c>
      <c r="E25" s="268" t="s">
        <v>92</v>
      </c>
      <c r="F25" s="228" t="s">
        <v>15</v>
      </c>
      <c r="G25" s="228">
        <v>44888</v>
      </c>
      <c r="H25" s="228" t="str">
        <f t="shared" si="1"/>
        <v>Diem Le</v>
      </c>
      <c r="I25" s="231">
        <v>16</v>
      </c>
    </row>
    <row r="26" spans="1:10" s="267" customFormat="1" ht="39.6">
      <c r="A26" s="228" t="str">
        <f t="shared" si="2"/>
        <v>[Đăng ký nhà tuyển dụng.-17]</v>
      </c>
      <c r="B26" s="264" t="s">
        <v>78</v>
      </c>
      <c r="C26" s="329"/>
      <c r="D26" s="268" t="s">
        <v>106</v>
      </c>
      <c r="E26" s="268" t="s">
        <v>92</v>
      </c>
      <c r="F26" s="228" t="s">
        <v>15</v>
      </c>
      <c r="G26" s="228">
        <v>44888</v>
      </c>
      <c r="H26" s="228" t="str">
        <f t="shared" si="1"/>
        <v>Diem Le</v>
      </c>
      <c r="I26" s="231">
        <v>16</v>
      </c>
    </row>
    <row r="27" spans="1:10" s="267" customFormat="1" ht="39.6">
      <c r="A27" s="228" t="str">
        <f t="shared" si="2"/>
        <v>[Đăng ký nhà tuyển dụng.-18]</v>
      </c>
      <c r="B27" s="264" t="s">
        <v>79</v>
      </c>
      <c r="C27" s="329"/>
      <c r="D27" s="268" t="s">
        <v>107</v>
      </c>
      <c r="E27" s="268" t="s">
        <v>92</v>
      </c>
      <c r="F27" s="228" t="s">
        <v>15</v>
      </c>
      <c r="G27" s="228">
        <v>44888</v>
      </c>
      <c r="H27" s="228" t="str">
        <f t="shared" si="1"/>
        <v>Diem Le</v>
      </c>
      <c r="I27" s="231">
        <v>16</v>
      </c>
    </row>
    <row r="28" spans="1:10" s="267" customFormat="1" ht="39.6">
      <c r="A28" s="228" t="str">
        <f t="shared" si="2"/>
        <v>[Đăng ký nhà tuyển dụng.-19]</v>
      </c>
      <c r="B28" s="264" t="s">
        <v>80</v>
      </c>
      <c r="C28" s="330"/>
      <c r="D28" s="268" t="s">
        <v>108</v>
      </c>
      <c r="E28" s="268" t="s">
        <v>92</v>
      </c>
      <c r="F28" s="228" t="s">
        <v>15</v>
      </c>
      <c r="G28" s="228">
        <v>44888</v>
      </c>
      <c r="H28" s="228" t="str">
        <f t="shared" si="1"/>
        <v>Diem Le</v>
      </c>
      <c r="I28" s="231">
        <v>16</v>
      </c>
    </row>
    <row r="29" spans="1:10" s="239" customFormat="1" ht="13.2">
      <c r="A29" s="261"/>
      <c r="B29" s="261" t="s">
        <v>116</v>
      </c>
      <c r="C29" s="262"/>
      <c r="D29" s="261"/>
      <c r="E29" s="262"/>
      <c r="F29" s="226"/>
      <c r="G29" s="226"/>
      <c r="H29" s="226"/>
      <c r="I29" s="227"/>
      <c r="J29" s="263"/>
    </row>
    <row r="30" spans="1:10" ht="39" customHeight="1">
      <c r="A30" s="228" t="str">
        <f t="shared" ref="A30:A32" si="5">IF(E30="","","["&amp;$B$1&amp;"-"&amp;ROW(A20)&amp;"]")</f>
        <v>[Đăng ký nhà tuyển dụng.-20]</v>
      </c>
      <c r="B30" s="269" t="s">
        <v>125</v>
      </c>
      <c r="C30" s="270" t="s">
        <v>122</v>
      </c>
      <c r="D30" s="264" t="s">
        <v>123</v>
      </c>
      <c r="E30" s="271" t="str">
        <f xml:space="preserve"> "Có xuất hiện " &amp; B30</f>
        <v>Có xuất hiện Nút " đăng ký nhà tuyển dụng"</v>
      </c>
      <c r="F30" s="228" t="s">
        <v>14</v>
      </c>
      <c r="G30" s="228">
        <v>44888</v>
      </c>
      <c r="H30" s="228" t="str">
        <f t="shared" ref="H30:H32" si="6">$B$3</f>
        <v>Diem Le</v>
      </c>
      <c r="I30" s="232"/>
    </row>
    <row r="31" spans="1:10" ht="57.6">
      <c r="A31" s="228" t="str">
        <f t="shared" si="5"/>
        <v>[Đăng ký nhà tuyển dụng.-21]</v>
      </c>
      <c r="B31" s="271" t="s">
        <v>235</v>
      </c>
      <c r="C31" s="331" t="s">
        <v>63</v>
      </c>
      <c r="D31" s="264" t="s">
        <v>123</v>
      </c>
      <c r="E31" s="271" t="str">
        <f xml:space="preserve"> "Có xuất hiện " &amp; B31</f>
        <v xml:space="preserve">Có xuất hiện Các trường thông tin theo yêu cầu gồm (Tên công ty, email, địa chỉ, website công ty,  số điện thoại, lĩnh vực hoạt động, quốc gia). </v>
      </c>
      <c r="F31" s="228" t="s">
        <v>15</v>
      </c>
      <c r="G31" s="228">
        <v>44888</v>
      </c>
      <c r="H31" s="228" t="str">
        <f t="shared" si="6"/>
        <v>Diem Le</v>
      </c>
      <c r="I31" s="232">
        <v>17</v>
      </c>
    </row>
    <row r="32" spans="1:10" ht="39" customHeight="1">
      <c r="A32" s="228" t="str">
        <f t="shared" si="5"/>
        <v>[Đăng ký nhà tuyển dụng.-22]</v>
      </c>
      <c r="B32" s="269" t="s">
        <v>120</v>
      </c>
      <c r="C32" s="332"/>
      <c r="D32" s="264" t="s">
        <v>123</v>
      </c>
      <c r="E32" s="271" t="str">
        <f t="shared" ref="E32" si="7" xml:space="preserve"> "Có xuất hiện " &amp; B32</f>
        <v xml:space="preserve">Có xuất hiện Có nút đăng ký </v>
      </c>
      <c r="F32" s="228" t="s">
        <v>14</v>
      </c>
      <c r="G32" s="228">
        <v>44888</v>
      </c>
      <c r="H32" s="228" t="str">
        <f t="shared" si="6"/>
        <v>Diem Le</v>
      </c>
      <c r="I32" s="232"/>
    </row>
  </sheetData>
  <autoFilter ref="A8:I28"/>
  <mergeCells count="4">
    <mergeCell ref="B2:E2"/>
    <mergeCell ref="B3:E3"/>
    <mergeCell ref="C11:C28"/>
    <mergeCell ref="C31:C32"/>
  </mergeCells>
  <dataValidations count="2">
    <dataValidation type="list" allowBlank="1" showErrorMessage="1" sqref="F1:H2">
      <formula1>$J$1:$J$5</formula1>
      <formula2>0</formula2>
    </dataValidation>
    <dataValidation type="list" allowBlank="1" showErrorMessage="1" sqref="F30:F32 F10:F28">
      <formula1>"Pass,Fail,N/A,Untested"</formula1>
    </dataValidation>
  </dataValidations>
  <pageMargins left="0.7" right="0.7" top="0.75" bottom="0.75" header="0.3" footer="0.3"/>
  <pageSetup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9"/>
  <sheetViews>
    <sheetView view="pageBreakPreview" zoomScale="85" zoomScaleNormal="100" zoomScaleSheetLayoutView="85" workbookViewId="0">
      <selection activeCell="E11" sqref="E11"/>
    </sheetView>
  </sheetViews>
  <sheetFormatPr defaultRowHeight="14.4"/>
  <cols>
    <col min="1" max="1" width="21.44140625" style="207" customWidth="1"/>
    <col min="2" max="2" width="29.88671875" style="207" customWidth="1"/>
    <col min="3" max="3" width="23.77734375" style="208" customWidth="1"/>
    <col min="4" max="4" width="42.5546875" style="207" customWidth="1"/>
    <col min="5" max="5" width="57.44140625" style="209" customWidth="1"/>
    <col min="6" max="6" width="13.6640625" style="169" customWidth="1"/>
    <col min="7" max="8" width="17.109375" style="169" customWidth="1"/>
    <col min="9" max="9" width="17.88671875" style="170" customWidth="1"/>
    <col min="10" max="10" width="66.5546875" style="207" bestFit="1" customWidth="1"/>
    <col min="11" max="16384" width="8.88671875" style="207"/>
  </cols>
  <sheetData>
    <row r="1" spans="1:10" s="175" customFormat="1" ht="13.2">
      <c r="A1" s="171" t="s">
        <v>46</v>
      </c>
      <c r="B1" s="275" t="s">
        <v>126</v>
      </c>
      <c r="C1" s="173"/>
      <c r="D1" s="173"/>
      <c r="E1" s="174"/>
      <c r="F1" s="157"/>
      <c r="G1" s="157"/>
      <c r="H1" s="157"/>
      <c r="I1" s="158"/>
    </row>
    <row r="2" spans="1:10" s="175" customFormat="1" ht="13.2">
      <c r="A2" s="176" t="s">
        <v>12</v>
      </c>
      <c r="B2" s="333" t="s">
        <v>35</v>
      </c>
      <c r="C2" s="334"/>
      <c r="D2" s="334"/>
      <c r="E2" s="335"/>
      <c r="F2" s="159"/>
      <c r="G2" s="159"/>
      <c r="H2" s="159"/>
      <c r="I2" s="158"/>
    </row>
    <row r="3" spans="1:10" s="175" customFormat="1" ht="13.2">
      <c r="A3" s="171" t="s">
        <v>13</v>
      </c>
      <c r="B3" s="336" t="s">
        <v>55</v>
      </c>
      <c r="C3" s="337"/>
      <c r="D3" s="337"/>
      <c r="E3" s="338"/>
      <c r="F3" s="159"/>
      <c r="G3" s="159"/>
      <c r="H3" s="159"/>
      <c r="I3" s="158"/>
      <c r="J3" s="177"/>
    </row>
    <row r="4" spans="1:10" s="175" customFormat="1" ht="13.2">
      <c r="A4" s="178" t="s">
        <v>14</v>
      </c>
      <c r="B4" s="179" t="s">
        <v>15</v>
      </c>
      <c r="C4" s="179" t="s">
        <v>43</v>
      </c>
      <c r="D4" s="180" t="s">
        <v>17</v>
      </c>
      <c r="E4" s="181" t="s">
        <v>18</v>
      </c>
      <c r="F4" s="182"/>
      <c r="G4" s="182"/>
      <c r="H4" s="183"/>
    </row>
    <row r="5" spans="1:10" s="175" customFormat="1" ht="13.2">
      <c r="A5" s="184">
        <f>COUNTIF(F:F,"Pass")</f>
        <v>6</v>
      </c>
      <c r="B5" s="185">
        <f>COUNTIF(F:F,"Fail")</f>
        <v>2</v>
      </c>
      <c r="C5" s="185">
        <f>COUNTIF(F:F,"Untested")</f>
        <v>0</v>
      </c>
      <c r="D5" s="186">
        <f>COUNTIF(F:F,"N/A")</f>
        <v>0</v>
      </c>
      <c r="E5" s="187">
        <f>COUNTA(A9:A399)</f>
        <v>8</v>
      </c>
      <c r="F5" s="182"/>
      <c r="G5" s="182"/>
      <c r="H5" s="183"/>
    </row>
    <row r="6" spans="1:10" s="175" customFormat="1" ht="13.2">
      <c r="A6" s="346">
        <f>A5/$E$5</f>
        <v>0.75</v>
      </c>
      <c r="B6" s="346">
        <f t="shared" ref="B6:E6" si="0">B5/$E$5</f>
        <v>0.25</v>
      </c>
      <c r="C6" s="346">
        <f t="shared" si="0"/>
        <v>0</v>
      </c>
      <c r="D6" s="346">
        <f t="shared" si="0"/>
        <v>0</v>
      </c>
      <c r="E6" s="346">
        <f t="shared" si="0"/>
        <v>1</v>
      </c>
      <c r="F6" s="182"/>
      <c r="G6" s="182"/>
      <c r="H6" s="183"/>
    </row>
    <row r="7" spans="1:10" s="175" customFormat="1" ht="13.8" thickBot="1">
      <c r="A7" s="189"/>
      <c r="B7" s="190"/>
      <c r="C7" s="191"/>
      <c r="D7" s="192"/>
      <c r="E7" s="193"/>
      <c r="F7" s="194"/>
      <c r="G7" s="194"/>
      <c r="H7" s="195"/>
    </row>
    <row r="8" spans="1:10" s="175" customFormat="1" ht="13.2">
      <c r="A8" s="160" t="s">
        <v>19</v>
      </c>
      <c r="B8" s="160" t="s">
        <v>20</v>
      </c>
      <c r="C8" s="160" t="s">
        <v>21</v>
      </c>
      <c r="D8" s="160" t="s">
        <v>22</v>
      </c>
      <c r="E8" s="160" t="s">
        <v>23</v>
      </c>
      <c r="F8" s="160" t="s">
        <v>26</v>
      </c>
      <c r="G8" s="160" t="s">
        <v>24</v>
      </c>
      <c r="H8" s="160" t="s">
        <v>13</v>
      </c>
      <c r="I8" s="161" t="s">
        <v>25</v>
      </c>
      <c r="J8" s="196"/>
    </row>
    <row r="9" spans="1:10" s="175" customFormat="1" ht="13.2">
      <c r="A9" s="197"/>
      <c r="B9" s="197" t="s">
        <v>141</v>
      </c>
      <c r="C9" s="198"/>
      <c r="D9" s="197"/>
      <c r="E9" s="198"/>
      <c r="F9" s="162"/>
      <c r="G9" s="162"/>
      <c r="H9" s="162"/>
      <c r="I9" s="163"/>
      <c r="J9" s="199"/>
    </row>
    <row r="10" spans="1:10" s="201" customFormat="1" ht="52.8">
      <c r="A10" s="166" t="str">
        <f>IF(E10="","","["&amp;$B$1&amp;"-"&amp;ROW(A1)&amp;"]")</f>
        <v>[Đăng nhập-1]</v>
      </c>
      <c r="B10" s="202" t="s">
        <v>240</v>
      </c>
      <c r="C10" s="205" t="s">
        <v>127</v>
      </c>
      <c r="D10" s="205" t="s">
        <v>128</v>
      </c>
      <c r="E10" s="215" t="s">
        <v>139</v>
      </c>
      <c r="F10" s="166" t="s">
        <v>14</v>
      </c>
      <c r="G10" s="166">
        <v>44888</v>
      </c>
      <c r="H10" s="166" t="str">
        <f>$B$3</f>
        <v>Diem Le</v>
      </c>
      <c r="I10" s="167"/>
    </row>
    <row r="11" spans="1:10" s="201" customFormat="1" ht="66">
      <c r="A11" s="166" t="str">
        <f t="shared" ref="A11:A15" si="1">IF(E11="","","["&amp;$B$1&amp;"-"&amp;ROW(A2)&amp;"]")</f>
        <v>[Đăng nhập-2]</v>
      </c>
      <c r="B11" s="202" t="s">
        <v>241</v>
      </c>
      <c r="C11" s="205" t="s">
        <v>239</v>
      </c>
      <c r="D11" s="205" t="s">
        <v>132</v>
      </c>
      <c r="E11" s="215" t="s">
        <v>135</v>
      </c>
      <c r="F11" s="166" t="s">
        <v>14</v>
      </c>
      <c r="G11" s="166">
        <v>44888</v>
      </c>
      <c r="H11" s="166" t="str">
        <f t="shared" ref="H11:H15" si="2">$B$3</f>
        <v>Diem Le</v>
      </c>
      <c r="I11" s="167"/>
    </row>
    <row r="12" spans="1:10" s="201" customFormat="1" ht="52.8">
      <c r="A12" s="166" t="str">
        <f t="shared" si="1"/>
        <v>[Đăng nhập-3]</v>
      </c>
      <c r="B12" s="202" t="s">
        <v>242</v>
      </c>
      <c r="C12" s="205" t="s">
        <v>127</v>
      </c>
      <c r="D12" s="205" t="s">
        <v>133</v>
      </c>
      <c r="E12" s="215" t="s">
        <v>136</v>
      </c>
      <c r="F12" s="166" t="s">
        <v>15</v>
      </c>
      <c r="G12" s="166">
        <v>44888</v>
      </c>
      <c r="H12" s="166" t="str">
        <f t="shared" si="2"/>
        <v>Diem Le</v>
      </c>
      <c r="I12" s="167">
        <v>18</v>
      </c>
    </row>
    <row r="13" spans="1:10" s="201" customFormat="1" ht="52.8">
      <c r="A13" s="166" t="str">
        <f t="shared" si="1"/>
        <v>[Đăng nhập-4]</v>
      </c>
      <c r="B13" s="202" t="s">
        <v>243</v>
      </c>
      <c r="C13" s="205" t="s">
        <v>127</v>
      </c>
      <c r="D13" s="205" t="s">
        <v>134</v>
      </c>
      <c r="E13" s="215" t="s">
        <v>136</v>
      </c>
      <c r="F13" s="166" t="s">
        <v>14</v>
      </c>
      <c r="G13" s="166">
        <v>44888</v>
      </c>
      <c r="H13" s="166" t="str">
        <f t="shared" si="2"/>
        <v>Diem Le</v>
      </c>
      <c r="I13" s="167"/>
    </row>
    <row r="14" spans="1:10" s="201" customFormat="1" ht="66">
      <c r="A14" s="166" t="str">
        <f t="shared" si="1"/>
        <v>[Đăng nhập-5]</v>
      </c>
      <c r="B14" s="202" t="s">
        <v>244</v>
      </c>
      <c r="C14" s="205" t="s">
        <v>127</v>
      </c>
      <c r="D14" s="205" t="s">
        <v>138</v>
      </c>
      <c r="E14" s="215" t="s">
        <v>137</v>
      </c>
      <c r="F14" s="166" t="s">
        <v>15</v>
      </c>
      <c r="G14" s="166">
        <v>44888</v>
      </c>
      <c r="H14" s="166" t="str">
        <f t="shared" si="2"/>
        <v>Diem Le</v>
      </c>
      <c r="I14" s="167">
        <v>19</v>
      </c>
    </row>
    <row r="15" spans="1:10" s="201" customFormat="1" ht="26.4">
      <c r="A15" s="166" t="str">
        <f t="shared" si="1"/>
        <v>[Đăng nhập-6]</v>
      </c>
      <c r="B15" s="202" t="s">
        <v>131</v>
      </c>
      <c r="C15" s="205" t="s">
        <v>140</v>
      </c>
      <c r="D15" s="202" t="s">
        <v>129</v>
      </c>
      <c r="E15" s="202" t="s">
        <v>130</v>
      </c>
      <c r="F15" s="166" t="s">
        <v>14</v>
      </c>
      <c r="G15" s="166">
        <v>44888</v>
      </c>
      <c r="H15" s="166" t="str">
        <f t="shared" si="2"/>
        <v>Diem Le</v>
      </c>
      <c r="I15" s="167"/>
    </row>
    <row r="16" spans="1:10" s="175" customFormat="1" ht="13.2">
      <c r="A16" s="197"/>
      <c r="B16" s="197" t="s">
        <v>142</v>
      </c>
      <c r="C16" s="198"/>
      <c r="D16" s="197"/>
      <c r="E16" s="198"/>
      <c r="F16" s="162"/>
      <c r="G16" s="162"/>
      <c r="H16" s="162"/>
      <c r="I16" s="163"/>
      <c r="J16" s="199"/>
    </row>
    <row r="17" spans="1:9" s="201" customFormat="1" ht="26.4">
      <c r="A17" s="166" t="str">
        <f>IF(E17="","","["&amp;$B$1&amp;"-"&amp;ROW(A7)&amp;"]")</f>
        <v>[Đăng nhập-7]</v>
      </c>
      <c r="B17" s="202" t="s">
        <v>145</v>
      </c>
      <c r="C17" s="320" t="s">
        <v>143</v>
      </c>
      <c r="D17" s="202" t="s">
        <v>144</v>
      </c>
      <c r="E17" s="202" t="str">
        <f xml:space="preserve"> " Có hiển thị " &amp; B17</f>
        <v xml:space="preserve"> Có hiển thị Trường nhập user name và password</v>
      </c>
      <c r="F17" s="166" t="s">
        <v>14</v>
      </c>
      <c r="G17" s="166">
        <v>44888</v>
      </c>
      <c r="H17" s="166" t="str">
        <f>$B$3</f>
        <v>Diem Le</v>
      </c>
      <c r="I17" s="167"/>
    </row>
    <row r="18" spans="1:9" s="201" customFormat="1">
      <c r="A18" s="166" t="str">
        <f>IF(E18="","","["&amp;$B$1&amp;"-"&amp;ROW(A8)&amp;"]")</f>
        <v>[Đăng nhập-8]</v>
      </c>
      <c r="B18" s="202" t="s">
        <v>146</v>
      </c>
      <c r="C18" s="322"/>
      <c r="D18" s="202" t="s">
        <v>144</v>
      </c>
      <c r="E18" s="202" t="str">
        <f xml:space="preserve"> " Có hiển thị " &amp; B18</f>
        <v xml:space="preserve"> Có hiển thị Nút đăng nhập</v>
      </c>
      <c r="F18" s="166" t="s">
        <v>14</v>
      </c>
      <c r="G18" s="166">
        <v>44888</v>
      </c>
      <c r="H18" s="166" t="str">
        <f t="shared" ref="H18" si="3">$B$3</f>
        <v>Diem Le</v>
      </c>
      <c r="I18" s="167"/>
    </row>
    <row r="19" spans="1:9">
      <c r="G19" s="166"/>
    </row>
  </sheetData>
  <autoFilter ref="A8:I18"/>
  <mergeCells count="3">
    <mergeCell ref="B2:E2"/>
    <mergeCell ref="B3:E3"/>
    <mergeCell ref="C17:C18"/>
  </mergeCells>
  <dataValidations count="2">
    <dataValidation type="list" allowBlank="1" showErrorMessage="1" sqref="F1:H2">
      <formula1>$J$1:$J$5</formula1>
      <formula2>0</formula2>
    </dataValidation>
    <dataValidation type="list" allowBlank="1" showErrorMessage="1" sqref="F17:F18 F10:F15">
      <formula1>"Pass,Fail,N/A,Untested"</formula1>
    </dataValidation>
  </dataValidations>
  <pageMargins left="0.7" right="0.7" top="0.75" bottom="0.75" header="0.3" footer="0.3"/>
  <pageSetup scale="2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4"/>
  <sheetViews>
    <sheetView view="pageBreakPreview" zoomScale="85" zoomScaleNormal="100" zoomScaleSheetLayoutView="85" workbookViewId="0">
      <selection activeCell="D18" sqref="D18"/>
    </sheetView>
  </sheetViews>
  <sheetFormatPr defaultRowHeight="14.4"/>
  <cols>
    <col min="1" max="1" width="21.44140625" style="207" customWidth="1"/>
    <col min="2" max="2" width="29.88671875" style="207" customWidth="1"/>
    <col min="3" max="3" width="23.77734375" style="208" customWidth="1"/>
    <col min="4" max="4" width="42.5546875" style="207" customWidth="1"/>
    <col min="5" max="5" width="57.44140625" style="209" customWidth="1"/>
    <col min="6" max="6" width="13.6640625" style="169" customWidth="1"/>
    <col min="7" max="8" width="17.109375" style="169" customWidth="1"/>
    <col min="9" max="9" width="17.88671875" style="170" customWidth="1"/>
    <col min="10" max="10" width="66.5546875" style="207" bestFit="1" customWidth="1"/>
    <col min="11" max="16384" width="8.88671875" style="207"/>
  </cols>
  <sheetData>
    <row r="1" spans="1:10" s="175" customFormat="1" ht="13.2">
      <c r="A1" s="171" t="s">
        <v>46</v>
      </c>
      <c r="B1" s="275" t="s">
        <v>147</v>
      </c>
      <c r="C1" s="173"/>
      <c r="D1" s="173"/>
      <c r="E1" s="174"/>
      <c r="F1" s="157"/>
      <c r="G1" s="157"/>
      <c r="H1" s="157"/>
      <c r="I1" s="158"/>
    </row>
    <row r="2" spans="1:10" s="175" customFormat="1" ht="13.2">
      <c r="A2" s="176" t="s">
        <v>12</v>
      </c>
      <c r="B2" s="333" t="s">
        <v>35</v>
      </c>
      <c r="C2" s="334"/>
      <c r="D2" s="334"/>
      <c r="E2" s="335"/>
      <c r="F2" s="159"/>
      <c r="G2" s="159"/>
      <c r="H2" s="159"/>
      <c r="I2" s="158"/>
    </row>
    <row r="3" spans="1:10" s="175" customFormat="1" ht="13.2">
      <c r="A3" s="171" t="s">
        <v>13</v>
      </c>
      <c r="B3" s="336" t="s">
        <v>55</v>
      </c>
      <c r="C3" s="337"/>
      <c r="D3" s="337"/>
      <c r="E3" s="338"/>
      <c r="F3" s="159"/>
      <c r="G3" s="159"/>
      <c r="H3" s="159"/>
      <c r="I3" s="158"/>
      <c r="J3" s="177"/>
    </row>
    <row r="4" spans="1:10" s="175" customFormat="1" ht="13.2">
      <c r="A4" s="178" t="s">
        <v>14</v>
      </c>
      <c r="B4" s="179" t="s">
        <v>15</v>
      </c>
      <c r="C4" s="179" t="s">
        <v>43</v>
      </c>
      <c r="D4" s="180" t="s">
        <v>17</v>
      </c>
      <c r="E4" s="181" t="s">
        <v>18</v>
      </c>
      <c r="F4" s="182"/>
      <c r="G4" s="182"/>
      <c r="H4" s="183"/>
    </row>
    <row r="5" spans="1:10" s="175" customFormat="1" ht="13.2">
      <c r="A5" s="184">
        <f>COUNTIF(F:F,"Pass")</f>
        <v>1</v>
      </c>
      <c r="B5" s="185">
        <f>COUNTIF(F:F,"Fail")</f>
        <v>1</v>
      </c>
      <c r="C5" s="185">
        <f>COUNTIF(F:F,"Untested")</f>
        <v>0</v>
      </c>
      <c r="D5" s="186">
        <f>COUNTIF(F:F,"N/A")</f>
        <v>1</v>
      </c>
      <c r="E5" s="187">
        <f>COUNTA(A9:A394)</f>
        <v>3</v>
      </c>
      <c r="F5" s="182"/>
      <c r="G5" s="182"/>
      <c r="H5" s="183"/>
    </row>
    <row r="6" spans="1:10" s="175" customFormat="1" ht="13.2">
      <c r="A6" s="346">
        <f>A5/$E$5</f>
        <v>0.33333333333333331</v>
      </c>
      <c r="B6" s="346">
        <f t="shared" ref="B6:D6" si="0">B5/$E$5</f>
        <v>0.33333333333333331</v>
      </c>
      <c r="C6" s="346">
        <f t="shared" si="0"/>
        <v>0</v>
      </c>
      <c r="D6" s="346">
        <f t="shared" si="0"/>
        <v>0.33333333333333331</v>
      </c>
      <c r="E6" s="188"/>
      <c r="F6" s="182"/>
      <c r="G6" s="182"/>
      <c r="H6" s="183"/>
    </row>
    <row r="7" spans="1:10" s="175" customFormat="1" ht="13.8" thickBot="1">
      <c r="A7" s="189"/>
      <c r="B7" s="190"/>
      <c r="C7" s="191"/>
      <c r="D7" s="192"/>
      <c r="E7" s="193"/>
      <c r="F7" s="194"/>
      <c r="G7" s="194"/>
      <c r="H7" s="195"/>
    </row>
    <row r="8" spans="1:10" s="175" customFormat="1" ht="13.2">
      <c r="A8" s="160" t="s">
        <v>19</v>
      </c>
      <c r="B8" s="160" t="s">
        <v>20</v>
      </c>
      <c r="C8" s="160" t="s">
        <v>21</v>
      </c>
      <c r="D8" s="160" t="s">
        <v>22</v>
      </c>
      <c r="E8" s="160" t="s">
        <v>23</v>
      </c>
      <c r="F8" s="160" t="s">
        <v>26</v>
      </c>
      <c r="G8" s="160" t="s">
        <v>24</v>
      </c>
      <c r="H8" s="160" t="s">
        <v>13</v>
      </c>
      <c r="I8" s="161" t="s">
        <v>25</v>
      </c>
      <c r="J8" s="196"/>
    </row>
    <row r="9" spans="1:10" s="175" customFormat="1" ht="13.2">
      <c r="A9" s="197"/>
      <c r="B9" s="197" t="s">
        <v>152</v>
      </c>
      <c r="C9" s="198"/>
      <c r="D9" s="197"/>
      <c r="E9" s="198"/>
      <c r="F9" s="162"/>
      <c r="G9" s="162"/>
      <c r="H9" s="162"/>
      <c r="I9" s="163"/>
      <c r="J9" s="199"/>
    </row>
    <row r="10" spans="1:10" s="201" customFormat="1" ht="39.6">
      <c r="A10" s="166" t="str">
        <f>IF(E10="","","["&amp;$B$1&amp;"-"&amp;ROW(A1)&amp;"]")</f>
        <v>[Đăng xuất-1]</v>
      </c>
      <c r="B10" s="202" t="s">
        <v>150</v>
      </c>
      <c r="C10" s="205" t="s">
        <v>148</v>
      </c>
      <c r="D10" s="205" t="s">
        <v>149</v>
      </c>
      <c r="E10" s="215" t="s">
        <v>151</v>
      </c>
      <c r="F10" s="166" t="s">
        <v>15</v>
      </c>
      <c r="G10" s="166">
        <v>44888</v>
      </c>
      <c r="H10" s="166" t="str">
        <f>$B$3</f>
        <v>Diem Le</v>
      </c>
      <c r="I10" s="167">
        <v>20</v>
      </c>
    </row>
    <row r="11" spans="1:10" s="175" customFormat="1" ht="13.2">
      <c r="A11" s="197"/>
      <c r="B11" s="197" t="s">
        <v>153</v>
      </c>
      <c r="C11" s="198"/>
      <c r="D11" s="197"/>
      <c r="E11" s="198"/>
      <c r="F11" s="162"/>
      <c r="G11" s="162"/>
      <c r="H11" s="162"/>
      <c r="I11" s="163"/>
      <c r="J11" s="199"/>
    </row>
    <row r="12" spans="1:10" s="201" customFormat="1" ht="26.4">
      <c r="A12" s="166" t="str">
        <f>IF(E12="","","["&amp;$B$1&amp;"-"&amp;ROW(A2)&amp;"]")</f>
        <v>[Đăng xuất-2]</v>
      </c>
      <c r="B12" s="202" t="s">
        <v>154</v>
      </c>
      <c r="C12" s="205" t="s">
        <v>148</v>
      </c>
      <c r="D12" s="202" t="s">
        <v>144</v>
      </c>
      <c r="E12" s="202" t="str">
        <f xml:space="preserve"> " Có hiển thị " &amp; B12</f>
        <v xml:space="preserve"> Có hiển thị Nút  Đăng xuất</v>
      </c>
      <c r="F12" s="166" t="s">
        <v>14</v>
      </c>
      <c r="G12" s="166">
        <v>44888</v>
      </c>
      <c r="H12" s="166" t="str">
        <f>$B$3</f>
        <v>Diem Le</v>
      </c>
      <c r="I12" s="167"/>
    </row>
    <row r="13" spans="1:10" s="201" customFormat="1" ht="26.4">
      <c r="A13" s="166" t="str">
        <f>IF(E13="","","["&amp;$B$1&amp;"-"&amp;ROW(A3)&amp;"]")</f>
        <v>[Đăng xuất-3]</v>
      </c>
      <c r="B13" s="202" t="s">
        <v>155</v>
      </c>
      <c r="C13" s="205" t="s">
        <v>156</v>
      </c>
      <c r="D13" s="202" t="s">
        <v>144</v>
      </c>
      <c r="E13" s="202" t="str">
        <f xml:space="preserve"> " Có hiển thị " &amp; B13</f>
        <v xml:space="preserve"> Có hiển thị Nút chọn OK</v>
      </c>
      <c r="F13" s="166" t="s">
        <v>17</v>
      </c>
      <c r="G13" s="166">
        <v>44888</v>
      </c>
      <c r="H13" s="166" t="str">
        <f t="shared" ref="H13" si="1">$B$3</f>
        <v>Diem Le</v>
      </c>
      <c r="I13" s="167" t="s">
        <v>245</v>
      </c>
    </row>
    <row r="14" spans="1:10">
      <c r="G14" s="166"/>
    </row>
  </sheetData>
  <autoFilter ref="A8:I13"/>
  <mergeCells count="2">
    <mergeCell ref="B2:E2"/>
    <mergeCell ref="B3:E3"/>
  </mergeCells>
  <dataValidations count="2">
    <dataValidation type="list" allowBlank="1" showErrorMessage="1" sqref="F10 F12:F13">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23"/>
  <sheetViews>
    <sheetView view="pageBreakPreview" zoomScale="85" zoomScaleNormal="100" zoomScaleSheetLayoutView="85" workbookViewId="0">
      <selection activeCell="A6" sqref="A6:D6"/>
    </sheetView>
  </sheetViews>
  <sheetFormatPr defaultRowHeight="14.4"/>
  <cols>
    <col min="1" max="1" width="21.44140625" style="207" customWidth="1"/>
    <col min="2" max="2" width="29.88671875" style="207" customWidth="1"/>
    <col min="3" max="3" width="23.77734375" style="208" customWidth="1"/>
    <col min="4" max="4" width="42.5546875" style="207" customWidth="1"/>
    <col min="5" max="5" width="57.44140625" style="209" customWidth="1"/>
    <col min="6" max="6" width="13.6640625" style="169" customWidth="1"/>
    <col min="7" max="8" width="17.109375" style="169" customWidth="1"/>
    <col min="9" max="9" width="17.88671875" style="170" customWidth="1"/>
    <col min="10" max="10" width="66.5546875" style="207" bestFit="1" customWidth="1"/>
    <col min="11" max="16384" width="8.88671875" style="207"/>
  </cols>
  <sheetData>
    <row r="1" spans="1:10" s="175" customFormat="1" ht="15.6">
      <c r="A1" s="171" t="s">
        <v>46</v>
      </c>
      <c r="B1" s="172" t="s">
        <v>157</v>
      </c>
      <c r="C1" s="173"/>
      <c r="D1" s="173"/>
      <c r="E1" s="174"/>
      <c r="F1" s="157"/>
      <c r="G1" s="157"/>
      <c r="H1" s="157"/>
      <c r="I1" s="158"/>
    </row>
    <row r="2" spans="1:10" s="175" customFormat="1" ht="13.2">
      <c r="A2" s="176" t="s">
        <v>12</v>
      </c>
      <c r="B2" s="333" t="s">
        <v>35</v>
      </c>
      <c r="C2" s="334"/>
      <c r="D2" s="334"/>
      <c r="E2" s="335"/>
      <c r="F2" s="159"/>
      <c r="G2" s="159"/>
      <c r="H2" s="159"/>
      <c r="I2" s="158"/>
    </row>
    <row r="3" spans="1:10" s="175" customFormat="1" ht="13.2">
      <c r="A3" s="171" t="s">
        <v>13</v>
      </c>
      <c r="B3" s="336" t="s">
        <v>55</v>
      </c>
      <c r="C3" s="337"/>
      <c r="D3" s="337"/>
      <c r="E3" s="338"/>
      <c r="F3" s="159"/>
      <c r="G3" s="159"/>
      <c r="H3" s="159"/>
      <c r="I3" s="158"/>
      <c r="J3" s="177"/>
    </row>
    <row r="4" spans="1:10" s="175" customFormat="1" ht="13.2">
      <c r="A4" s="178" t="s">
        <v>14</v>
      </c>
      <c r="B4" s="179" t="s">
        <v>15</v>
      </c>
      <c r="C4" s="179" t="s">
        <v>43</v>
      </c>
      <c r="D4" s="180" t="s">
        <v>17</v>
      </c>
      <c r="E4" s="181" t="s">
        <v>18</v>
      </c>
      <c r="F4" s="182"/>
      <c r="G4" s="182"/>
      <c r="H4" s="183"/>
    </row>
    <row r="5" spans="1:10" s="175" customFormat="1" ht="13.2">
      <c r="A5" s="184">
        <f>COUNTIF(F:F,"Pass")</f>
        <v>5</v>
      </c>
      <c r="B5" s="185">
        <f>COUNTIF(F:F,"Fail")</f>
        <v>7</v>
      </c>
      <c r="C5" s="185">
        <f>COUNTIF(F:F,"Untested")</f>
        <v>0</v>
      </c>
      <c r="D5" s="186">
        <f>COUNTIF(F:F,"N/A")</f>
        <v>0</v>
      </c>
      <c r="E5" s="187">
        <f>COUNTA(A9:A403)</f>
        <v>12</v>
      </c>
      <c r="F5" s="182"/>
      <c r="G5" s="182"/>
      <c r="H5" s="183"/>
    </row>
    <row r="6" spans="1:10" s="175" customFormat="1" ht="13.2">
      <c r="A6" s="346">
        <f>A5/$E$5</f>
        <v>0.41666666666666669</v>
      </c>
      <c r="B6" s="346">
        <f t="shared" ref="B6:D6" si="0">B5/$E$5</f>
        <v>0.58333333333333337</v>
      </c>
      <c r="C6" s="346">
        <f t="shared" si="0"/>
        <v>0</v>
      </c>
      <c r="D6" s="346">
        <f t="shared" si="0"/>
        <v>0</v>
      </c>
      <c r="E6" s="188"/>
      <c r="F6" s="182"/>
      <c r="G6" s="182"/>
      <c r="H6" s="183"/>
    </row>
    <row r="7" spans="1:10" s="175" customFormat="1" ht="13.8" thickBot="1">
      <c r="A7" s="189"/>
      <c r="B7" s="190"/>
      <c r="C7" s="191"/>
      <c r="D7" s="192"/>
      <c r="E7" s="193"/>
      <c r="F7" s="194"/>
      <c r="G7" s="194"/>
      <c r="H7" s="195"/>
    </row>
    <row r="8" spans="1:10" s="175" customFormat="1" ht="13.2">
      <c r="A8" s="160" t="s">
        <v>19</v>
      </c>
      <c r="B8" s="160" t="s">
        <v>20</v>
      </c>
      <c r="C8" s="160" t="s">
        <v>21</v>
      </c>
      <c r="D8" s="160" t="s">
        <v>22</v>
      </c>
      <c r="E8" s="160" t="s">
        <v>23</v>
      </c>
      <c r="F8" s="160" t="s">
        <v>26</v>
      </c>
      <c r="G8" s="160" t="s">
        <v>24</v>
      </c>
      <c r="H8" s="160" t="s">
        <v>13</v>
      </c>
      <c r="I8" s="161" t="s">
        <v>25</v>
      </c>
      <c r="J8" s="196"/>
    </row>
    <row r="9" spans="1:10" s="175" customFormat="1" ht="13.2">
      <c r="A9" s="197"/>
      <c r="B9" s="197" t="s">
        <v>159</v>
      </c>
      <c r="C9" s="198"/>
      <c r="D9" s="197"/>
      <c r="E9" s="198"/>
      <c r="F9" s="162"/>
      <c r="G9" s="162"/>
      <c r="H9" s="162"/>
      <c r="I9" s="163"/>
      <c r="J9" s="199"/>
    </row>
    <row r="10" spans="1:10" s="201" customFormat="1" ht="45">
      <c r="A10" s="164" t="str">
        <f>IF(E10="","","["&amp;$B$1&amp;"-"&amp;ROW(A1)&amp;"]")</f>
        <v>[Đăng bài tìm ứng viên-1]</v>
      </c>
      <c r="B10" s="200" t="s">
        <v>161</v>
      </c>
      <c r="C10" s="165" t="s">
        <v>158</v>
      </c>
      <c r="D10" s="200" t="s">
        <v>165</v>
      </c>
      <c r="E10" s="200" t="s">
        <v>176</v>
      </c>
      <c r="F10" s="164" t="s">
        <v>14</v>
      </c>
      <c r="G10" s="166">
        <v>44888</v>
      </c>
      <c r="H10" s="166" t="str">
        <f>$B$3</f>
        <v>Diem Le</v>
      </c>
      <c r="I10" s="167"/>
    </row>
    <row r="11" spans="1:10" s="201" customFormat="1" ht="120">
      <c r="A11" s="166" t="str">
        <f t="shared" ref="A11:A18" si="1">IF(E11="","","["&amp;$B$1&amp;"-"&amp;ROW(A2)&amp;"]")</f>
        <v>[Đăng bài tìm ứng viên-2]</v>
      </c>
      <c r="B11" s="202" t="s">
        <v>162</v>
      </c>
      <c r="C11" s="203" t="s">
        <v>161</v>
      </c>
      <c r="D11" s="203" t="s">
        <v>166</v>
      </c>
      <c r="E11" s="204" t="s">
        <v>168</v>
      </c>
      <c r="F11" s="164" t="s">
        <v>14</v>
      </c>
      <c r="G11" s="166">
        <v>44888</v>
      </c>
      <c r="H11" s="166" t="str">
        <f t="shared" ref="H11:H18" si="2">$B$3</f>
        <v>Diem Le</v>
      </c>
      <c r="I11" s="167"/>
    </row>
    <row r="12" spans="1:10" s="201" customFormat="1" ht="30">
      <c r="A12" s="164" t="str">
        <f t="shared" si="1"/>
        <v>[Đăng bài tìm ứng viên-3]</v>
      </c>
      <c r="B12" s="202" t="s">
        <v>163</v>
      </c>
      <c r="C12" s="339" t="s">
        <v>162</v>
      </c>
      <c r="D12" s="205" t="s">
        <v>167</v>
      </c>
      <c r="E12" s="204" t="s">
        <v>164</v>
      </c>
      <c r="F12" s="166" t="s">
        <v>15</v>
      </c>
      <c r="G12" s="166">
        <v>44888</v>
      </c>
      <c r="H12" s="166" t="str">
        <f t="shared" si="2"/>
        <v>Diem Le</v>
      </c>
      <c r="I12" s="167">
        <v>21</v>
      </c>
    </row>
    <row r="13" spans="1:10" s="201" customFormat="1" ht="39.6">
      <c r="A13" s="166" t="str">
        <f t="shared" si="1"/>
        <v>[Đăng bài tìm ứng viên-4]</v>
      </c>
      <c r="B13" s="202" t="s">
        <v>169</v>
      </c>
      <c r="C13" s="339"/>
      <c r="D13" s="202" t="str">
        <f>"Bước 1: Nhập đầy đủ tất cả thông tin ngoại trừ " &amp; RIGHT(B13,LEN(B13)-SEARCH("tin",B13,1) - 3) &amp;
"
Bước 2: Chọn nút tạo"</f>
        <v>Bước 1: Nhập đầy đủ tất cả thông tin ngoại trừ tên công việc
Bước 2: Chọn nút tạo</v>
      </c>
      <c r="E13" s="204" t="s">
        <v>174</v>
      </c>
      <c r="F13" s="166" t="s">
        <v>15</v>
      </c>
      <c r="G13" s="166">
        <v>44888</v>
      </c>
      <c r="H13" s="166" t="str">
        <f t="shared" si="2"/>
        <v>Diem Le</v>
      </c>
      <c r="I13" s="167">
        <v>22</v>
      </c>
    </row>
    <row r="14" spans="1:10" s="201" customFormat="1" ht="39.6">
      <c r="A14" s="164" t="str">
        <f t="shared" si="1"/>
        <v>[Đăng bài tìm ứng viên-5]</v>
      </c>
      <c r="B14" s="202" t="s">
        <v>170</v>
      </c>
      <c r="C14" s="339"/>
      <c r="D14" s="202" t="str">
        <f t="shared" ref="D14:D17" si="3">"Bước 1: Nhập đầy đủ tất cả thông tin ngoại trừ " &amp; RIGHT(B14,LEN(B14)-SEARCH("tin",B14,1) - 3) &amp;
"
Bước 2: Chọn nút tạo"</f>
        <v>Bước 1: Nhập đầy đủ tất cả thông tin ngoại trừ mô tả công việc
Bước 2: Chọn nút tạo</v>
      </c>
      <c r="E14" s="204" t="s">
        <v>174</v>
      </c>
      <c r="F14" s="166" t="s">
        <v>15</v>
      </c>
      <c r="G14" s="166">
        <v>44888</v>
      </c>
      <c r="H14" s="166" t="str">
        <f t="shared" si="2"/>
        <v>Diem Le</v>
      </c>
      <c r="I14" s="167">
        <v>22</v>
      </c>
    </row>
    <row r="15" spans="1:10" s="201" customFormat="1" ht="39.6">
      <c r="A15" s="166" t="str">
        <f t="shared" si="1"/>
        <v>[Đăng bài tìm ứng viên-6]</v>
      </c>
      <c r="B15" s="202" t="s">
        <v>171</v>
      </c>
      <c r="C15" s="339"/>
      <c r="D15" s="202" t="str">
        <f>"Bước 1: Nhập đầy đủ tất cả thông tin ngoại trừ " &amp; RIGHT(B15,LEN(B15)-SEARCH("tin",B15,1) - 3) &amp;
"
Bước 2: Chọn nút tạo"</f>
        <v>Bước 1: Nhập đầy đủ tất cả thông tin ngoại trừ yêu cầu
Bước 2: Chọn nút tạo</v>
      </c>
      <c r="E15" s="204" t="s">
        <v>174</v>
      </c>
      <c r="F15" s="166" t="s">
        <v>15</v>
      </c>
      <c r="G15" s="166">
        <v>44888</v>
      </c>
      <c r="H15" s="166" t="str">
        <f t="shared" si="2"/>
        <v>Diem Le</v>
      </c>
      <c r="I15" s="167">
        <v>22</v>
      </c>
    </row>
    <row r="16" spans="1:10" s="201" customFormat="1" ht="39.6">
      <c r="A16" s="164" t="str">
        <f t="shared" si="1"/>
        <v>[Đăng bài tìm ứng viên-7]</v>
      </c>
      <c r="B16" s="202" t="s">
        <v>172</v>
      </c>
      <c r="C16" s="339"/>
      <c r="D16" s="202" t="str">
        <f t="shared" si="3"/>
        <v>Bước 1: Nhập đầy đủ tất cả thông tin ngoại trừ mức lương
Bước 2: Chọn nút tạo</v>
      </c>
      <c r="E16" s="204" t="s">
        <v>174</v>
      </c>
      <c r="F16" s="166" t="s">
        <v>15</v>
      </c>
      <c r="G16" s="166">
        <v>44888</v>
      </c>
      <c r="H16" s="166" t="str">
        <f t="shared" si="2"/>
        <v>Diem Le</v>
      </c>
      <c r="I16" s="167">
        <v>22</v>
      </c>
    </row>
    <row r="17" spans="1:10" s="201" customFormat="1" ht="39.6">
      <c r="A17" s="166" t="str">
        <f t="shared" si="1"/>
        <v>[Đăng bài tìm ứng viên-8]</v>
      </c>
      <c r="B17" s="202" t="s">
        <v>173</v>
      </c>
      <c r="C17" s="339"/>
      <c r="D17" s="202" t="str">
        <f t="shared" si="3"/>
        <v>Bước 1: Nhập đầy đủ tất cả thông tin ngoại trừ địa chỉ
Bước 2: Chọn nút tạo</v>
      </c>
      <c r="E17" s="204" t="s">
        <v>174</v>
      </c>
      <c r="F17" s="166" t="s">
        <v>15</v>
      </c>
      <c r="G17" s="166">
        <v>44888</v>
      </c>
      <c r="H17" s="166" t="str">
        <f t="shared" si="2"/>
        <v>Diem Le</v>
      </c>
      <c r="I17" s="167">
        <v>22</v>
      </c>
    </row>
    <row r="18" spans="1:10" s="201" customFormat="1" ht="39.6">
      <c r="A18" s="164" t="str">
        <f t="shared" si="1"/>
        <v>[Đăng bài tìm ứng viên-9]</v>
      </c>
      <c r="B18" s="202" t="s">
        <v>175</v>
      </c>
      <c r="C18" s="339"/>
      <c r="D18" s="202" t="str">
        <f>"Bước 1: Nhập đầy đủ tất cả thông tin ngoại trừ " &amp; RIGHT(B18,LEN(B18)-SEARCH("tin",B18,1) - 3) &amp;
"
Bước 2: Chọn nút tạo"</f>
        <v>Bước 1: Nhập đầy đủ tất cả thông tin ngoại trừ học vấn 
Bước 2: Chọn nút tạo</v>
      </c>
      <c r="E18" s="204" t="s">
        <v>164</v>
      </c>
      <c r="F18" s="166" t="s">
        <v>15</v>
      </c>
      <c r="G18" s="166">
        <v>44888</v>
      </c>
      <c r="H18" s="166" t="str">
        <f t="shared" si="2"/>
        <v>Diem Le</v>
      </c>
      <c r="I18" s="167">
        <v>23</v>
      </c>
    </row>
    <row r="19" spans="1:10" s="175" customFormat="1" ht="13.2">
      <c r="A19" s="197"/>
      <c r="B19" s="197" t="s">
        <v>160</v>
      </c>
      <c r="C19" s="198"/>
      <c r="D19" s="197"/>
      <c r="E19" s="198"/>
      <c r="F19" s="162"/>
      <c r="G19" s="162"/>
      <c r="H19" s="162"/>
      <c r="I19" s="163"/>
      <c r="J19" s="199"/>
    </row>
    <row r="20" spans="1:10" s="201" customFormat="1" ht="39.6" customHeight="1">
      <c r="A20" s="166" t="str">
        <f>IF(E20="","","["&amp;$B$1&amp;"-"&amp;ROW(A10)&amp;"]")</f>
        <v>[Đăng bài tìm ứng viên-10]</v>
      </c>
      <c r="B20" s="202" t="s">
        <v>247</v>
      </c>
      <c r="C20" s="320" t="s">
        <v>158</v>
      </c>
      <c r="D20" s="202" t="s">
        <v>123</v>
      </c>
      <c r="E20" s="206" t="s">
        <v>124</v>
      </c>
      <c r="F20" s="166" t="s">
        <v>14</v>
      </c>
      <c r="G20" s="166">
        <v>44888</v>
      </c>
      <c r="H20" s="166" t="str">
        <f>$B$3</f>
        <v>Diem Le</v>
      </c>
      <c r="I20" s="167"/>
    </row>
    <row r="21" spans="1:10" s="201" customFormat="1" ht="39.6" customHeight="1">
      <c r="A21" s="166" t="str">
        <f t="shared" ref="A21:A22" si="4">IF(E21="","","["&amp;$B$1&amp;"-"&amp;ROW(A11)&amp;"]")</f>
        <v>[Đăng bài tìm ứng viên-11]</v>
      </c>
      <c r="B21" s="202" t="s">
        <v>221</v>
      </c>
      <c r="C21" s="321"/>
      <c r="D21" s="202" t="s">
        <v>123</v>
      </c>
      <c r="E21" s="206" t="s">
        <v>246</v>
      </c>
      <c r="F21" s="166" t="s">
        <v>14</v>
      </c>
      <c r="G21" s="166">
        <v>44888</v>
      </c>
      <c r="H21" s="166" t="str">
        <f>$B$3</f>
        <v>Diem Le</v>
      </c>
      <c r="I21" s="167"/>
    </row>
    <row r="22" spans="1:10" s="201" customFormat="1" ht="33" customHeight="1">
      <c r="A22" s="166" t="str">
        <f t="shared" si="4"/>
        <v>[Đăng bài tìm ứng viên-12]</v>
      </c>
      <c r="B22" s="202" t="s">
        <v>177</v>
      </c>
      <c r="C22" s="322"/>
      <c r="D22" s="202" t="s">
        <v>123</v>
      </c>
      <c r="E22" s="206" t="str">
        <f xml:space="preserve"> "Có xuất hiện " &amp; B22</f>
        <v>Có xuất hiện Nút tạo</v>
      </c>
      <c r="F22" s="166" t="s">
        <v>14</v>
      </c>
      <c r="G22" s="166">
        <v>44888</v>
      </c>
      <c r="H22" s="166" t="str">
        <f>$B$3</f>
        <v>Diem Le</v>
      </c>
      <c r="I22" s="167"/>
    </row>
    <row r="23" spans="1:10">
      <c r="G23" s="166"/>
    </row>
  </sheetData>
  <autoFilter ref="A8:I22"/>
  <mergeCells count="4">
    <mergeCell ref="B2:E2"/>
    <mergeCell ref="B3:E3"/>
    <mergeCell ref="C12:C18"/>
    <mergeCell ref="C20:C22"/>
  </mergeCells>
  <dataValidations count="2">
    <dataValidation type="list" allowBlank="1" showErrorMessage="1" sqref="F10:F18 F20:F22">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6"/>
  <sheetViews>
    <sheetView view="pageBreakPreview" zoomScale="85" zoomScaleNormal="100" zoomScaleSheetLayoutView="85" workbookViewId="0">
      <selection activeCell="A6" sqref="A6:D6"/>
    </sheetView>
  </sheetViews>
  <sheetFormatPr defaultRowHeight="14.4"/>
  <cols>
    <col min="1" max="1" width="21.44140625" customWidth="1"/>
    <col min="2" max="2" width="29.88671875" style="21" customWidth="1"/>
    <col min="3" max="3" width="23.77734375" style="22" customWidth="1"/>
    <col min="4" max="4" width="42.5546875" customWidth="1"/>
    <col min="5" max="5" width="57.44140625" style="23" customWidth="1"/>
    <col min="6" max="6" width="13.6640625" style="39" customWidth="1"/>
    <col min="7" max="8" width="17.109375" style="40" customWidth="1"/>
    <col min="9" max="9" width="17.88671875" style="41" customWidth="1"/>
    <col min="10" max="10" width="66.5546875" bestFit="1" customWidth="1"/>
  </cols>
  <sheetData>
    <row r="1" spans="1:10" s="27" customFormat="1" ht="15.6">
      <c r="A1" s="24" t="s">
        <v>46</v>
      </c>
      <c r="B1" s="156" t="s">
        <v>188</v>
      </c>
      <c r="C1" s="151"/>
      <c r="D1" s="151"/>
      <c r="E1" s="152"/>
      <c r="F1" s="25"/>
      <c r="G1" s="26"/>
      <c r="H1" s="26"/>
      <c r="I1" s="42"/>
    </row>
    <row r="2" spans="1:10" s="27" customFormat="1" ht="13.2">
      <c r="A2" s="28" t="s">
        <v>12</v>
      </c>
      <c r="B2" s="317" t="s">
        <v>35</v>
      </c>
      <c r="C2" s="318"/>
      <c r="D2" s="318"/>
      <c r="E2" s="319"/>
      <c r="F2" s="29"/>
      <c r="G2" s="30"/>
      <c r="H2" s="30"/>
      <c r="I2" s="42"/>
    </row>
    <row r="3" spans="1:10" s="27" customFormat="1" ht="13.2">
      <c r="A3" s="24" t="s">
        <v>13</v>
      </c>
      <c r="B3" s="340" t="s">
        <v>55</v>
      </c>
      <c r="C3" s="341"/>
      <c r="D3" s="341"/>
      <c r="E3" s="342"/>
      <c r="F3" s="29"/>
      <c r="G3" s="30"/>
      <c r="H3" s="30"/>
      <c r="I3" s="42"/>
      <c r="J3" s="31"/>
    </row>
    <row r="4" spans="1:10" s="27" customFormat="1" ht="13.2">
      <c r="A4" s="95" t="s">
        <v>14</v>
      </c>
      <c r="B4" s="96" t="s">
        <v>15</v>
      </c>
      <c r="C4" s="96" t="s">
        <v>43</v>
      </c>
      <c r="D4" s="97" t="s">
        <v>17</v>
      </c>
      <c r="E4" s="98" t="s">
        <v>18</v>
      </c>
      <c r="F4" s="32"/>
      <c r="G4" s="32"/>
      <c r="H4" s="45"/>
    </row>
    <row r="5" spans="1:10" s="27" customFormat="1" ht="13.2">
      <c r="A5" s="99">
        <f>COUNTIF(F:F,"Pass")</f>
        <v>0</v>
      </c>
      <c r="B5" s="100">
        <f>COUNTIF(F:F,"Fail")</f>
        <v>0</v>
      </c>
      <c r="C5" s="100">
        <f>COUNTIF(F:F,"Untested")</f>
        <v>0</v>
      </c>
      <c r="D5" s="101">
        <f>COUNTIF(F:F,"N/A")</f>
        <v>5</v>
      </c>
      <c r="E5" s="102">
        <f>COUNTA(A9:A396)</f>
        <v>5</v>
      </c>
      <c r="F5" s="32"/>
      <c r="G5" s="32"/>
      <c r="H5" s="45"/>
    </row>
    <row r="6" spans="1:10" s="27" customFormat="1" ht="13.2">
      <c r="A6" s="347">
        <f>A5/$E$5</f>
        <v>0</v>
      </c>
      <c r="B6" s="347">
        <f t="shared" ref="B6:D6" si="0">B5/$E$5</f>
        <v>0</v>
      </c>
      <c r="C6" s="347">
        <f t="shared" si="0"/>
        <v>0</v>
      </c>
      <c r="D6" s="347">
        <f t="shared" si="0"/>
        <v>1</v>
      </c>
      <c r="E6" s="103"/>
      <c r="F6" s="32"/>
      <c r="G6" s="32"/>
      <c r="H6" s="45"/>
    </row>
    <row r="7" spans="1:10" s="27" customFormat="1" ht="13.8" thickBot="1">
      <c r="A7" s="94"/>
      <c r="B7" s="33"/>
      <c r="C7" s="34"/>
      <c r="D7" s="35"/>
      <c r="E7" s="67"/>
      <c r="F7" s="36"/>
      <c r="G7" s="36"/>
      <c r="H7" s="46"/>
    </row>
    <row r="8" spans="1:10" s="27" customFormat="1" ht="13.2">
      <c r="A8" s="104" t="s">
        <v>19</v>
      </c>
      <c r="B8" s="104" t="s">
        <v>20</v>
      </c>
      <c r="C8" s="104" t="s">
        <v>21</v>
      </c>
      <c r="D8" s="104" t="s">
        <v>22</v>
      </c>
      <c r="E8" s="104" t="s">
        <v>23</v>
      </c>
      <c r="F8" s="105" t="s">
        <v>26</v>
      </c>
      <c r="G8" s="105" t="s">
        <v>24</v>
      </c>
      <c r="H8" s="105" t="s">
        <v>13</v>
      </c>
      <c r="I8" s="106" t="s">
        <v>25</v>
      </c>
      <c r="J8" s="37"/>
    </row>
    <row r="9" spans="1:10" s="27" customFormat="1" ht="13.2">
      <c r="A9" s="107"/>
      <c r="B9" s="107" t="s">
        <v>190</v>
      </c>
      <c r="C9" s="108"/>
      <c r="D9" s="107"/>
      <c r="E9" s="108"/>
      <c r="F9" s="109"/>
      <c r="G9" s="109"/>
      <c r="H9" s="109"/>
      <c r="I9" s="110"/>
      <c r="J9" s="38"/>
    </row>
    <row r="10" spans="1:10" s="201" customFormat="1" ht="66">
      <c r="A10" s="166" t="str">
        <f>IF(E10="","","["&amp;$B$1&amp;"-"&amp;ROW(A1)&amp;"]")</f>
        <v>[Thao tác với bài đăng việc làm-1]</v>
      </c>
      <c r="B10" s="166" t="s">
        <v>184</v>
      </c>
      <c r="C10" s="166" t="s">
        <v>158</v>
      </c>
      <c r="D10" s="166" t="s">
        <v>178</v>
      </c>
      <c r="E10" s="166" t="s">
        <v>180</v>
      </c>
      <c r="F10" s="166" t="s">
        <v>17</v>
      </c>
      <c r="G10" s="166">
        <v>44888</v>
      </c>
      <c r="H10" s="166" t="str">
        <f>$B$3</f>
        <v>Diem Le</v>
      </c>
      <c r="I10" s="167" t="s">
        <v>248</v>
      </c>
    </row>
    <row r="11" spans="1:10" s="201" customFormat="1" ht="79.2">
      <c r="A11" s="166" t="str">
        <f>IF(E11="","","["&amp;$B$1&amp;"-"&amp;ROW(A2)&amp;"]")</f>
        <v>[Thao tác với bài đăng việc làm-2]</v>
      </c>
      <c r="B11" s="166" t="s">
        <v>183</v>
      </c>
      <c r="C11" s="166" t="s">
        <v>158</v>
      </c>
      <c r="D11" s="166" t="s">
        <v>182</v>
      </c>
      <c r="E11" s="166" t="s">
        <v>174</v>
      </c>
      <c r="F11" s="166" t="s">
        <v>17</v>
      </c>
      <c r="G11" s="166">
        <v>44888</v>
      </c>
      <c r="H11" s="166" t="str">
        <f>$B$3</f>
        <v>Diem Le</v>
      </c>
      <c r="I11" s="167" t="s">
        <v>248</v>
      </c>
    </row>
    <row r="12" spans="1:10" s="175" customFormat="1" ht="13.2">
      <c r="A12" s="197"/>
      <c r="B12" s="197" t="s">
        <v>189</v>
      </c>
      <c r="C12" s="198"/>
      <c r="D12" s="197"/>
      <c r="E12" s="198"/>
      <c r="F12" s="162"/>
      <c r="G12" s="162"/>
      <c r="H12" s="162"/>
      <c r="I12" s="163"/>
      <c r="J12" s="199"/>
    </row>
    <row r="13" spans="1:10" s="201" customFormat="1" ht="52.8">
      <c r="A13" s="166" t="str">
        <f>IF(E13="","","["&amp;$B$1&amp;"-"&amp;ROW(A3)&amp;"]")</f>
        <v>[Thao tác với bài đăng việc làm-3]</v>
      </c>
      <c r="B13" s="202" t="s">
        <v>185</v>
      </c>
      <c r="C13" s="166" t="s">
        <v>158</v>
      </c>
      <c r="D13" s="205" t="s">
        <v>179</v>
      </c>
      <c r="E13" s="204" t="s">
        <v>181</v>
      </c>
      <c r="F13" s="166" t="s">
        <v>17</v>
      </c>
      <c r="G13" s="166">
        <v>44888</v>
      </c>
      <c r="H13" s="166" t="str">
        <f t="shared" ref="H13:H14" si="1">$B$3</f>
        <v>Diem Le</v>
      </c>
      <c r="I13" s="167" t="s">
        <v>248</v>
      </c>
    </row>
    <row r="14" spans="1:10" s="201" customFormat="1" ht="52.8">
      <c r="A14" s="166" t="str">
        <f>IF(E14="","","["&amp;$B$1&amp;"-"&amp;ROW(A4)&amp;"]")</f>
        <v>[Thao tác với bài đăng việc làm-4]</v>
      </c>
      <c r="B14" s="202" t="s">
        <v>195</v>
      </c>
      <c r="C14" s="166" t="s">
        <v>158</v>
      </c>
      <c r="D14" s="205" t="s">
        <v>194</v>
      </c>
      <c r="E14" s="280" t="s">
        <v>196</v>
      </c>
      <c r="F14" s="166" t="s">
        <v>17</v>
      </c>
      <c r="G14" s="166">
        <v>44888</v>
      </c>
      <c r="H14" s="166" t="str">
        <f t="shared" si="1"/>
        <v>Diem Le</v>
      </c>
      <c r="I14" s="167" t="s">
        <v>248</v>
      </c>
    </row>
    <row r="15" spans="1:10" s="175" customFormat="1" ht="13.2">
      <c r="A15" s="197"/>
      <c r="B15" s="197" t="s">
        <v>191</v>
      </c>
      <c r="C15" s="198"/>
      <c r="D15" s="197"/>
      <c r="E15" s="198"/>
      <c r="F15" s="162"/>
      <c r="G15" s="162"/>
      <c r="H15" s="162"/>
      <c r="I15" s="163"/>
      <c r="J15" s="199"/>
    </row>
    <row r="16" spans="1:10" s="201" customFormat="1" ht="52.8">
      <c r="A16" s="166" t="str">
        <f>IF(E16="","","["&amp;'Ứng tuyển công việc'!$B$1&amp;"-"&amp;ROW('Ứng tuyển công việc'!A5)&amp;"]")</f>
        <v>[Ứng viên ứng tuyển vị trí công việc-5]</v>
      </c>
      <c r="B16" s="202" t="s">
        <v>197</v>
      </c>
      <c r="C16" s="279" t="s">
        <v>158</v>
      </c>
      <c r="D16" s="205" t="s">
        <v>186</v>
      </c>
      <c r="E16" s="281" t="s">
        <v>187</v>
      </c>
      <c r="F16" s="166" t="s">
        <v>17</v>
      </c>
      <c r="G16" s="166">
        <v>44888</v>
      </c>
      <c r="H16" s="166" t="str">
        <f>'Ứng tuyển công việc'!$B$3</f>
        <v>Diem Le</v>
      </c>
      <c r="I16" s="167" t="s">
        <v>248</v>
      </c>
    </row>
  </sheetData>
  <autoFilter ref="A8:I16"/>
  <mergeCells count="2">
    <mergeCell ref="B2:E2"/>
    <mergeCell ref="B3:E3"/>
  </mergeCells>
  <dataValidations count="2">
    <dataValidation type="list" allowBlank="1" showErrorMessage="1" sqref="F1:H2">
      <formula1>$J$1:$J$5</formula1>
      <formula2>0</formula2>
    </dataValidation>
    <dataValidation type="list" allowBlank="1" showErrorMessage="1" sqref="F13:F14 F10:F11 F16">
      <formula1>"Pass,Fail,N/A,Untested"</formula1>
    </dataValidation>
  </dataValidations>
  <pageMargins left="0.7" right="0.7" top="0.75" bottom="0.75" header="0.3" footer="0.3"/>
  <pageSetup scale="2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14"/>
  <sheetViews>
    <sheetView view="pageBreakPreview" zoomScale="85" zoomScaleNormal="100" zoomScaleSheetLayoutView="85" workbookViewId="0">
      <selection activeCell="A6" sqref="A6:D6"/>
    </sheetView>
  </sheetViews>
  <sheetFormatPr defaultRowHeight="14.4"/>
  <cols>
    <col min="1" max="1" width="21.44140625" style="207" customWidth="1"/>
    <col min="2" max="2" width="29.88671875" style="207" customWidth="1"/>
    <col min="3" max="3" width="23.77734375" style="208" customWidth="1"/>
    <col min="4" max="4" width="42.5546875" style="207" customWidth="1"/>
    <col min="5" max="5" width="57.44140625" style="209" customWidth="1"/>
    <col min="6" max="6" width="13.6640625" style="169" customWidth="1"/>
    <col min="7" max="8" width="17.109375" style="169" customWidth="1"/>
    <col min="9" max="9" width="17.88671875" style="170" customWidth="1"/>
    <col min="10" max="10" width="66.5546875" style="207" bestFit="1" customWidth="1"/>
    <col min="11" max="16384" width="8.88671875" style="207"/>
  </cols>
  <sheetData>
    <row r="1" spans="1:10" s="175" customFormat="1" ht="16.2" thickBot="1">
      <c r="A1" s="171" t="s">
        <v>46</v>
      </c>
      <c r="B1" s="277" t="s">
        <v>192</v>
      </c>
      <c r="C1" s="173"/>
      <c r="D1" s="173"/>
      <c r="E1" s="174"/>
      <c r="F1" s="157"/>
      <c r="G1" s="157"/>
      <c r="H1" s="157"/>
      <c r="I1" s="158"/>
    </row>
    <row r="2" spans="1:10" s="175" customFormat="1" ht="13.2">
      <c r="A2" s="176" t="s">
        <v>12</v>
      </c>
      <c r="B2" s="333" t="s">
        <v>35</v>
      </c>
      <c r="C2" s="334"/>
      <c r="D2" s="334"/>
      <c r="E2" s="335"/>
      <c r="F2" s="159"/>
      <c r="G2" s="159"/>
      <c r="H2" s="159"/>
      <c r="I2" s="158"/>
    </row>
    <row r="3" spans="1:10" s="175" customFormat="1" ht="13.2">
      <c r="A3" s="171" t="s">
        <v>13</v>
      </c>
      <c r="B3" s="336" t="s">
        <v>55</v>
      </c>
      <c r="C3" s="337"/>
      <c r="D3" s="337"/>
      <c r="E3" s="338"/>
      <c r="F3" s="159"/>
      <c r="G3" s="159"/>
      <c r="H3" s="159"/>
      <c r="I3" s="158"/>
      <c r="J3" s="177"/>
    </row>
    <row r="4" spans="1:10" s="175" customFormat="1" ht="13.2">
      <c r="A4" s="178" t="s">
        <v>14</v>
      </c>
      <c r="B4" s="179" t="s">
        <v>15</v>
      </c>
      <c r="C4" s="179" t="s">
        <v>43</v>
      </c>
      <c r="D4" s="180" t="s">
        <v>17</v>
      </c>
      <c r="E4" s="181" t="s">
        <v>18</v>
      </c>
      <c r="F4" s="182"/>
      <c r="G4" s="182"/>
      <c r="H4" s="183"/>
    </row>
    <row r="5" spans="1:10" s="175" customFormat="1" ht="13.2">
      <c r="A5" s="184">
        <f>COUNTIF(F:F,"Pass")</f>
        <v>0</v>
      </c>
      <c r="B5" s="185">
        <f>COUNTIF(F:F,"Fail")</f>
        <v>4</v>
      </c>
      <c r="C5" s="185">
        <f>COUNTIF(F:F,"Untested")</f>
        <v>0</v>
      </c>
      <c r="D5" s="186">
        <f>COUNTIF(F:F,"N/A")</f>
        <v>0</v>
      </c>
      <c r="E5" s="187">
        <f>COUNTA(A9:A394)</f>
        <v>4</v>
      </c>
      <c r="F5" s="182"/>
      <c r="G5" s="182"/>
      <c r="H5" s="183"/>
    </row>
    <row r="6" spans="1:10" s="175" customFormat="1" ht="13.2">
      <c r="A6" s="346">
        <f>A5/$E$5</f>
        <v>0</v>
      </c>
      <c r="B6" s="346">
        <f t="shared" ref="B6:D6" si="0">B5/$E$5</f>
        <v>1</v>
      </c>
      <c r="C6" s="346">
        <f t="shared" si="0"/>
        <v>0</v>
      </c>
      <c r="D6" s="346">
        <f t="shared" si="0"/>
        <v>0</v>
      </c>
      <c r="E6" s="188"/>
      <c r="F6" s="182"/>
      <c r="G6" s="182"/>
      <c r="H6" s="183"/>
    </row>
    <row r="7" spans="1:10" s="175" customFormat="1" ht="13.8" thickBot="1">
      <c r="A7" s="189"/>
      <c r="B7" s="190"/>
      <c r="C7" s="191"/>
      <c r="D7" s="192"/>
      <c r="E7" s="193"/>
      <c r="F7" s="194"/>
      <c r="G7" s="194"/>
      <c r="H7" s="195"/>
    </row>
    <row r="8" spans="1:10" s="290" customFormat="1" ht="13.2">
      <c r="A8" s="105" t="s">
        <v>19</v>
      </c>
      <c r="B8" s="105" t="s">
        <v>20</v>
      </c>
      <c r="C8" s="105" t="s">
        <v>21</v>
      </c>
      <c r="D8" s="105" t="s">
        <v>22</v>
      </c>
      <c r="E8" s="105" t="s">
        <v>23</v>
      </c>
      <c r="F8" s="105" t="s">
        <v>26</v>
      </c>
      <c r="G8" s="105" t="s">
        <v>24</v>
      </c>
      <c r="H8" s="105" t="s">
        <v>13</v>
      </c>
      <c r="I8" s="106" t="s">
        <v>25</v>
      </c>
      <c r="J8" s="289"/>
    </row>
    <row r="9" spans="1:10" s="175" customFormat="1" ht="13.2">
      <c r="A9" s="197"/>
      <c r="B9" s="197" t="s">
        <v>201</v>
      </c>
      <c r="C9" s="198"/>
      <c r="D9" s="197"/>
      <c r="E9" s="198"/>
      <c r="F9" s="162"/>
      <c r="G9" s="162"/>
      <c r="H9" s="162"/>
      <c r="I9" s="163"/>
      <c r="J9" s="199"/>
    </row>
    <row r="10" spans="1:10" ht="57.6">
      <c r="A10" s="43" t="str">
        <f>IF(E10="","","["&amp;$B$1&amp;"-"&amp;ROW(A1)&amp;"]")</f>
        <v>[Ứng viên ứng tuyển vị trí công việc-1]</v>
      </c>
      <c r="B10" s="219" t="s">
        <v>206</v>
      </c>
      <c r="C10" s="220" t="s">
        <v>209</v>
      </c>
      <c r="D10" s="284" t="s">
        <v>203</v>
      </c>
      <c r="E10" s="285" t="s">
        <v>193</v>
      </c>
      <c r="F10" s="282" t="s">
        <v>15</v>
      </c>
      <c r="G10" s="166">
        <v>44888</v>
      </c>
      <c r="H10" s="166" t="str">
        <f t="shared" ref="H10:H12" si="1">$B$3</f>
        <v>Diem Le</v>
      </c>
      <c r="I10" s="170">
        <v>24</v>
      </c>
    </row>
    <row r="11" spans="1:10" s="201" customFormat="1" ht="57.6">
      <c r="A11" s="43" t="str">
        <f>IF(E11="","","["&amp;$B$1&amp;"-"&amp;ROW(A2)&amp;"]")</f>
        <v>[Ứng viên ứng tuyển vị trí công việc-2]</v>
      </c>
      <c r="B11" s="202" t="s">
        <v>207</v>
      </c>
      <c r="C11" s="220" t="s">
        <v>209</v>
      </c>
      <c r="D11" s="284" t="s">
        <v>204</v>
      </c>
      <c r="E11" s="286" t="s">
        <v>210</v>
      </c>
      <c r="F11" s="166" t="s">
        <v>15</v>
      </c>
      <c r="G11" s="166">
        <v>44888</v>
      </c>
      <c r="H11" s="166" t="str">
        <f t="shared" si="1"/>
        <v>Diem Le</v>
      </c>
      <c r="I11" s="283">
        <v>25</v>
      </c>
    </row>
    <row r="12" spans="1:10" s="201" customFormat="1" ht="57.6">
      <c r="A12" s="43" t="str">
        <f>IF(E12="","","["&amp;$B$1&amp;"-"&amp;ROW(A3)&amp;"]")</f>
        <v>[Ứng viên ứng tuyển vị trí công việc-3]</v>
      </c>
      <c r="B12" s="202" t="s">
        <v>208</v>
      </c>
      <c r="C12" s="220" t="s">
        <v>209</v>
      </c>
      <c r="D12" s="284" t="s">
        <v>205</v>
      </c>
      <c r="E12" s="287" t="s">
        <v>211</v>
      </c>
      <c r="F12" s="166" t="s">
        <v>15</v>
      </c>
      <c r="G12" s="166">
        <v>44888</v>
      </c>
      <c r="H12" s="166" t="str">
        <f t="shared" si="1"/>
        <v>Diem Le</v>
      </c>
      <c r="I12" s="283">
        <v>26</v>
      </c>
    </row>
    <row r="13" spans="1:10" s="175" customFormat="1" ht="13.2">
      <c r="A13" s="288"/>
      <c r="B13" s="197" t="s">
        <v>200</v>
      </c>
      <c r="C13" s="198"/>
      <c r="D13" s="197"/>
      <c r="E13" s="198"/>
      <c r="F13" s="162"/>
      <c r="G13" s="162"/>
      <c r="H13" s="162"/>
      <c r="I13" s="163"/>
      <c r="J13" s="199"/>
    </row>
    <row r="14" spans="1:10" s="201" customFormat="1" ht="109.2">
      <c r="A14" s="43" t="str">
        <f>IF(E14="","","["&amp;$B$1&amp;"-"&amp;ROW(A4)&amp;"]")</f>
        <v>[Ứng viên ứng tuyển vị trí công việc-4]</v>
      </c>
      <c r="B14" s="285" t="s">
        <v>202</v>
      </c>
      <c r="C14" s="285" t="s">
        <v>199</v>
      </c>
      <c r="D14" s="285" t="s">
        <v>144</v>
      </c>
      <c r="E14" s="285" t="s">
        <v>198</v>
      </c>
      <c r="F14" s="166" t="s">
        <v>15</v>
      </c>
      <c r="G14" s="166">
        <v>44888</v>
      </c>
      <c r="H14" s="166" t="str">
        <f>$B$3</f>
        <v>Diem Le</v>
      </c>
      <c r="I14" s="167">
        <v>27</v>
      </c>
    </row>
  </sheetData>
  <autoFilter ref="A8:I14"/>
  <mergeCells count="2">
    <mergeCell ref="B2:E2"/>
    <mergeCell ref="B3:E3"/>
  </mergeCells>
  <dataValidations count="2">
    <dataValidation type="list" allowBlank="1" showErrorMessage="1" sqref="F14 F11:F12">
      <formula1>"Pass,Fail,N/A,Untested"</formula1>
    </dataValidation>
    <dataValidation type="list" allowBlank="1" showErrorMessage="1" sqref="F1:H2">
      <formula1>$J$1:$J$5</formula1>
      <formula2>0</formula2>
    </dataValidation>
  </dataValidations>
  <pageMargins left="0.7" right="0.7" top="0.75" bottom="0.75" header="0.3" footer="0.3"/>
  <pageSetup scale="2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Cover</vt:lpstr>
      <vt:lpstr>TestReport</vt:lpstr>
      <vt:lpstr>Đăng kí ứng viên</vt:lpstr>
      <vt:lpstr>Đăng ký nhà tuyển dụng.</vt:lpstr>
      <vt:lpstr>Đăng nhập</vt:lpstr>
      <vt:lpstr>Đăng xuất</vt:lpstr>
      <vt:lpstr>Đăng bài</vt:lpstr>
      <vt:lpstr>Thao tác</vt:lpstr>
      <vt:lpstr>Ứng tuyển công việc</vt:lpstr>
      <vt:lpstr>Chỉnh sửa hồ sơ ứng viên</vt:lpstr>
      <vt:lpstr>Ứng viên đăng bài tìm việc</vt:lpstr>
      <vt:lpstr>Permisison Matrix</vt:lpstr>
      <vt:lpstr>'Chỉnh sửa hồ sơ ứng viên'!Print_Area</vt:lpstr>
      <vt:lpstr>'Đăng bài'!Print_Area</vt:lpstr>
      <vt:lpstr>'Đăng kí ứng viên'!Print_Area</vt:lpstr>
      <vt:lpstr>'Đăng ký nhà tuyển dụng.'!Print_Area</vt:lpstr>
      <vt:lpstr>'Đăng nhập'!Print_Area</vt:lpstr>
      <vt:lpstr>'Đăng xuất'!Print_Area</vt:lpstr>
      <vt:lpstr>'Thao tác'!Print_Area</vt:lpstr>
      <vt:lpstr>'Ứng tuyển công việc'!Print_Area</vt:lpstr>
      <vt:lpstr>'Ứng viên đăng bài tìm việc'!Print_Area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Windows User</cp:lastModifiedBy>
  <cp:lastPrinted>2021-08-31T06:41:25Z</cp:lastPrinted>
  <dcterms:created xsi:type="dcterms:W3CDTF">2019-04-08T09:14:46Z</dcterms:created>
  <dcterms:modified xsi:type="dcterms:W3CDTF">2022-11-28T10:37:05Z</dcterms:modified>
</cp:coreProperties>
</file>