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vatdi00\Documents\Scripts\fsm\"/>
    </mc:Choice>
  </mc:AlternateContent>
  <xr:revisionPtr revIDLastSave="0" documentId="8_{AD236002-B06B-4EB2-B4DF-B9A844C9AE26}" xr6:coauthVersionLast="47" xr6:coauthVersionMax="47" xr10:uidLastSave="{00000000-0000-0000-0000-000000000000}"/>
  <bookViews>
    <workbookView xWindow="3630" yWindow="705" windowWidth="33150" windowHeight="20640" xr2:uid="{00000000-000D-0000-FFFF-FFFF00000000}"/>
  </bookViews>
  <sheets>
    <sheet name="1486144" sheetId="1" r:id="rId1"/>
    <sheet name="CHARTS" sheetId="8" state="hidden" r:id="rId2"/>
    <sheet name="All" sheetId="9" state="hidden" r:id="rId3"/>
    <sheet name="DT_RQ2TLR - 1 (FL)" sheetId="6" state="hidden" r:id="rId4"/>
    <sheet name="FILTERED" sheetId="10" r:id="rId5"/>
    <sheet name="FILTERED FL" sheetId="12" r:id="rId6"/>
    <sheet name="CHARTS (2)" sheetId="11" r:id="rId7"/>
  </sheets>
  <definedNames>
    <definedName name="_xlnm._FilterDatabase" localSheetId="0" hidden="1">'1486144'!$A$3:$V$82</definedName>
    <definedName name="_xlnm._FilterDatabase" localSheetId="2" hidden="1">All!$A$3:$AD$54</definedName>
    <definedName name="_xlnm._FilterDatabase" localSheetId="3" hidden="1">'DT_RQ2TLR - 1 (FL)'!$A$3:$W$235</definedName>
    <definedName name="_xlnm._FilterDatabase" localSheetId="4" hidden="1">FILTERED!$A$3:$AD$37</definedName>
    <definedName name="_xlnm._FilterDatabase" localSheetId="5" hidden="1">'FILTERED FL'!$A$3:$V$31</definedName>
    <definedName name="_xlchart.v1.0" hidden="1">All!$AC$4:$AC$207</definedName>
    <definedName name="_xlchart.v1.1" hidden="1">All!$AB$4:$AB$51</definedName>
    <definedName name="_xlchart.v1.10" hidden="1">FILTERED!$AB$4:$AB$37</definedName>
    <definedName name="_xlchart.v1.11" hidden="1">FILTERED!$AC$4:$AC$37</definedName>
    <definedName name="_xlchart.v1.12" hidden="1">'FILTERED FL'!$W$4:$W$200</definedName>
    <definedName name="_xlchart.v1.13" hidden="1">FILTERED!$Y$4:$Y$200</definedName>
    <definedName name="_xlchart.v1.14" hidden="1">FILTERED!$X$4:$X$620</definedName>
    <definedName name="_xlchart.v1.15" hidden="1">FILTERED!$AA$4:$AA$200</definedName>
    <definedName name="_xlchart.v1.2" hidden="1">All!$AA$4:$AA$173</definedName>
    <definedName name="_xlchart.v1.3" hidden="1">'DT_RQ2TLR - 1 (FL)'!$W$4:$W$128</definedName>
    <definedName name="_xlchart.v1.4" hidden="1">All!$X$4:$X$71</definedName>
    <definedName name="_xlchart.v1.5" hidden="1">All!$W$4:$W$238</definedName>
    <definedName name="_xlchart.v1.6" hidden="1">All!$Z$4:$Z$59</definedName>
    <definedName name="_xlchart.v1.7" hidden="1">All!$Y$4:$Y$171</definedName>
    <definedName name="_xlchart.v1.8" hidden="1">FILTERED!$W$4:$W$200</definedName>
    <definedName name="_xlchart.v1.9" hidden="1">FILTERED!$Z$4:$Z$200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9" i="11" l="1"/>
  <c r="AX29" i="11" s="1"/>
  <c r="AW28" i="11"/>
  <c r="AX28" i="11" s="1"/>
  <c r="AW27" i="11"/>
  <c r="AX27" i="11" s="1"/>
  <c r="AW26" i="11"/>
  <c r="AX26" i="11" s="1"/>
  <c r="AW25" i="11"/>
  <c r="AX25" i="11" s="1"/>
  <c r="AW24" i="11"/>
  <c r="AX24" i="11" s="1"/>
  <c r="AJ28" i="11"/>
  <c r="AJ27" i="11"/>
  <c r="AJ26" i="11"/>
  <c r="AJ25" i="11"/>
  <c r="AJ24" i="11"/>
  <c r="AJ23" i="11"/>
  <c r="W28" i="11"/>
  <c r="X28" i="11" s="1"/>
  <c r="W27" i="11"/>
  <c r="X27" i="11" s="1"/>
  <c r="W26" i="11"/>
  <c r="X26" i="11" s="1"/>
  <c r="W25" i="11"/>
  <c r="X25" i="11" s="1"/>
  <c r="W24" i="11"/>
  <c r="X24" i="11" s="1"/>
  <c r="W23" i="11"/>
  <c r="X23" i="11" s="1"/>
  <c r="K28" i="11"/>
  <c r="L28" i="11" s="1"/>
  <c r="K27" i="11"/>
  <c r="L27" i="11" s="1"/>
  <c r="K26" i="11"/>
  <c r="K25" i="11"/>
  <c r="L25" i="11" s="1"/>
  <c r="K24" i="11"/>
  <c r="K23" i="11"/>
  <c r="L23" i="11" s="1"/>
  <c r="AW16" i="11"/>
  <c r="AW15" i="11"/>
  <c r="AX15" i="11" s="1"/>
  <c r="AW14" i="11"/>
  <c r="AX14" i="11" s="1"/>
  <c r="AW13" i="11"/>
  <c r="AX13" i="11" s="1"/>
  <c r="AW12" i="11"/>
  <c r="AX12" i="11" s="1"/>
  <c r="AW11" i="11"/>
  <c r="AX11" i="11" s="1"/>
  <c r="AW10" i="11"/>
  <c r="AX10" i="11" s="1"/>
  <c r="AJ15" i="11"/>
  <c r="AK15" i="11" s="1"/>
  <c r="AJ14" i="11"/>
  <c r="AK14" i="11" s="1"/>
  <c r="AJ13" i="11"/>
  <c r="AK13" i="11" s="1"/>
  <c r="AJ12" i="11"/>
  <c r="AK12" i="11" s="1"/>
  <c r="AJ11" i="11"/>
  <c r="AK11" i="11" s="1"/>
  <c r="AJ10" i="11"/>
  <c r="AK10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K15" i="11"/>
  <c r="L15" i="11" s="1"/>
  <c r="K14" i="11"/>
  <c r="L14" i="11" s="1"/>
  <c r="K13" i="11"/>
  <c r="L13" i="11" s="1"/>
  <c r="K12" i="11"/>
  <c r="L12" i="11" s="1"/>
  <c r="K11" i="11"/>
  <c r="K10" i="11"/>
  <c r="L10" i="11" s="1"/>
  <c r="D5" i="11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4" i="12"/>
  <c r="D6" i="11"/>
  <c r="AD37" i="10"/>
  <c r="AC37" i="10"/>
  <c r="AB37" i="10"/>
  <c r="AA37" i="10"/>
  <c r="Z37" i="10"/>
  <c r="Y37" i="10"/>
  <c r="X37" i="10"/>
  <c r="W37" i="10"/>
  <c r="AD36" i="10"/>
  <c r="AC36" i="10"/>
  <c r="AB36" i="10"/>
  <c r="AA36" i="10"/>
  <c r="Z36" i="10"/>
  <c r="Y36" i="10"/>
  <c r="X36" i="10"/>
  <c r="W36" i="10"/>
  <c r="AD35" i="10"/>
  <c r="AC35" i="10"/>
  <c r="AB35" i="10"/>
  <c r="AA35" i="10"/>
  <c r="Z35" i="10"/>
  <c r="Y35" i="10"/>
  <c r="X35" i="10"/>
  <c r="W35" i="10"/>
  <c r="AD34" i="10"/>
  <c r="AC34" i="10"/>
  <c r="AB34" i="10"/>
  <c r="AA34" i="10"/>
  <c r="Z34" i="10"/>
  <c r="Y34" i="10"/>
  <c r="X34" i="10"/>
  <c r="W34" i="10"/>
  <c r="AD33" i="10"/>
  <c r="AC33" i="10"/>
  <c r="AB33" i="10"/>
  <c r="AA33" i="10"/>
  <c r="Z33" i="10"/>
  <c r="Y33" i="10"/>
  <c r="X33" i="10"/>
  <c r="W33" i="10"/>
  <c r="AD32" i="10"/>
  <c r="AC32" i="10"/>
  <c r="AB32" i="10"/>
  <c r="AA32" i="10"/>
  <c r="Z32" i="10"/>
  <c r="Y32" i="10"/>
  <c r="X32" i="10"/>
  <c r="W32" i="10"/>
  <c r="AD31" i="10"/>
  <c r="AC31" i="10"/>
  <c r="AB31" i="10"/>
  <c r="AA31" i="10"/>
  <c r="Z31" i="10"/>
  <c r="Y31" i="10"/>
  <c r="X31" i="10"/>
  <c r="W31" i="10"/>
  <c r="AD30" i="10"/>
  <c r="AC30" i="10"/>
  <c r="AB30" i="10"/>
  <c r="AA30" i="10"/>
  <c r="Z30" i="10"/>
  <c r="Y30" i="10"/>
  <c r="X30" i="10"/>
  <c r="W30" i="10"/>
  <c r="AD29" i="10"/>
  <c r="AC29" i="10"/>
  <c r="AB29" i="10"/>
  <c r="AA29" i="10"/>
  <c r="Z29" i="10"/>
  <c r="Y29" i="10"/>
  <c r="X29" i="10"/>
  <c r="W29" i="10"/>
  <c r="AD28" i="10"/>
  <c r="AC28" i="10"/>
  <c r="AB28" i="10"/>
  <c r="AA28" i="10"/>
  <c r="Z28" i="10"/>
  <c r="Y28" i="10"/>
  <c r="X28" i="10"/>
  <c r="W28" i="10"/>
  <c r="AD27" i="10"/>
  <c r="AC27" i="10"/>
  <c r="AB27" i="10"/>
  <c r="AA27" i="10"/>
  <c r="Z27" i="10"/>
  <c r="Y27" i="10"/>
  <c r="X27" i="10"/>
  <c r="W27" i="10"/>
  <c r="AD26" i="10"/>
  <c r="AC26" i="10"/>
  <c r="AB26" i="10"/>
  <c r="AA26" i="10"/>
  <c r="Z26" i="10"/>
  <c r="Y26" i="10"/>
  <c r="X26" i="10"/>
  <c r="W26" i="10"/>
  <c r="AD25" i="10"/>
  <c r="AC25" i="10"/>
  <c r="AB25" i="10"/>
  <c r="AA25" i="10"/>
  <c r="Z25" i="10"/>
  <c r="Y25" i="10"/>
  <c r="X25" i="10"/>
  <c r="W25" i="10"/>
  <c r="AD24" i="10"/>
  <c r="AC24" i="10"/>
  <c r="AB24" i="10"/>
  <c r="AA24" i="10"/>
  <c r="Z24" i="10"/>
  <c r="Y24" i="10"/>
  <c r="X24" i="10"/>
  <c r="W24" i="10"/>
  <c r="AD23" i="10"/>
  <c r="AC23" i="10"/>
  <c r="AB23" i="10"/>
  <c r="AA23" i="10"/>
  <c r="Z23" i="10"/>
  <c r="Y23" i="10"/>
  <c r="X23" i="10"/>
  <c r="W23" i="10"/>
  <c r="AD22" i="10"/>
  <c r="AC22" i="10"/>
  <c r="AB22" i="10"/>
  <c r="AA22" i="10"/>
  <c r="Z22" i="10"/>
  <c r="Y22" i="10"/>
  <c r="X22" i="10"/>
  <c r="W22" i="10"/>
  <c r="AD21" i="10"/>
  <c r="AC21" i="10"/>
  <c r="AB21" i="10"/>
  <c r="AA21" i="10"/>
  <c r="Z21" i="10"/>
  <c r="Y21" i="10"/>
  <c r="X21" i="10"/>
  <c r="W21" i="10"/>
  <c r="AD20" i="10"/>
  <c r="AC20" i="10"/>
  <c r="AB20" i="10"/>
  <c r="AA20" i="10"/>
  <c r="Z20" i="10"/>
  <c r="Y20" i="10"/>
  <c r="X20" i="10"/>
  <c r="W20" i="10"/>
  <c r="AD19" i="10"/>
  <c r="AC19" i="10"/>
  <c r="AB19" i="10"/>
  <c r="AA19" i="10"/>
  <c r="Z19" i="10"/>
  <c r="Y19" i="10"/>
  <c r="X19" i="10"/>
  <c r="W19" i="10"/>
  <c r="AD18" i="10"/>
  <c r="AC18" i="10"/>
  <c r="AB18" i="10"/>
  <c r="AA18" i="10"/>
  <c r="Z18" i="10"/>
  <c r="Y18" i="10"/>
  <c r="X18" i="10"/>
  <c r="W18" i="10"/>
  <c r="AD17" i="10"/>
  <c r="AC17" i="10"/>
  <c r="AB17" i="10"/>
  <c r="AA17" i="10"/>
  <c r="Z17" i="10"/>
  <c r="Y17" i="10"/>
  <c r="X17" i="10"/>
  <c r="W17" i="10"/>
  <c r="AD16" i="10"/>
  <c r="AC16" i="10"/>
  <c r="AB16" i="10"/>
  <c r="AA16" i="10"/>
  <c r="Z16" i="10"/>
  <c r="Y16" i="10"/>
  <c r="X16" i="10"/>
  <c r="W16" i="10"/>
  <c r="AD15" i="10"/>
  <c r="AC15" i="10"/>
  <c r="AB15" i="10"/>
  <c r="AA15" i="10"/>
  <c r="Z15" i="10"/>
  <c r="Y15" i="10"/>
  <c r="X15" i="10"/>
  <c r="W15" i="10"/>
  <c r="AD14" i="10"/>
  <c r="AC14" i="10"/>
  <c r="AB14" i="10"/>
  <c r="AA14" i="10"/>
  <c r="Z14" i="10"/>
  <c r="Y14" i="10"/>
  <c r="X14" i="10"/>
  <c r="W14" i="10"/>
  <c r="AD13" i="10"/>
  <c r="AC13" i="10"/>
  <c r="AB13" i="10"/>
  <c r="AA13" i="10"/>
  <c r="Z13" i="10"/>
  <c r="Y13" i="10"/>
  <c r="X13" i="10"/>
  <c r="W13" i="10"/>
  <c r="AD12" i="10"/>
  <c r="AC12" i="10"/>
  <c r="AB12" i="10"/>
  <c r="AA12" i="10"/>
  <c r="Z12" i="10"/>
  <c r="Y12" i="10"/>
  <c r="X12" i="10"/>
  <c r="W12" i="10"/>
  <c r="AD11" i="10"/>
  <c r="AC11" i="10"/>
  <c r="AB11" i="10"/>
  <c r="AA11" i="10"/>
  <c r="Z11" i="10"/>
  <c r="Y11" i="10"/>
  <c r="X11" i="10"/>
  <c r="W11" i="10"/>
  <c r="AD10" i="10"/>
  <c r="AC10" i="10"/>
  <c r="AB10" i="10"/>
  <c r="AA10" i="10"/>
  <c r="Z10" i="10"/>
  <c r="Y10" i="10"/>
  <c r="X10" i="10"/>
  <c r="W10" i="10"/>
  <c r="AD9" i="10"/>
  <c r="AC9" i="10"/>
  <c r="AB9" i="10"/>
  <c r="AA9" i="10"/>
  <c r="Z9" i="10"/>
  <c r="Y9" i="10"/>
  <c r="X9" i="10"/>
  <c r="W9" i="10"/>
  <c r="AD8" i="10"/>
  <c r="AC8" i="10"/>
  <c r="AB8" i="10"/>
  <c r="AA8" i="10"/>
  <c r="Z8" i="10"/>
  <c r="Y8" i="10"/>
  <c r="X8" i="10"/>
  <c r="W8" i="10"/>
  <c r="AD7" i="10"/>
  <c r="AC7" i="10"/>
  <c r="AB7" i="10"/>
  <c r="AA7" i="10"/>
  <c r="Z7" i="10"/>
  <c r="Y7" i="10"/>
  <c r="X7" i="10"/>
  <c r="W7" i="10"/>
  <c r="AD6" i="10"/>
  <c r="AC6" i="10"/>
  <c r="AB6" i="10"/>
  <c r="AA6" i="10"/>
  <c r="Z6" i="10"/>
  <c r="Y6" i="10"/>
  <c r="X6" i="10"/>
  <c r="W6" i="10"/>
  <c r="AD5" i="10"/>
  <c r="AC5" i="10"/>
  <c r="AB5" i="10"/>
  <c r="AA5" i="10"/>
  <c r="Z5" i="10"/>
  <c r="Y5" i="10"/>
  <c r="X5" i="10"/>
  <c r="W5" i="10"/>
  <c r="AD4" i="10"/>
  <c r="AC4" i="10"/>
  <c r="AB4" i="10"/>
  <c r="AA4" i="10"/>
  <c r="Z4" i="10"/>
  <c r="Y4" i="10"/>
  <c r="X4" i="10"/>
  <c r="W4" i="10"/>
  <c r="W36" i="6"/>
  <c r="W37" i="6"/>
  <c r="W38" i="6"/>
  <c r="W52" i="9"/>
  <c r="X52" i="9"/>
  <c r="Y52" i="9"/>
  <c r="Z52" i="9"/>
  <c r="AA52" i="9"/>
  <c r="AB52" i="9"/>
  <c r="AC52" i="9"/>
  <c r="AD52" i="9"/>
  <c r="W53" i="9"/>
  <c r="X53" i="9"/>
  <c r="Y53" i="9"/>
  <c r="Z53" i="9"/>
  <c r="AA53" i="9"/>
  <c r="AB53" i="9"/>
  <c r="AC53" i="9"/>
  <c r="AD53" i="9"/>
  <c r="W54" i="9"/>
  <c r="X54" i="9"/>
  <c r="Y54" i="9"/>
  <c r="Z54" i="9"/>
  <c r="AA54" i="9"/>
  <c r="AB54" i="9"/>
  <c r="AC54" i="9"/>
  <c r="AD54" i="9"/>
  <c r="G1" i="1"/>
  <c r="D1" i="1"/>
  <c r="K1" i="1"/>
  <c r="W29" i="6"/>
  <c r="W30" i="6"/>
  <c r="W31" i="6"/>
  <c r="W32" i="6"/>
  <c r="W33" i="6"/>
  <c r="W34" i="6"/>
  <c r="W35" i="6"/>
  <c r="AC4" i="9"/>
  <c r="AB49" i="9"/>
  <c r="D5" i="8"/>
  <c r="AB33" i="9"/>
  <c r="AC33" i="9"/>
  <c r="AD33" i="9"/>
  <c r="AB34" i="9"/>
  <c r="AC34" i="9"/>
  <c r="AD34" i="9"/>
  <c r="AB35" i="9"/>
  <c r="AC35" i="9"/>
  <c r="AD35" i="9"/>
  <c r="AB36" i="9"/>
  <c r="AC36" i="9"/>
  <c r="AD36" i="9"/>
  <c r="AB37" i="9"/>
  <c r="AC37" i="9"/>
  <c r="AD37" i="9"/>
  <c r="AB38" i="9"/>
  <c r="AC38" i="9"/>
  <c r="AD38" i="9"/>
  <c r="AB39" i="9"/>
  <c r="AC39" i="9"/>
  <c r="AD39" i="9"/>
  <c r="AB40" i="9"/>
  <c r="AC40" i="9"/>
  <c r="AD40" i="9"/>
  <c r="AB41" i="9"/>
  <c r="AC41" i="9"/>
  <c r="AD41" i="9"/>
  <c r="AB42" i="9"/>
  <c r="AC42" i="9"/>
  <c r="AD42" i="9"/>
  <c r="AB43" i="9"/>
  <c r="AC43" i="9"/>
  <c r="AD43" i="9"/>
  <c r="AB44" i="9"/>
  <c r="AC44" i="9"/>
  <c r="AD44" i="9"/>
  <c r="AB45" i="9"/>
  <c r="AC45" i="9"/>
  <c r="AD45" i="9"/>
  <c r="AB46" i="9"/>
  <c r="AC46" i="9"/>
  <c r="AD46" i="9"/>
  <c r="AB47" i="9"/>
  <c r="AC47" i="9"/>
  <c r="AD47" i="9"/>
  <c r="AB48" i="9"/>
  <c r="AC48" i="9"/>
  <c r="AD48" i="9"/>
  <c r="AC49" i="9"/>
  <c r="AD49" i="9"/>
  <c r="AB50" i="9"/>
  <c r="AC50" i="9"/>
  <c r="AD50" i="9"/>
  <c r="AB51" i="9"/>
  <c r="AC51" i="9"/>
  <c r="AD51" i="9"/>
  <c r="AB19" i="9"/>
  <c r="AC19" i="9"/>
  <c r="AD19" i="9"/>
  <c r="AB20" i="9"/>
  <c r="AC20" i="9"/>
  <c r="AD20" i="9"/>
  <c r="AB21" i="9"/>
  <c r="AC21" i="9"/>
  <c r="AD21" i="9"/>
  <c r="AB22" i="9"/>
  <c r="AC22" i="9"/>
  <c r="AD22" i="9"/>
  <c r="AB23" i="9"/>
  <c r="AC23" i="9"/>
  <c r="AD23" i="9"/>
  <c r="AB24" i="9"/>
  <c r="AC24" i="9"/>
  <c r="AD24" i="9"/>
  <c r="AB25" i="9"/>
  <c r="AC25" i="9"/>
  <c r="AD25" i="9"/>
  <c r="AB26" i="9"/>
  <c r="AC26" i="9"/>
  <c r="AD26" i="9"/>
  <c r="AB27" i="9"/>
  <c r="AC27" i="9"/>
  <c r="AD27" i="9"/>
  <c r="AB28" i="9"/>
  <c r="AC28" i="9"/>
  <c r="AD28" i="9"/>
  <c r="AB29" i="9"/>
  <c r="AC29" i="9"/>
  <c r="AD29" i="9"/>
  <c r="AB30" i="9"/>
  <c r="AC30" i="9"/>
  <c r="AD30" i="9"/>
  <c r="AB31" i="9"/>
  <c r="AC31" i="9"/>
  <c r="AD31" i="9"/>
  <c r="AB32" i="9"/>
  <c r="AC32" i="9"/>
  <c r="AD32" i="9"/>
  <c r="AB5" i="9"/>
  <c r="AC5" i="9"/>
  <c r="AD5" i="9"/>
  <c r="AB6" i="9"/>
  <c r="AC6" i="9"/>
  <c r="AD6" i="9"/>
  <c r="AB7" i="9"/>
  <c r="AC7" i="9"/>
  <c r="AD7" i="9"/>
  <c r="AB8" i="9"/>
  <c r="AC8" i="9"/>
  <c r="AD8" i="9"/>
  <c r="AB9" i="9"/>
  <c r="AC9" i="9"/>
  <c r="AD9" i="9"/>
  <c r="AB10" i="9"/>
  <c r="AC10" i="9"/>
  <c r="AD10" i="9"/>
  <c r="AB11" i="9"/>
  <c r="AC11" i="9"/>
  <c r="AD11" i="9"/>
  <c r="AB12" i="9"/>
  <c r="AC12" i="9"/>
  <c r="AD12" i="9"/>
  <c r="AB13" i="9"/>
  <c r="AC13" i="9"/>
  <c r="AD13" i="9"/>
  <c r="AB14" i="9"/>
  <c r="AC14" i="9"/>
  <c r="AD14" i="9"/>
  <c r="AB15" i="9"/>
  <c r="AC15" i="9"/>
  <c r="AD15" i="9"/>
  <c r="AB16" i="9"/>
  <c r="AC16" i="9"/>
  <c r="AD16" i="9"/>
  <c r="AB17" i="9"/>
  <c r="AC17" i="9"/>
  <c r="AD17" i="9"/>
  <c r="AB18" i="9"/>
  <c r="AC18" i="9"/>
  <c r="AD18" i="9"/>
  <c r="AD4" i="9"/>
  <c r="AB4" i="9"/>
  <c r="W4" i="9"/>
  <c r="W33" i="9"/>
  <c r="X33" i="9"/>
  <c r="Y33" i="9"/>
  <c r="Z33" i="9"/>
  <c r="AA33" i="9"/>
  <c r="W34" i="9"/>
  <c r="X34" i="9"/>
  <c r="Y34" i="9"/>
  <c r="Z34" i="9"/>
  <c r="AA34" i="9"/>
  <c r="W35" i="9"/>
  <c r="X35" i="9"/>
  <c r="Y35" i="9"/>
  <c r="Z35" i="9"/>
  <c r="AA35" i="9"/>
  <c r="W36" i="9"/>
  <c r="X36" i="9"/>
  <c r="Y36" i="9"/>
  <c r="Z36" i="9"/>
  <c r="AA36" i="9"/>
  <c r="W37" i="9"/>
  <c r="X37" i="9"/>
  <c r="Y37" i="9"/>
  <c r="Z37" i="9"/>
  <c r="AA37" i="9"/>
  <c r="W38" i="9"/>
  <c r="X38" i="9"/>
  <c r="Y38" i="9"/>
  <c r="Z38" i="9"/>
  <c r="AA38" i="9"/>
  <c r="W39" i="9"/>
  <c r="X39" i="9"/>
  <c r="Y39" i="9"/>
  <c r="Z39" i="9"/>
  <c r="AA39" i="9"/>
  <c r="W40" i="9"/>
  <c r="X40" i="9"/>
  <c r="Y40" i="9"/>
  <c r="Z40" i="9"/>
  <c r="AA40" i="9"/>
  <c r="W41" i="9"/>
  <c r="X41" i="9"/>
  <c r="Y41" i="9"/>
  <c r="Z41" i="9"/>
  <c r="AA41" i="9"/>
  <c r="W42" i="9"/>
  <c r="X42" i="9"/>
  <c r="Y42" i="9"/>
  <c r="Z42" i="9"/>
  <c r="AA42" i="9"/>
  <c r="W43" i="9"/>
  <c r="X43" i="9"/>
  <c r="Y43" i="9"/>
  <c r="Z43" i="9"/>
  <c r="AA43" i="9"/>
  <c r="W44" i="9"/>
  <c r="X44" i="9"/>
  <c r="Y44" i="9"/>
  <c r="Z44" i="9"/>
  <c r="AA44" i="9"/>
  <c r="W45" i="9"/>
  <c r="X45" i="9"/>
  <c r="Y45" i="9"/>
  <c r="Z45" i="9"/>
  <c r="AA45" i="9"/>
  <c r="W46" i="9"/>
  <c r="X46" i="9"/>
  <c r="Y46" i="9"/>
  <c r="Z46" i="9"/>
  <c r="AA46" i="9"/>
  <c r="W47" i="9"/>
  <c r="X47" i="9"/>
  <c r="Y47" i="9"/>
  <c r="Z47" i="9"/>
  <c r="AA47" i="9"/>
  <c r="W48" i="9"/>
  <c r="X48" i="9"/>
  <c r="Y48" i="9"/>
  <c r="Z48" i="9"/>
  <c r="AA48" i="9"/>
  <c r="W49" i="9"/>
  <c r="X49" i="9"/>
  <c r="Y49" i="9"/>
  <c r="Z49" i="9"/>
  <c r="AA49" i="9"/>
  <c r="W50" i="9"/>
  <c r="X50" i="9"/>
  <c r="Y50" i="9"/>
  <c r="Z50" i="9"/>
  <c r="AA50" i="9"/>
  <c r="W51" i="9"/>
  <c r="X51" i="9"/>
  <c r="Y51" i="9"/>
  <c r="Z51" i="9"/>
  <c r="AA51" i="9"/>
  <c r="W20" i="6"/>
  <c r="W21" i="6"/>
  <c r="W22" i="6"/>
  <c r="W23" i="6"/>
  <c r="W24" i="6"/>
  <c r="W25" i="6"/>
  <c r="W26" i="6"/>
  <c r="W27" i="6"/>
  <c r="W28" i="6"/>
  <c r="W22" i="9"/>
  <c r="X22" i="9"/>
  <c r="Y22" i="9"/>
  <c r="Z22" i="9"/>
  <c r="AA22" i="9"/>
  <c r="W23" i="9"/>
  <c r="X23" i="9"/>
  <c r="Y23" i="9"/>
  <c r="Z23" i="9"/>
  <c r="AA23" i="9"/>
  <c r="W24" i="9"/>
  <c r="X24" i="9"/>
  <c r="Y24" i="9"/>
  <c r="Z24" i="9"/>
  <c r="AA24" i="9"/>
  <c r="W25" i="9"/>
  <c r="X25" i="9"/>
  <c r="Y25" i="9"/>
  <c r="Z25" i="9"/>
  <c r="AA25" i="9"/>
  <c r="W26" i="9"/>
  <c r="X26" i="9"/>
  <c r="Y26" i="9"/>
  <c r="Z26" i="9"/>
  <c r="AA26" i="9"/>
  <c r="W27" i="9"/>
  <c r="X27" i="9"/>
  <c r="Y27" i="9"/>
  <c r="Z27" i="9"/>
  <c r="AA27" i="9"/>
  <c r="W28" i="9"/>
  <c r="X28" i="9"/>
  <c r="Y28" i="9"/>
  <c r="Z28" i="9"/>
  <c r="AA28" i="9"/>
  <c r="W29" i="9"/>
  <c r="X29" i="9"/>
  <c r="Y29" i="9"/>
  <c r="Z29" i="9"/>
  <c r="AA29" i="9"/>
  <c r="W30" i="9"/>
  <c r="X30" i="9"/>
  <c r="Y30" i="9"/>
  <c r="Z30" i="9"/>
  <c r="AA30" i="9"/>
  <c r="W31" i="9"/>
  <c r="X31" i="9"/>
  <c r="Y31" i="9"/>
  <c r="Z31" i="9"/>
  <c r="AA31" i="9"/>
  <c r="W32" i="9"/>
  <c r="X32" i="9"/>
  <c r="Y32" i="9"/>
  <c r="Z32" i="9"/>
  <c r="AA32" i="9"/>
  <c r="W19" i="6"/>
  <c r="AJ29" i="11" l="1"/>
  <c r="AJ30" i="11" s="1"/>
  <c r="K30" i="11"/>
  <c r="L30" i="11" s="1"/>
  <c r="K29" i="11"/>
  <c r="L29" i="11" s="1"/>
  <c r="K31" i="11"/>
  <c r="L31" i="11" s="1"/>
  <c r="L24" i="11"/>
  <c r="W16" i="11"/>
  <c r="X16" i="11" s="1"/>
  <c r="W29" i="11"/>
  <c r="X29" i="11" s="1"/>
  <c r="AJ16" i="11"/>
  <c r="AK16" i="11" s="1"/>
  <c r="L26" i="11"/>
  <c r="AW30" i="11"/>
  <c r="AX30" i="11" s="1"/>
  <c r="K16" i="11"/>
  <c r="L16" i="11" s="1"/>
  <c r="L11" i="11"/>
  <c r="AX16" i="11"/>
  <c r="AW15" i="8"/>
  <c r="AX15" i="8" s="1"/>
  <c r="AW13" i="8"/>
  <c r="AW24" i="8"/>
  <c r="AX24" i="8" s="1"/>
  <c r="AW25" i="8"/>
  <c r="AX25" i="8" s="1"/>
  <c r="AW26" i="8"/>
  <c r="AX26" i="8" s="1"/>
  <c r="AW27" i="8"/>
  <c r="AX27" i="8" s="1"/>
  <c r="AW10" i="8"/>
  <c r="AX10" i="8" s="1"/>
  <c r="AW11" i="8"/>
  <c r="AX11" i="8" s="1"/>
  <c r="AW12" i="8"/>
  <c r="AX12" i="8" s="1"/>
  <c r="AW28" i="8"/>
  <c r="AX28" i="8" s="1"/>
  <c r="AW14" i="8"/>
  <c r="AX14" i="8" s="1"/>
  <c r="AW29" i="8"/>
  <c r="AX29" i="8" s="1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4" i="9"/>
  <c r="AJ31" i="11" l="1"/>
  <c r="W30" i="11"/>
  <c r="X30" i="11" s="1"/>
  <c r="AJ18" i="11"/>
  <c r="AK18" i="11" s="1"/>
  <c r="K17" i="11"/>
  <c r="L17" i="11" s="1"/>
  <c r="AJ17" i="11"/>
  <c r="AK17" i="11" s="1"/>
  <c r="W31" i="11"/>
  <c r="X31" i="11" s="1"/>
  <c r="AW17" i="11"/>
  <c r="AX17" i="11" s="1"/>
  <c r="K18" i="11"/>
  <c r="L18" i="11" s="1"/>
  <c r="W18" i="11"/>
  <c r="X18" i="11" s="1"/>
  <c r="AW31" i="11"/>
  <c r="AX31" i="11" s="1"/>
  <c r="AW32" i="11"/>
  <c r="AX32" i="11" s="1"/>
  <c r="W17" i="11"/>
  <c r="X17" i="11" s="1"/>
  <c r="AW18" i="11"/>
  <c r="AX18" i="11" s="1"/>
  <c r="AW16" i="8"/>
  <c r="AX16" i="8" s="1"/>
  <c r="AX13" i="8"/>
  <c r="AW30" i="8"/>
  <c r="AX30" i="8" s="1"/>
  <c r="AJ13" i="8"/>
  <c r="AK13" i="8" s="1"/>
  <c r="AJ24" i="8"/>
  <c r="AJ25" i="8"/>
  <c r="AJ23" i="8"/>
  <c r="K23" i="8"/>
  <c r="L23" i="8" s="1"/>
  <c r="K28" i="8"/>
  <c r="L28" i="8" s="1"/>
  <c r="AJ28" i="8"/>
  <c r="K24" i="8"/>
  <c r="L24" i="8" s="1"/>
  <c r="AJ26" i="8"/>
  <c r="AJ10" i="8"/>
  <c r="AK10" i="8" s="1"/>
  <c r="K25" i="8"/>
  <c r="L25" i="8" s="1"/>
  <c r="AJ27" i="8"/>
  <c r="AJ11" i="8"/>
  <c r="K26" i="8"/>
  <c r="L26" i="8" s="1"/>
  <c r="AJ14" i="8"/>
  <c r="AK14" i="8" s="1"/>
  <c r="AJ15" i="8"/>
  <c r="AK15" i="8" s="1"/>
  <c r="AJ12" i="8"/>
  <c r="AK12" i="8" s="1"/>
  <c r="K27" i="8"/>
  <c r="L27" i="8" s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4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D6" i="8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4" i="6"/>
  <c r="AW18" i="8" l="1"/>
  <c r="AX18" i="8" s="1"/>
  <c r="AW17" i="8"/>
  <c r="AX17" i="8" s="1"/>
  <c r="AW31" i="8"/>
  <c r="AX31" i="8" s="1"/>
  <c r="AW32" i="8"/>
  <c r="AX32" i="8" s="1"/>
  <c r="AJ29" i="8"/>
  <c r="AJ31" i="8" s="1"/>
  <c r="AJ16" i="8"/>
  <c r="AK16" i="8" s="1"/>
  <c r="W15" i="8"/>
  <c r="X15" i="8" s="1"/>
  <c r="K10" i="8"/>
  <c r="L10" i="8" s="1"/>
  <c r="W10" i="8"/>
  <c r="X10" i="8" s="1"/>
  <c r="W27" i="8"/>
  <c r="X27" i="8" s="1"/>
  <c r="W28" i="8"/>
  <c r="X28" i="8" s="1"/>
  <c r="W24" i="8"/>
  <c r="W23" i="8"/>
  <c r="X23" i="8" s="1"/>
  <c r="W25" i="8"/>
  <c r="X25" i="8" s="1"/>
  <c r="W26" i="8"/>
  <c r="K14" i="8"/>
  <c r="L14" i="8" s="1"/>
  <c r="W13" i="8"/>
  <c r="K13" i="8"/>
  <c r="L13" i="8" s="1"/>
  <c r="W14" i="8"/>
  <c r="X14" i="8" s="1"/>
  <c r="W11" i="8"/>
  <c r="X11" i="8" s="1"/>
  <c r="K29" i="8"/>
  <c r="L29" i="8" s="1"/>
  <c r="K15" i="8"/>
  <c r="L15" i="8" s="1"/>
  <c r="W12" i="8"/>
  <c r="X12" i="8" s="1"/>
  <c r="K12" i="8"/>
  <c r="L12" i="8" s="1"/>
  <c r="K11" i="8"/>
  <c r="L11" i="8" s="1"/>
  <c r="AK11" i="8"/>
  <c r="AJ17" i="8"/>
  <c r="AK17" i="8" s="1"/>
  <c r="AJ18" i="8"/>
  <c r="AK18" i="8" s="1"/>
  <c r="AJ30" i="8" l="1"/>
  <c r="W16" i="8"/>
  <c r="W17" i="8" s="1"/>
  <c r="X17" i="8" s="1"/>
  <c r="W29" i="8"/>
  <c r="X29" i="8" s="1"/>
  <c r="X26" i="8"/>
  <c r="X24" i="8"/>
  <c r="X13" i="8"/>
  <c r="K30" i="8"/>
  <c r="L30" i="8" s="1"/>
  <c r="K31" i="8"/>
  <c r="L31" i="8" s="1"/>
  <c r="K16" i="8"/>
  <c r="L16" i="8" s="1"/>
  <c r="W18" i="8" l="1"/>
  <c r="X18" i="8" s="1"/>
  <c r="X16" i="8"/>
  <c r="K17" i="8"/>
  <c r="L17" i="8" s="1"/>
  <c r="K18" i="8"/>
  <c r="L18" i="8" s="1"/>
  <c r="W30" i="8"/>
  <c r="X30" i="8" s="1"/>
  <c r="W31" i="8"/>
  <c r="X31" i="8" s="1"/>
</calcChain>
</file>

<file path=xl/sharedStrings.xml><?xml version="1.0" encoding="utf-8"?>
<sst xmlns="http://schemas.openxmlformats.org/spreadsheetml/2006/main" count="364" uniqueCount="57">
  <si>
    <t>RAW DATA</t>
  </si>
  <si>
    <t>Last update</t>
  </si>
  <si>
    <t>STARTS</t>
  </si>
  <si>
    <t>FAST STARTS (34)</t>
  </si>
  <si>
    <t>Start_Date</t>
  </si>
  <si>
    <t>Start_Date_Hum</t>
  </si>
  <si>
    <t>DT_RQ2P_on</t>
  </si>
  <si>
    <t>DT_RQ2P_off</t>
  </si>
  <si>
    <t>DT_RQ2P_DC_on</t>
  </si>
  <si>
    <t>DT_RQ2P_DC_off</t>
  </si>
  <si>
    <t>DT_RQ2DMNDScav</t>
  </si>
  <si>
    <t>DT_RQ2ScavOpen</t>
  </si>
  <si>
    <t>DT_RQ2DMNDClose</t>
  </si>
  <si>
    <t>DT_RQ2ScavClose</t>
  </si>
  <si>
    <t>DT_RQ2ST_ON</t>
  </si>
  <si>
    <t>T_Oil</t>
  </si>
  <si>
    <t>P_Oil</t>
  </si>
  <si>
    <t>Status_Engine_Request</t>
  </si>
  <si>
    <t>DT_RQ2IGN_ON</t>
  </si>
  <si>
    <t>DT_RQ2IDLE</t>
  </si>
  <si>
    <t>DT_RQ2WQSYNCH</t>
  </si>
  <si>
    <t>DT_RQ2GCB_ON</t>
  </si>
  <si>
    <t>DT_RQ2TLR</t>
  </si>
  <si>
    <t>Power_level</t>
  </si>
  <si>
    <t>PrTrans</t>
  </si>
  <si>
    <t>Forsa Hartmoor 1</t>
  </si>
  <si>
    <t>ESN:</t>
  </si>
  <si>
    <t>TOTAL Number of Starts:</t>
  </si>
  <si>
    <t>TOTAL Number of FAST Starts:</t>
  </si>
  <si>
    <t>P&amp;Q</t>
  </si>
  <si>
    <t>DT_RQ2P_DC_off - DT_RQ2P_DC_on</t>
  </si>
  <si>
    <t>ss</t>
  </si>
  <si>
    <t>mm:ss</t>
  </si>
  <si>
    <t>MIN</t>
  </si>
  <si>
    <t>Q1</t>
  </si>
  <si>
    <t>MEDIAN</t>
  </si>
  <si>
    <t>Q3</t>
  </si>
  <si>
    <t>MAX</t>
  </si>
  <si>
    <t>MEAN</t>
  </si>
  <si>
    <t>IQR</t>
  </si>
  <si>
    <t>LOWER LIMIT</t>
  </si>
  <si>
    <t>UPPER LIMIT</t>
  </si>
  <si>
    <t>DT_RQ2TLR - FL</t>
  </si>
  <si>
    <t>DT_RQ2ST_ON - DT_RQ2P_DC_off</t>
  </si>
  <si>
    <t>DegC</t>
  </si>
  <si>
    <t>Differential time from request to idle operation - ALL STARTS</t>
  </si>
  <si>
    <t>Filter out 9999999</t>
  </si>
  <si>
    <t>Filter out values</t>
  </si>
  <si>
    <t>Oil System Filling</t>
  </si>
  <si>
    <t>Pre-lubrication Time</t>
  </si>
  <si>
    <t>Demand ON to Start Release</t>
  </si>
  <si>
    <t>Sec</t>
  </si>
  <si>
    <t>Manual Start</t>
  </si>
  <si>
    <t>Differential time from request to target load reached (steady power level) - ALL STARTS</t>
  </si>
  <si>
    <t>FULL LOAD ONLY</t>
  </si>
  <si>
    <t>&gt;4450</t>
  </si>
  <si>
    <t xml:space="preserve">Manual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</si>
</sst>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9"/>
      <color theme="1"/>
      <name val="Poppins"/>
      <family val="2"/>
    </font>
    <font>
      <sz val="9"/>
      <color theme="1"/>
      <name val="Poppi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oppins"/>
      <family val="2"/>
    </font>
    <font>
      <b/>
      <sz val="13"/>
      <color theme="3"/>
      <name val="Poppins"/>
      <family val="2"/>
    </font>
    <font>
      <b/>
      <sz val="11"/>
      <color theme="3"/>
      <name val="Poppins"/>
      <family val="2"/>
    </font>
    <font>
      <sz val="9"/>
      <color rgb="FF006100"/>
      <name val="Poppins"/>
      <family val="2"/>
    </font>
    <font>
      <sz val="9"/>
      <color rgb="FF9C0006"/>
      <name val="Poppins"/>
      <family val="2"/>
    </font>
    <font>
      <sz val="9"/>
      <color rgb="FF9C5700"/>
      <name val="Poppins"/>
      <family val="2"/>
    </font>
    <font>
      <sz val="9"/>
      <color rgb="FF3F3F76"/>
      <name val="Poppins"/>
      <family val="2"/>
    </font>
    <font>
      <b/>
      <sz val="9"/>
      <color rgb="FF3F3F3F"/>
      <name val="Poppins"/>
      <family val="2"/>
    </font>
    <font>
      <b/>
      <sz val="9"/>
      <color rgb="FFFA7D00"/>
      <name val="Poppins"/>
      <family val="2"/>
    </font>
    <font>
      <sz val="9"/>
      <color rgb="FFFA7D00"/>
      <name val="Poppins"/>
      <family val="2"/>
    </font>
    <font>
      <b/>
      <sz val="9"/>
      <color theme="0"/>
      <name val="Poppins"/>
      <family val="2"/>
    </font>
    <font>
      <sz val="9"/>
      <color rgb="FFFF0000"/>
      <name val="Poppins"/>
      <family val="2"/>
    </font>
    <font>
      <i/>
      <sz val="9"/>
      <color rgb="FF7F7F7F"/>
      <name val="Poppins"/>
      <family val="2"/>
    </font>
    <font>
      <b/>
      <sz val="9"/>
      <color theme="1"/>
      <name val="Poppins"/>
      <family val="2"/>
    </font>
    <font>
      <sz val="9"/>
      <color theme="0"/>
      <name val="Poppins"/>
      <family val="2"/>
    </font>
    <font>
      <b/>
      <sz val="9"/>
      <color theme="1"/>
      <name val="Poppins"/>
    </font>
    <font>
      <b/>
      <sz val="12"/>
      <color theme="1"/>
      <name val="Poppins"/>
    </font>
    <font>
      <sz val="9"/>
      <color theme="1"/>
      <name val="Poppi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33" borderId="0" xfId="0" applyFill="1"/>
    <xf numFmtId="2" fontId="0" fillId="0" borderId="0" xfId="0" applyNumberFormat="1"/>
    <xf numFmtId="45" fontId="0" fillId="0" borderId="0" xfId="0" applyNumberFormat="1"/>
    <xf numFmtId="2" fontId="0" fillId="33" borderId="0" xfId="0" applyNumberFormat="1" applyFill="1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0" fillId="33" borderId="10" xfId="0" applyFill="1" applyBorder="1"/>
    <xf numFmtId="2" fontId="0" fillId="33" borderId="10" xfId="0" applyNumberFormat="1" applyFill="1" applyBorder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Pre-lube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All!$M$4:$M$235</c:f>
              <c:numCache>
                <c:formatCode>General</c:formatCode>
                <c:ptCount val="232"/>
                <c:pt idx="0">
                  <c:v>75.2</c:v>
                </c:pt>
                <c:pt idx="1">
                  <c:v>25.903699632644599</c:v>
                </c:pt>
                <c:pt idx="2">
                  <c:v>32.200000000000003</c:v>
                </c:pt>
                <c:pt idx="3">
                  <c:v>35.617899303436197</c:v>
                </c:pt>
                <c:pt idx="4">
                  <c:v>46.513499931335403</c:v>
                </c:pt>
                <c:pt idx="5">
                  <c:v>36.2118998565673</c:v>
                </c:pt>
                <c:pt idx="6">
                  <c:v>57.6</c:v>
                </c:pt>
                <c:pt idx="7">
                  <c:v>36.6124994659423</c:v>
                </c:pt>
                <c:pt idx="8">
                  <c:v>75.3</c:v>
                </c:pt>
                <c:pt idx="9">
                  <c:v>74.398399999999995</c:v>
                </c:pt>
                <c:pt idx="10">
                  <c:v>69.525599609375007</c:v>
                </c:pt>
                <c:pt idx="11">
                  <c:v>74.8</c:v>
                </c:pt>
                <c:pt idx="12">
                  <c:v>36.363200439453102</c:v>
                </c:pt>
                <c:pt idx="13">
                  <c:v>61.426000293731597</c:v>
                </c:pt>
                <c:pt idx="14">
                  <c:v>29.619700456619199</c:v>
                </c:pt>
                <c:pt idx="15">
                  <c:v>37.241799976348801</c:v>
                </c:pt>
                <c:pt idx="16">
                  <c:v>56.9</c:v>
                </c:pt>
                <c:pt idx="17">
                  <c:v>62.7</c:v>
                </c:pt>
                <c:pt idx="18">
                  <c:v>32.700000000000003</c:v>
                </c:pt>
                <c:pt idx="19">
                  <c:v>50.170599567413298</c:v>
                </c:pt>
                <c:pt idx="20">
                  <c:v>71.599999999999994</c:v>
                </c:pt>
                <c:pt idx="21">
                  <c:v>55.461000240325902</c:v>
                </c:pt>
                <c:pt idx="22">
                  <c:v>74.8</c:v>
                </c:pt>
                <c:pt idx="23">
                  <c:v>75.400000000000006</c:v>
                </c:pt>
                <c:pt idx="24">
                  <c:v>33.800899999999899</c:v>
                </c:pt>
                <c:pt idx="25">
                  <c:v>42.436199794769202</c:v>
                </c:pt>
                <c:pt idx="26">
                  <c:v>35.797400173187199</c:v>
                </c:pt>
                <c:pt idx="27">
                  <c:v>74.5</c:v>
                </c:pt>
                <c:pt idx="28">
                  <c:v>42.730000076293898</c:v>
                </c:pt>
                <c:pt idx="29">
                  <c:v>33.4460008239746</c:v>
                </c:pt>
                <c:pt idx="30">
                  <c:v>44.9</c:v>
                </c:pt>
                <c:pt idx="31">
                  <c:v>49.482300000000002</c:v>
                </c:pt>
                <c:pt idx="32">
                  <c:v>73.3</c:v>
                </c:pt>
                <c:pt idx="33">
                  <c:v>36</c:v>
                </c:pt>
                <c:pt idx="34">
                  <c:v>52.8</c:v>
                </c:pt>
                <c:pt idx="35">
                  <c:v>63.5</c:v>
                </c:pt>
                <c:pt idx="36">
                  <c:v>66.7</c:v>
                </c:pt>
                <c:pt idx="37">
                  <c:v>58.453760705566403</c:v>
                </c:pt>
                <c:pt idx="38">
                  <c:v>60.515899757385199</c:v>
                </c:pt>
                <c:pt idx="39">
                  <c:v>68.5</c:v>
                </c:pt>
                <c:pt idx="40">
                  <c:v>71.623699999999999</c:v>
                </c:pt>
                <c:pt idx="41">
                  <c:v>66.044999313354396</c:v>
                </c:pt>
                <c:pt idx="42">
                  <c:v>40.200000000000003</c:v>
                </c:pt>
                <c:pt idx="43">
                  <c:v>58.749899999999997</c:v>
                </c:pt>
                <c:pt idx="44">
                  <c:v>63.9</c:v>
                </c:pt>
                <c:pt idx="45">
                  <c:v>49.579399532318099</c:v>
                </c:pt>
                <c:pt idx="46">
                  <c:v>35.805300395965503</c:v>
                </c:pt>
                <c:pt idx="47">
                  <c:v>60.036899436950598</c:v>
                </c:pt>
                <c:pt idx="48">
                  <c:v>34.5</c:v>
                </c:pt>
                <c:pt idx="49">
                  <c:v>34.396100940704301</c:v>
                </c:pt>
                <c:pt idx="50">
                  <c:v>34.816399864196697</c:v>
                </c:pt>
              </c:numCache>
            </c:numRef>
          </c:xVal>
          <c:yVal>
            <c:numRef>
              <c:f>All!$N$4:$N$187</c:f>
              <c:numCache>
                <c:formatCode>General</c:formatCode>
                <c:ptCount val="184"/>
                <c:pt idx="0">
                  <c:v>0.486859996752738</c:v>
                </c:pt>
                <c:pt idx="1">
                  <c:v>0.88014000000000003</c:v>
                </c:pt>
                <c:pt idx="2">
                  <c:v>0.86</c:v>
                </c:pt>
                <c:pt idx="3">
                  <c:v>0.87280999822616501</c:v>
                </c:pt>
                <c:pt idx="4">
                  <c:v>0.81</c:v>
                </c:pt>
                <c:pt idx="5">
                  <c:v>0.86</c:v>
                </c:pt>
                <c:pt idx="6">
                  <c:v>0.79519000170230802</c:v>
                </c:pt>
                <c:pt idx="7">
                  <c:v>0.86</c:v>
                </c:pt>
                <c:pt idx="8">
                  <c:v>0.49</c:v>
                </c:pt>
                <c:pt idx="9">
                  <c:v>0.52</c:v>
                </c:pt>
                <c:pt idx="10">
                  <c:v>0.60053000000000001</c:v>
                </c:pt>
                <c:pt idx="11">
                  <c:v>0.57856000076532299</c:v>
                </c:pt>
                <c:pt idx="12">
                  <c:v>0.87063999999999997</c:v>
                </c:pt>
                <c:pt idx="13">
                  <c:v>0.59899000395536395</c:v>
                </c:pt>
                <c:pt idx="14">
                  <c:v>0.89</c:v>
                </c:pt>
                <c:pt idx="15">
                  <c:v>0.86</c:v>
                </c:pt>
                <c:pt idx="16">
                  <c:v>0.78</c:v>
                </c:pt>
                <c:pt idx="17">
                  <c:v>0.72</c:v>
                </c:pt>
                <c:pt idx="18">
                  <c:v>0.86554999879837002</c:v>
                </c:pt>
                <c:pt idx="19">
                  <c:v>0.79</c:v>
                </c:pt>
                <c:pt idx="20">
                  <c:v>0.55649001121520902</c:v>
                </c:pt>
                <c:pt idx="21">
                  <c:v>0.752989997148513</c:v>
                </c:pt>
                <c:pt idx="22">
                  <c:v>0.44875999999999999</c:v>
                </c:pt>
                <c:pt idx="23">
                  <c:v>0.50484996323814202</c:v>
                </c:pt>
                <c:pt idx="24">
                  <c:v>0.87218999891281102</c:v>
                </c:pt>
                <c:pt idx="25">
                  <c:v>0.840193773193876</c:v>
                </c:pt>
                <c:pt idx="26">
                  <c:v>0.86563999999999997</c:v>
                </c:pt>
                <c:pt idx="27">
                  <c:v>0.51628999619007099</c:v>
                </c:pt>
                <c:pt idx="28">
                  <c:v>0.83</c:v>
                </c:pt>
                <c:pt idx="29">
                  <c:v>0.86</c:v>
                </c:pt>
                <c:pt idx="30">
                  <c:v>0.84</c:v>
                </c:pt>
                <c:pt idx="31">
                  <c:v>0.81</c:v>
                </c:pt>
                <c:pt idx="32">
                  <c:v>0.47</c:v>
                </c:pt>
                <c:pt idx="33">
                  <c:v>0.85417001870632103</c:v>
                </c:pt>
                <c:pt idx="34">
                  <c:v>0.71397000571250901</c:v>
                </c:pt>
                <c:pt idx="35">
                  <c:v>0.66</c:v>
                </c:pt>
                <c:pt idx="36">
                  <c:v>0.51037999999999994</c:v>
                </c:pt>
                <c:pt idx="37">
                  <c:v>0.67</c:v>
                </c:pt>
                <c:pt idx="38">
                  <c:v>0.7</c:v>
                </c:pt>
                <c:pt idx="39">
                  <c:v>0.5</c:v>
                </c:pt>
                <c:pt idx="40">
                  <c:v>0.55035000000000001</c:v>
                </c:pt>
                <c:pt idx="41">
                  <c:v>0.68</c:v>
                </c:pt>
                <c:pt idx="42">
                  <c:v>0.85045000000000004</c:v>
                </c:pt>
                <c:pt idx="43">
                  <c:v>0.69</c:v>
                </c:pt>
                <c:pt idx="44">
                  <c:v>0.62</c:v>
                </c:pt>
                <c:pt idx="45">
                  <c:v>0.8</c:v>
                </c:pt>
                <c:pt idx="46">
                  <c:v>0.86</c:v>
                </c:pt>
                <c:pt idx="47">
                  <c:v>0.68028999999999995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6-4E7B-8BC0-AB2C4ECC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6271"/>
        <c:axId val="1792094191"/>
      </c:scatterChart>
      <c:valAx>
        <c:axId val="17920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Lube Oil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4191"/>
        <c:crosses val="autoZero"/>
        <c:crossBetween val="midCat"/>
      </c:valAx>
      <c:valAx>
        <c:axId val="1792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Oil</a:t>
            </a:r>
            <a:r>
              <a:rPr lang="de-DE" baseline="0"/>
              <a:t> System Fill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All!$AA$4:$AA$188</c:f>
              <c:numCache>
                <c:formatCode>General</c:formatCode>
                <c:ptCount val="185"/>
                <c:pt idx="0">
                  <c:v>75.2</c:v>
                </c:pt>
                <c:pt idx="1">
                  <c:v>25.903699632644599</c:v>
                </c:pt>
                <c:pt idx="2">
                  <c:v>32.200000000000003</c:v>
                </c:pt>
                <c:pt idx="3">
                  <c:v>35.617899303436197</c:v>
                </c:pt>
                <c:pt idx="4">
                  <c:v>46.513499931335403</c:v>
                </c:pt>
                <c:pt idx="5">
                  <c:v>36.2118998565673</c:v>
                </c:pt>
                <c:pt idx="6">
                  <c:v>57.6</c:v>
                </c:pt>
                <c:pt idx="7">
                  <c:v>36.6124994659423</c:v>
                </c:pt>
                <c:pt idx="8">
                  <c:v>75.3</c:v>
                </c:pt>
                <c:pt idx="9">
                  <c:v>74.398399999999995</c:v>
                </c:pt>
                <c:pt idx="10">
                  <c:v>69.525599609375007</c:v>
                </c:pt>
                <c:pt idx="11">
                  <c:v>74.8</c:v>
                </c:pt>
                <c:pt idx="12">
                  <c:v>36.363200439453102</c:v>
                </c:pt>
                <c:pt idx="13">
                  <c:v>61.426000293731597</c:v>
                </c:pt>
                <c:pt idx="14">
                  <c:v>29.619700456619199</c:v>
                </c:pt>
                <c:pt idx="15">
                  <c:v>37.241799976348801</c:v>
                </c:pt>
                <c:pt idx="16">
                  <c:v>56.9</c:v>
                </c:pt>
                <c:pt idx="17">
                  <c:v>62.7</c:v>
                </c:pt>
                <c:pt idx="18">
                  <c:v>32.700000000000003</c:v>
                </c:pt>
                <c:pt idx="19">
                  <c:v>50.170599567413298</c:v>
                </c:pt>
                <c:pt idx="20">
                  <c:v>71.599999999999994</c:v>
                </c:pt>
                <c:pt idx="21">
                  <c:v>55.461000240325902</c:v>
                </c:pt>
                <c:pt idx="22">
                  <c:v>74.8</c:v>
                </c:pt>
                <c:pt idx="23">
                  <c:v>75.400000000000006</c:v>
                </c:pt>
                <c:pt idx="24">
                  <c:v>33.800899999999899</c:v>
                </c:pt>
                <c:pt idx="25">
                  <c:v>42.436199794769202</c:v>
                </c:pt>
                <c:pt idx="26">
                  <c:v>35.797400173187199</c:v>
                </c:pt>
                <c:pt idx="27">
                  <c:v>74.5</c:v>
                </c:pt>
                <c:pt idx="28">
                  <c:v>42.730000076293898</c:v>
                </c:pt>
                <c:pt idx="29">
                  <c:v>33.4460008239746</c:v>
                </c:pt>
                <c:pt idx="30">
                  <c:v>44.9</c:v>
                </c:pt>
                <c:pt idx="31">
                  <c:v>49.482300000000002</c:v>
                </c:pt>
                <c:pt idx="32">
                  <c:v>73.3</c:v>
                </c:pt>
                <c:pt idx="33">
                  <c:v>36</c:v>
                </c:pt>
                <c:pt idx="34">
                  <c:v>52.8</c:v>
                </c:pt>
                <c:pt idx="35">
                  <c:v>63.5</c:v>
                </c:pt>
                <c:pt idx="36">
                  <c:v>66.7</c:v>
                </c:pt>
                <c:pt idx="37">
                  <c:v>58.453760705566403</c:v>
                </c:pt>
                <c:pt idx="38">
                  <c:v>60.515899757385199</c:v>
                </c:pt>
                <c:pt idx="39">
                  <c:v>68.5</c:v>
                </c:pt>
                <c:pt idx="40">
                  <c:v>71.623699999999999</c:v>
                </c:pt>
                <c:pt idx="41">
                  <c:v>66.044999313354396</c:v>
                </c:pt>
                <c:pt idx="42">
                  <c:v>40.200000000000003</c:v>
                </c:pt>
                <c:pt idx="43">
                  <c:v>58.749899999999997</c:v>
                </c:pt>
                <c:pt idx="44">
                  <c:v>63.9</c:v>
                </c:pt>
                <c:pt idx="45">
                  <c:v>49.579399532318099</c:v>
                </c:pt>
                <c:pt idx="46">
                  <c:v>35.805300395965503</c:v>
                </c:pt>
                <c:pt idx="47">
                  <c:v>60.036899436950598</c:v>
                </c:pt>
                <c:pt idx="48">
                  <c:v>34.5</c:v>
                </c:pt>
                <c:pt idx="49">
                  <c:v>34.396100940704301</c:v>
                </c:pt>
                <c:pt idx="50">
                  <c:v>34.816399864196697</c:v>
                </c:pt>
              </c:numCache>
            </c:numRef>
          </c:xVal>
          <c:yVal>
            <c:numRef>
              <c:f>All!$AB$4:$AB$188</c:f>
              <c:numCache>
                <c:formatCode>0.0</c:formatCode>
                <c:ptCount val="185"/>
                <c:pt idx="0">
                  <c:v>0</c:v>
                </c:pt>
                <c:pt idx="1">
                  <c:v>43.481000000000002</c:v>
                </c:pt>
                <c:pt idx="2">
                  <c:v>43.584000000000003</c:v>
                </c:pt>
                <c:pt idx="3">
                  <c:v>40.366999999999997</c:v>
                </c:pt>
                <c:pt idx="4">
                  <c:v>37.402000000000001</c:v>
                </c:pt>
                <c:pt idx="5">
                  <c:v>42.87</c:v>
                </c:pt>
                <c:pt idx="6">
                  <c:v>41.26</c:v>
                </c:pt>
                <c:pt idx="7">
                  <c:v>38.737000000000002</c:v>
                </c:pt>
                <c:pt idx="8">
                  <c:v>0</c:v>
                </c:pt>
                <c:pt idx="9">
                  <c:v>18.364000000000001</c:v>
                </c:pt>
                <c:pt idx="10">
                  <c:v>33.200000000000003</c:v>
                </c:pt>
                <c:pt idx="11">
                  <c:v>17.163</c:v>
                </c:pt>
                <c:pt idx="12">
                  <c:v>40.463000000000001</c:v>
                </c:pt>
                <c:pt idx="13">
                  <c:v>38.366</c:v>
                </c:pt>
                <c:pt idx="14">
                  <c:v>33.292000000000002</c:v>
                </c:pt>
                <c:pt idx="15">
                  <c:v>37.130000000000003</c:v>
                </c:pt>
                <c:pt idx="16">
                  <c:v>40.284999999999997</c:v>
                </c:pt>
                <c:pt idx="17">
                  <c:v>26.016999999999999</c:v>
                </c:pt>
                <c:pt idx="18">
                  <c:v>46.000999999999998</c:v>
                </c:pt>
                <c:pt idx="19">
                  <c:v>40.648000000000003</c:v>
                </c:pt>
                <c:pt idx="20">
                  <c:v>31.082999999999998</c:v>
                </c:pt>
                <c:pt idx="21">
                  <c:v>41.231000000000002</c:v>
                </c:pt>
                <c:pt idx="22">
                  <c:v>0</c:v>
                </c:pt>
                <c:pt idx="23">
                  <c:v>0</c:v>
                </c:pt>
                <c:pt idx="24">
                  <c:v>45.273000000000003</c:v>
                </c:pt>
                <c:pt idx="25">
                  <c:v>34.201000000000001</c:v>
                </c:pt>
                <c:pt idx="26">
                  <c:v>39.856999999999999</c:v>
                </c:pt>
                <c:pt idx="27">
                  <c:v>0</c:v>
                </c:pt>
                <c:pt idx="28">
                  <c:v>36.725000000000001</c:v>
                </c:pt>
                <c:pt idx="29">
                  <c:v>43.869</c:v>
                </c:pt>
                <c:pt idx="30">
                  <c:v>0</c:v>
                </c:pt>
                <c:pt idx="31">
                  <c:v>10.686999999999999</c:v>
                </c:pt>
                <c:pt idx="32">
                  <c:v>0</c:v>
                </c:pt>
                <c:pt idx="33">
                  <c:v>37.453000000000003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35.901000000000003</c:v>
                </c:pt>
                <c:pt idx="38">
                  <c:v>21.5</c:v>
                </c:pt>
                <c:pt idx="39">
                  <c:v>0</c:v>
                </c:pt>
                <c:pt idx="40">
                  <c:v>0</c:v>
                </c:pt>
                <c:pt idx="41">
                  <c:v>27.33</c:v>
                </c:pt>
                <c:pt idx="42">
                  <c:v>38.423000000000002</c:v>
                </c:pt>
                <c:pt idx="43">
                  <c:v>0</c:v>
                </c:pt>
                <c:pt idx="44">
                  <c:v>0</c:v>
                </c:pt>
                <c:pt idx="45">
                  <c:v>40.362000000000002</c:v>
                </c:pt>
                <c:pt idx="46">
                  <c:v>-99962.682000000001</c:v>
                </c:pt>
                <c:pt idx="47">
                  <c:v>41.362000000000002</c:v>
                </c:pt>
                <c:pt idx="48">
                  <c:v>39.354999999999997</c:v>
                </c:pt>
                <c:pt idx="49">
                  <c:v>38.829000000000001</c:v>
                </c:pt>
                <c:pt idx="50">
                  <c:v>43.201000000000001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6-4536-A18B-07211AF3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6271"/>
        <c:axId val="1792094191"/>
      </c:scatterChart>
      <c:valAx>
        <c:axId val="17920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Lube Oil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4191"/>
        <c:crosses val="autoZero"/>
        <c:crossBetween val="midCat"/>
      </c:valAx>
      <c:valAx>
        <c:axId val="1792094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system fill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Pre-lube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FILTERED!$M$4:$M$87</c:f>
              <c:numCache>
                <c:formatCode>General</c:formatCode>
                <c:ptCount val="84"/>
                <c:pt idx="0">
                  <c:v>25.903699632644599</c:v>
                </c:pt>
                <c:pt idx="1">
                  <c:v>32.200000000000003</c:v>
                </c:pt>
                <c:pt idx="2">
                  <c:v>35.617899303436197</c:v>
                </c:pt>
                <c:pt idx="3">
                  <c:v>46.513499931335403</c:v>
                </c:pt>
                <c:pt idx="4">
                  <c:v>36.2118998565673</c:v>
                </c:pt>
                <c:pt idx="5">
                  <c:v>36.6124994659423</c:v>
                </c:pt>
                <c:pt idx="6">
                  <c:v>74.398399999999995</c:v>
                </c:pt>
                <c:pt idx="7">
                  <c:v>69.525599609375007</c:v>
                </c:pt>
                <c:pt idx="8">
                  <c:v>74.8</c:v>
                </c:pt>
                <c:pt idx="9">
                  <c:v>36.363200439453102</c:v>
                </c:pt>
                <c:pt idx="10">
                  <c:v>61.426000293731597</c:v>
                </c:pt>
                <c:pt idx="11">
                  <c:v>29.619700456619199</c:v>
                </c:pt>
                <c:pt idx="12">
                  <c:v>37.241799976348801</c:v>
                </c:pt>
                <c:pt idx="13">
                  <c:v>56.9</c:v>
                </c:pt>
                <c:pt idx="14">
                  <c:v>62.7</c:v>
                </c:pt>
                <c:pt idx="15">
                  <c:v>32.700000000000003</c:v>
                </c:pt>
                <c:pt idx="16">
                  <c:v>50.170599567413298</c:v>
                </c:pt>
                <c:pt idx="17">
                  <c:v>71.599999999999994</c:v>
                </c:pt>
                <c:pt idx="18">
                  <c:v>55.461000240325902</c:v>
                </c:pt>
                <c:pt idx="19">
                  <c:v>42.436199794769202</c:v>
                </c:pt>
                <c:pt idx="20">
                  <c:v>35.797400173187199</c:v>
                </c:pt>
                <c:pt idx="21">
                  <c:v>42.730000076293898</c:v>
                </c:pt>
                <c:pt idx="22">
                  <c:v>33.4460008239746</c:v>
                </c:pt>
                <c:pt idx="23">
                  <c:v>49.482300000000002</c:v>
                </c:pt>
                <c:pt idx="24">
                  <c:v>36</c:v>
                </c:pt>
                <c:pt idx="25">
                  <c:v>58.453760705566403</c:v>
                </c:pt>
                <c:pt idx="26">
                  <c:v>60.515899757385199</c:v>
                </c:pt>
                <c:pt idx="27">
                  <c:v>66.044999313354396</c:v>
                </c:pt>
                <c:pt idx="28">
                  <c:v>40.200000000000003</c:v>
                </c:pt>
                <c:pt idx="29">
                  <c:v>49.579399532318099</c:v>
                </c:pt>
                <c:pt idx="30">
                  <c:v>60.036899436950598</c:v>
                </c:pt>
                <c:pt idx="31">
                  <c:v>34.5</c:v>
                </c:pt>
                <c:pt idx="32">
                  <c:v>34.396100940704301</c:v>
                </c:pt>
                <c:pt idx="33">
                  <c:v>34.816399864196697</c:v>
                </c:pt>
              </c:numCache>
            </c:numRef>
          </c:xVal>
          <c:yVal>
            <c:numRef>
              <c:f>All!$N$4:$N$145</c:f>
              <c:numCache>
                <c:formatCode>General</c:formatCode>
                <c:ptCount val="142"/>
                <c:pt idx="0">
                  <c:v>0.486859996752738</c:v>
                </c:pt>
                <c:pt idx="1">
                  <c:v>0.88014000000000003</c:v>
                </c:pt>
                <c:pt idx="2">
                  <c:v>0.86</c:v>
                </c:pt>
                <c:pt idx="3">
                  <c:v>0.87280999822616501</c:v>
                </c:pt>
                <c:pt idx="4">
                  <c:v>0.81</c:v>
                </c:pt>
                <c:pt idx="5">
                  <c:v>0.86</c:v>
                </c:pt>
                <c:pt idx="6">
                  <c:v>0.79519000170230802</c:v>
                </c:pt>
                <c:pt idx="7">
                  <c:v>0.86</c:v>
                </c:pt>
                <c:pt idx="8">
                  <c:v>0.49</c:v>
                </c:pt>
                <c:pt idx="9">
                  <c:v>0.52</c:v>
                </c:pt>
                <c:pt idx="10">
                  <c:v>0.60053000000000001</c:v>
                </c:pt>
                <c:pt idx="11">
                  <c:v>0.57856000076532299</c:v>
                </c:pt>
                <c:pt idx="12">
                  <c:v>0.87063999999999997</c:v>
                </c:pt>
                <c:pt idx="13">
                  <c:v>0.59899000395536395</c:v>
                </c:pt>
                <c:pt idx="14">
                  <c:v>0.89</c:v>
                </c:pt>
                <c:pt idx="15">
                  <c:v>0.86</c:v>
                </c:pt>
                <c:pt idx="16">
                  <c:v>0.78</c:v>
                </c:pt>
                <c:pt idx="17">
                  <c:v>0.72</c:v>
                </c:pt>
                <c:pt idx="18">
                  <c:v>0.86554999879837002</c:v>
                </c:pt>
                <c:pt idx="19">
                  <c:v>0.79</c:v>
                </c:pt>
                <c:pt idx="20">
                  <c:v>0.55649001121520902</c:v>
                </c:pt>
                <c:pt idx="21">
                  <c:v>0.752989997148513</c:v>
                </c:pt>
                <c:pt idx="22">
                  <c:v>0.44875999999999999</c:v>
                </c:pt>
                <c:pt idx="23">
                  <c:v>0.50484996323814202</c:v>
                </c:pt>
                <c:pt idx="24">
                  <c:v>0.87218999891281102</c:v>
                </c:pt>
                <c:pt idx="25">
                  <c:v>0.840193773193876</c:v>
                </c:pt>
                <c:pt idx="26">
                  <c:v>0.86563999999999997</c:v>
                </c:pt>
                <c:pt idx="27">
                  <c:v>0.51628999619007099</c:v>
                </c:pt>
                <c:pt idx="28">
                  <c:v>0.83</c:v>
                </c:pt>
                <c:pt idx="29">
                  <c:v>0.86</c:v>
                </c:pt>
                <c:pt idx="30">
                  <c:v>0.84</c:v>
                </c:pt>
                <c:pt idx="31">
                  <c:v>0.81</c:v>
                </c:pt>
                <c:pt idx="32">
                  <c:v>0.47</c:v>
                </c:pt>
                <c:pt idx="33">
                  <c:v>0.85417001870632103</c:v>
                </c:pt>
                <c:pt idx="34">
                  <c:v>0.71397000571250901</c:v>
                </c:pt>
                <c:pt idx="35">
                  <c:v>0.66</c:v>
                </c:pt>
                <c:pt idx="36">
                  <c:v>0.51037999999999994</c:v>
                </c:pt>
                <c:pt idx="37">
                  <c:v>0.67</c:v>
                </c:pt>
                <c:pt idx="38">
                  <c:v>0.7</c:v>
                </c:pt>
                <c:pt idx="39">
                  <c:v>0.5</c:v>
                </c:pt>
                <c:pt idx="40">
                  <c:v>0.55035000000000001</c:v>
                </c:pt>
                <c:pt idx="41">
                  <c:v>0.68</c:v>
                </c:pt>
                <c:pt idx="42">
                  <c:v>0.85045000000000004</c:v>
                </c:pt>
                <c:pt idx="43">
                  <c:v>0.69</c:v>
                </c:pt>
                <c:pt idx="44">
                  <c:v>0.62</c:v>
                </c:pt>
                <c:pt idx="45">
                  <c:v>0.8</c:v>
                </c:pt>
                <c:pt idx="46">
                  <c:v>0.86</c:v>
                </c:pt>
                <c:pt idx="47">
                  <c:v>0.68028999999999995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B-4003-BF52-A4768A2B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6271"/>
        <c:axId val="1792094191"/>
      </c:scatterChart>
      <c:valAx>
        <c:axId val="17920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Lube Oil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4191"/>
        <c:crosses val="autoZero"/>
        <c:crossBetween val="midCat"/>
      </c:valAx>
      <c:valAx>
        <c:axId val="179209419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627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Oil</a:t>
            </a:r>
            <a:r>
              <a:rPr lang="de-DE" baseline="0"/>
              <a:t> System Fill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All!$AA$4:$AA$120</c:f>
              <c:numCache>
                <c:formatCode>General</c:formatCode>
                <c:ptCount val="117"/>
                <c:pt idx="0">
                  <c:v>75.2</c:v>
                </c:pt>
                <c:pt idx="1">
                  <c:v>25.903699632644599</c:v>
                </c:pt>
                <c:pt idx="2">
                  <c:v>32.200000000000003</c:v>
                </c:pt>
                <c:pt idx="3">
                  <c:v>35.617899303436197</c:v>
                </c:pt>
                <c:pt idx="4">
                  <c:v>46.513499931335403</c:v>
                </c:pt>
                <c:pt idx="5">
                  <c:v>36.2118998565673</c:v>
                </c:pt>
                <c:pt idx="6">
                  <c:v>57.6</c:v>
                </c:pt>
                <c:pt idx="7">
                  <c:v>36.6124994659423</c:v>
                </c:pt>
                <c:pt idx="8">
                  <c:v>75.3</c:v>
                </c:pt>
                <c:pt idx="9">
                  <c:v>74.398399999999995</c:v>
                </c:pt>
                <c:pt idx="10">
                  <c:v>69.525599609375007</c:v>
                </c:pt>
                <c:pt idx="11">
                  <c:v>74.8</c:v>
                </c:pt>
                <c:pt idx="12">
                  <c:v>36.363200439453102</c:v>
                </c:pt>
                <c:pt idx="13">
                  <c:v>61.426000293731597</c:v>
                </c:pt>
                <c:pt idx="14">
                  <c:v>29.619700456619199</c:v>
                </c:pt>
                <c:pt idx="15">
                  <c:v>37.241799976348801</c:v>
                </c:pt>
                <c:pt idx="16">
                  <c:v>56.9</c:v>
                </c:pt>
                <c:pt idx="17">
                  <c:v>62.7</c:v>
                </c:pt>
                <c:pt idx="18">
                  <c:v>32.700000000000003</c:v>
                </c:pt>
                <c:pt idx="19">
                  <c:v>50.170599567413298</c:v>
                </c:pt>
                <c:pt idx="20">
                  <c:v>71.599999999999994</c:v>
                </c:pt>
                <c:pt idx="21">
                  <c:v>55.461000240325902</c:v>
                </c:pt>
                <c:pt idx="22">
                  <c:v>74.8</c:v>
                </c:pt>
                <c:pt idx="23">
                  <c:v>75.400000000000006</c:v>
                </c:pt>
                <c:pt idx="24">
                  <c:v>33.800899999999899</c:v>
                </c:pt>
                <c:pt idx="25">
                  <c:v>42.436199794769202</c:v>
                </c:pt>
                <c:pt idx="26">
                  <c:v>35.797400173187199</c:v>
                </c:pt>
                <c:pt idx="27">
                  <c:v>74.5</c:v>
                </c:pt>
                <c:pt idx="28">
                  <c:v>42.730000076293898</c:v>
                </c:pt>
                <c:pt idx="29">
                  <c:v>33.4460008239746</c:v>
                </c:pt>
                <c:pt idx="30">
                  <c:v>44.9</c:v>
                </c:pt>
                <c:pt idx="31">
                  <c:v>49.482300000000002</c:v>
                </c:pt>
                <c:pt idx="32">
                  <c:v>73.3</c:v>
                </c:pt>
                <c:pt idx="33">
                  <c:v>36</c:v>
                </c:pt>
                <c:pt idx="34">
                  <c:v>52.8</c:v>
                </c:pt>
                <c:pt idx="35">
                  <c:v>63.5</c:v>
                </c:pt>
                <c:pt idx="36">
                  <c:v>66.7</c:v>
                </c:pt>
                <c:pt idx="37">
                  <c:v>58.453760705566403</c:v>
                </c:pt>
                <c:pt idx="38">
                  <c:v>60.515899757385199</c:v>
                </c:pt>
                <c:pt idx="39">
                  <c:v>68.5</c:v>
                </c:pt>
                <c:pt idx="40">
                  <c:v>71.623699999999999</c:v>
                </c:pt>
                <c:pt idx="41">
                  <c:v>66.044999313354396</c:v>
                </c:pt>
                <c:pt idx="42">
                  <c:v>40.200000000000003</c:v>
                </c:pt>
                <c:pt idx="43">
                  <c:v>58.749899999999997</c:v>
                </c:pt>
                <c:pt idx="44">
                  <c:v>63.9</c:v>
                </c:pt>
                <c:pt idx="45">
                  <c:v>49.579399532318099</c:v>
                </c:pt>
                <c:pt idx="46">
                  <c:v>35.805300395965503</c:v>
                </c:pt>
                <c:pt idx="47">
                  <c:v>60.036899436950598</c:v>
                </c:pt>
                <c:pt idx="48">
                  <c:v>34.5</c:v>
                </c:pt>
                <c:pt idx="49">
                  <c:v>34.396100940704301</c:v>
                </c:pt>
                <c:pt idx="50">
                  <c:v>34.816399864196697</c:v>
                </c:pt>
              </c:numCache>
            </c:numRef>
          </c:xVal>
          <c:yVal>
            <c:numRef>
              <c:f>FILTERED!$AB$4:$AB$177</c:f>
              <c:numCache>
                <c:formatCode>0.0</c:formatCode>
                <c:ptCount val="174"/>
                <c:pt idx="0">
                  <c:v>43.481000000000002</c:v>
                </c:pt>
                <c:pt idx="1">
                  <c:v>43.584000000000003</c:v>
                </c:pt>
                <c:pt idx="2">
                  <c:v>40.366999999999997</c:v>
                </c:pt>
                <c:pt idx="3">
                  <c:v>37.402000000000001</c:v>
                </c:pt>
                <c:pt idx="4">
                  <c:v>42.87</c:v>
                </c:pt>
                <c:pt idx="5">
                  <c:v>38.737000000000002</c:v>
                </c:pt>
                <c:pt idx="6">
                  <c:v>18.364000000000001</c:v>
                </c:pt>
                <c:pt idx="7">
                  <c:v>33.200000000000003</c:v>
                </c:pt>
                <c:pt idx="8">
                  <c:v>17.163</c:v>
                </c:pt>
                <c:pt idx="9">
                  <c:v>40.463000000000001</c:v>
                </c:pt>
                <c:pt idx="10">
                  <c:v>38.366</c:v>
                </c:pt>
                <c:pt idx="11">
                  <c:v>33.292000000000002</c:v>
                </c:pt>
                <c:pt idx="12">
                  <c:v>37.130000000000003</c:v>
                </c:pt>
                <c:pt idx="13">
                  <c:v>40.284999999999997</c:v>
                </c:pt>
                <c:pt idx="14">
                  <c:v>26.016999999999999</c:v>
                </c:pt>
                <c:pt idx="15">
                  <c:v>46.000999999999998</c:v>
                </c:pt>
                <c:pt idx="16">
                  <c:v>40.648000000000003</c:v>
                </c:pt>
                <c:pt idx="17">
                  <c:v>31.082999999999998</c:v>
                </c:pt>
                <c:pt idx="18">
                  <c:v>41.231000000000002</c:v>
                </c:pt>
                <c:pt idx="19">
                  <c:v>34.201000000000001</c:v>
                </c:pt>
                <c:pt idx="20">
                  <c:v>39.856999999999999</c:v>
                </c:pt>
                <c:pt idx="21">
                  <c:v>36.725000000000001</c:v>
                </c:pt>
                <c:pt idx="22">
                  <c:v>43.869</c:v>
                </c:pt>
                <c:pt idx="23">
                  <c:v>10.686999999999999</c:v>
                </c:pt>
                <c:pt idx="24">
                  <c:v>37.453000000000003</c:v>
                </c:pt>
                <c:pt idx="25">
                  <c:v>35.901000000000003</c:v>
                </c:pt>
                <c:pt idx="26">
                  <c:v>21.5</c:v>
                </c:pt>
                <c:pt idx="27">
                  <c:v>27.33</c:v>
                </c:pt>
                <c:pt idx="28">
                  <c:v>38.423000000000002</c:v>
                </c:pt>
                <c:pt idx="29">
                  <c:v>40.362000000000002</c:v>
                </c:pt>
                <c:pt idx="30">
                  <c:v>41.362000000000002</c:v>
                </c:pt>
                <c:pt idx="31">
                  <c:v>39.354999999999997</c:v>
                </c:pt>
                <c:pt idx="32">
                  <c:v>38.829000000000001</c:v>
                </c:pt>
                <c:pt idx="33">
                  <c:v>43.201000000000001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7-49A1-BFB1-9D4C52462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6271"/>
        <c:axId val="1792094191"/>
      </c:scatterChart>
      <c:valAx>
        <c:axId val="17920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Lube Oil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4191"/>
        <c:crosses val="autoZero"/>
        <c:crossBetween val="midCat"/>
      </c:valAx>
      <c:valAx>
        <c:axId val="17920941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system fill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9627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Differential time from request to idle operation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Idle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Idle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Differential time from request to target load reached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ALL STARTS</a:t>
          </a:r>
        </a:p>
      </cx:txPr>
    </cx:title>
    <cx:plotArea>
      <cx:plotAreaRegion>
        <cx:series layoutId="boxWhisker" uniqueId="{43070845-39CB-47DB-ADB4-60FA9D2C6875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Differential time from synchronisation request to GCB ON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synchronisation request to GCB ON -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from Sync Request to GCB ON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from Sync Request to GCB ON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Differential time from request to synchronisation request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synchronisation request - ALL STARTS</a:t>
          </a:r>
        </a:p>
      </cx:txPr>
    </cx:title>
    <cx:plotArea>
      <cx:plotAreaRegion>
        <cx:series layoutId="boxWhisker" uniqueId="{7B8580B6-6CBB-4ED1-B32B-D70478A58F43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Sync Request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Sync Request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Oil Temperature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17718020-CD59-45E0-A61B-7215F3C92B90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Oil Temperature [degC]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Oil Temperature [degC]</a:t>
              </a:r>
            </a:p>
          </cx:txPr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Differential time from request to target load reached (FL)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(FL) ALL STARTS</a:t>
          </a:r>
        </a:p>
      </cx:txPr>
    </cx:title>
    <cx:plotArea>
      <cx:plotAreaRegion>
        <cx:series layoutId="boxWhisker" uniqueId="{ADC014F2-B4C7-4331-A82C-6DE66585551B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Oil System Filling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Oil System Filling</a:t>
          </a:r>
        </a:p>
      </cx:txPr>
    </cx:title>
    <cx:plotArea>
      <cx:plotAreaRegion>
        <cx:series layoutId="boxWhisker" uniqueId="{FEB8BCE9-45E4-4727-B343-56C0DC9EF06B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OIl System Filling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OIl System Filling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Prelubrication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Prelubrication Time</a:t>
          </a:r>
        </a:p>
      </cx:txPr>
    </cx:title>
    <cx:plotArea>
      <cx:plotAreaRegion>
        <cx:series layoutId="boxWhisker" uniqueId="{09315D12-1861-4EF4-B6D8-D653035AF289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Pre-lubrication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Pre-lubrication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Differential time from request to target load reached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Differential time from synchronisation request to GCB ON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synchronisation request to GCB ON -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from Sync Request to GCB ON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from Sync Request to GCB ON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Differential time from request to synchronisation request -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synchronisation request -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Sync Request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Sync Request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Oil Temperature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00457A12-DC18-4E15-BBD3-6CCF6B17E1B4}">
          <cx:tx>
            <cx:txData>
              <cx:f/>
              <cx:v/>
            </cx:txData>
          </cx:tx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Oil Temperature [degC]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Oil Temperature [degC]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Differential time from request to target load reached (FL) ALL STARTS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Differential time from request to target load reached (FL) ALL STARTS</a:t>
          </a:r>
        </a:p>
      </cx:txPr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Target Load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Target Load [sec]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Oil System Filling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Oil System Filling</a:t>
          </a:r>
        </a:p>
      </cx:txPr>
    </cx:title>
    <cx:plotArea>
      <cx:plotAreaRegion>
        <cx:series layoutId="boxWhisker" uniqueId="{FEB8BCE9-45E4-4727-B343-56C0DC9EF06B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OIl System Filling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OIl System Filling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Prelubrication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Prelubrication Time</a:t>
          </a:r>
        </a:p>
      </cx:txPr>
    </cx:title>
    <cx:plotArea>
      <cx:plotAreaRegion>
        <cx:series layoutId="boxWhisker" uniqueId="{09315D12-1861-4EF4-B6D8-D653035AF289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"/>
        <cx:title>
          <cx:tx>
            <cx:txData>
              <cx:v>Pre-lubrication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Pre-lubrication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Differential time from request to idle operation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ALL STARTS</a:t>
            </a:r>
          </a:p>
        </cx:rich>
      </cx:tx>
    </cx:title>
    <cx:plotArea>
      <cx:plotAreaRegion>
        <cx:series layoutId="boxWhisker" uniqueId="{96F97948-8AD8-4F9F-81D7-6B4A2C34D052}">
          <cx:tx>
            <cx:txData>
              <cx:f/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to Idle [sec]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Idle [sec]</a:t>
              </a:r>
            </a:p>
          </cx:txPr>
        </cx:title>
        <cx:majorGridlines/>
        <cx:tickLabels/>
        <cx:numFmt formatCode="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openxmlformats.org/officeDocument/2006/relationships/chart" Target="../charts/chart2.xml"/><Relationship Id="rId4" Type="http://schemas.microsoft.com/office/2014/relationships/chartEx" Target="../charts/chartEx4.xml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microsoft.com/office/2014/relationships/chartEx" Target="../charts/chartEx11.xml"/><Relationship Id="rId7" Type="http://schemas.microsoft.com/office/2014/relationships/chartEx" Target="../charts/chartEx15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10" Type="http://schemas.openxmlformats.org/officeDocument/2006/relationships/chart" Target="../charts/chart4.xml"/><Relationship Id="rId4" Type="http://schemas.microsoft.com/office/2014/relationships/chartEx" Target="../charts/chartEx12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7</xdr:row>
      <xdr:rowOff>3174</xdr:rowOff>
    </xdr:from>
    <xdr:to>
      <xdr:col>8</xdr:col>
      <xdr:colOff>52798</xdr:colOff>
      <xdr:row>19</xdr:row>
      <xdr:rowOff>2274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6AB63E-BE9B-41F8-9EB7-71E112C5F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8" y="1727199"/>
              <a:ext cx="4320000" cy="285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49625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5D68A0D-8AF4-4A01-98BB-31D68FA9BC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819650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7</xdr:row>
      <xdr:rowOff>0</xdr:rowOff>
    </xdr:from>
    <xdr:to>
      <xdr:col>33</xdr:col>
      <xdr:colOff>49625</xdr:colOff>
      <xdr:row>19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EBD511B-DDCE-4F31-A2DC-00876B835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1724025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7</xdr:row>
      <xdr:rowOff>0</xdr:rowOff>
    </xdr:from>
    <xdr:to>
      <xdr:col>20</xdr:col>
      <xdr:colOff>49625</xdr:colOff>
      <xdr:row>19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BFE7E0E-6BB9-43DA-BBC0-014479C932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724025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20</xdr:row>
      <xdr:rowOff>0</xdr:rowOff>
    </xdr:from>
    <xdr:to>
      <xdr:col>33</xdr:col>
      <xdr:colOff>49625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CB16D7C-7D59-4F41-8CDB-AB90F6BC8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4819650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46450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FFA070C-D895-4A7E-8BE6-1196A557D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4819650"/>
              <a:ext cx="4313650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0</xdr:colOff>
      <xdr:row>7</xdr:row>
      <xdr:rowOff>0</xdr:rowOff>
    </xdr:from>
    <xdr:to>
      <xdr:col>46</xdr:col>
      <xdr:colOff>138525</xdr:colOff>
      <xdr:row>18</xdr:row>
      <xdr:rowOff>183250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7">
              <a:extLst>
                <a:ext uri="{FF2B5EF4-FFF2-40B4-BE49-F238E27FC236}">
                  <a16:creationId xmlns:a16="http://schemas.microsoft.com/office/drawing/2014/main" id="{B70D24BF-18E0-49DE-9E2E-1AE815928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0" y="1724025"/>
              <a:ext cx="4405725" cy="280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0</xdr:colOff>
      <xdr:row>20</xdr:row>
      <xdr:rowOff>0</xdr:rowOff>
    </xdr:from>
    <xdr:to>
      <xdr:col>46</xdr:col>
      <xdr:colOff>138525</xdr:colOff>
      <xdr:row>31</xdr:row>
      <xdr:rowOff>183250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7">
              <a:extLst>
                <a:ext uri="{FF2B5EF4-FFF2-40B4-BE49-F238E27FC236}">
                  <a16:creationId xmlns:a16="http://schemas.microsoft.com/office/drawing/2014/main" id="{10C50303-7529-43BA-88A6-423097466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0" y="4819650"/>
              <a:ext cx="4405725" cy="280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609598</xdr:colOff>
      <xdr:row>34</xdr:row>
      <xdr:rowOff>3174</xdr:rowOff>
    </xdr:from>
    <xdr:to>
      <xdr:col>8</xdr:col>
      <xdr:colOff>52798</xdr:colOff>
      <xdr:row>46</xdr:row>
      <xdr:rowOff>2274</xdr:rowOff>
    </xdr:to>
    <xdr:graphicFrame macro="">
      <xdr:nvGraphicFramePr>
        <xdr:cNvPr id="14" name="Diagramm 2">
          <a:extLst>
            <a:ext uri="{FF2B5EF4-FFF2-40B4-BE49-F238E27FC236}">
              <a16:creationId xmlns:a16="http://schemas.microsoft.com/office/drawing/2014/main" id="{9D0D5A39-14AF-4F56-9F79-E5D33F68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34</xdr:row>
      <xdr:rowOff>3165</xdr:rowOff>
    </xdr:from>
    <xdr:to>
      <xdr:col>20</xdr:col>
      <xdr:colOff>52800</xdr:colOff>
      <xdr:row>46</xdr:row>
      <xdr:rowOff>2265</xdr:rowOff>
    </xdr:to>
    <xdr:graphicFrame macro="">
      <xdr:nvGraphicFramePr>
        <xdr:cNvPr id="15" name="Diagramm 3">
          <a:extLst>
            <a:ext uri="{FF2B5EF4-FFF2-40B4-BE49-F238E27FC236}">
              <a16:creationId xmlns:a16="http://schemas.microsoft.com/office/drawing/2014/main" id="{E527DBB0-71A7-4EF7-9AB8-9A3C0DFE0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7</xdr:row>
      <xdr:rowOff>3174</xdr:rowOff>
    </xdr:from>
    <xdr:to>
      <xdr:col>8</xdr:col>
      <xdr:colOff>52798</xdr:colOff>
      <xdr:row>19</xdr:row>
      <xdr:rowOff>2274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2E688E-E8CE-4450-86A3-175791D298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8" y="1727199"/>
              <a:ext cx="4320000" cy="285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20</xdr:row>
      <xdr:rowOff>0</xdr:rowOff>
    </xdr:from>
    <xdr:to>
      <xdr:col>8</xdr:col>
      <xdr:colOff>49625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B1BF14-5201-438F-9999-7229E94EA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819650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7</xdr:row>
      <xdr:rowOff>0</xdr:rowOff>
    </xdr:from>
    <xdr:to>
      <xdr:col>33</xdr:col>
      <xdr:colOff>49625</xdr:colOff>
      <xdr:row>19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C17813-61E8-4079-AB9C-B3AF7F520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1724025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7</xdr:row>
      <xdr:rowOff>0</xdr:rowOff>
    </xdr:from>
    <xdr:to>
      <xdr:col>20</xdr:col>
      <xdr:colOff>49625</xdr:colOff>
      <xdr:row>19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36DD38C-28C1-4708-A9C3-FDB410BCAE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1724025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26</xdr:col>
      <xdr:colOff>0</xdr:colOff>
      <xdr:row>20</xdr:row>
      <xdr:rowOff>0</xdr:rowOff>
    </xdr:from>
    <xdr:to>
      <xdr:col>33</xdr:col>
      <xdr:colOff>49625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A48D9C-D4A3-4522-B3E1-D2E213A3B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4819650"/>
              <a:ext cx="4316825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46450</xdr:colOff>
      <xdr:row>32</xdr:row>
      <xdr:rowOff>2275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BD1C175-ECAC-47F5-BB08-50F216170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0" y="4819650"/>
              <a:ext cx="4313650" cy="285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0</xdr:colOff>
      <xdr:row>7</xdr:row>
      <xdr:rowOff>0</xdr:rowOff>
    </xdr:from>
    <xdr:to>
      <xdr:col>46</xdr:col>
      <xdr:colOff>138525</xdr:colOff>
      <xdr:row>18</xdr:row>
      <xdr:rowOff>183250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D80F4CF-BBC2-4755-8BF2-C4AB65915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0" y="1724025"/>
              <a:ext cx="4405725" cy="280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39</xdr:col>
      <xdr:colOff>0</xdr:colOff>
      <xdr:row>20</xdr:row>
      <xdr:rowOff>0</xdr:rowOff>
    </xdr:from>
    <xdr:to>
      <xdr:col>46</xdr:col>
      <xdr:colOff>138525</xdr:colOff>
      <xdr:row>31</xdr:row>
      <xdr:rowOff>183250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7">
              <a:extLst>
                <a:ext uri="{FF2B5EF4-FFF2-40B4-BE49-F238E27FC236}">
                  <a16:creationId xmlns:a16="http://schemas.microsoft.com/office/drawing/2014/main" id="{3AEA6266-AAC9-4722-843E-B3402F030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0" y="4819650"/>
              <a:ext cx="4405725" cy="280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609598</xdr:colOff>
      <xdr:row>34</xdr:row>
      <xdr:rowOff>3174</xdr:rowOff>
    </xdr:from>
    <xdr:to>
      <xdr:col>8</xdr:col>
      <xdr:colOff>52798</xdr:colOff>
      <xdr:row>46</xdr:row>
      <xdr:rowOff>2274</xdr:rowOff>
    </xdr:to>
    <xdr:graphicFrame macro="">
      <xdr:nvGraphicFramePr>
        <xdr:cNvPr id="10" name="Diagramm 2">
          <a:extLst>
            <a:ext uri="{FF2B5EF4-FFF2-40B4-BE49-F238E27FC236}">
              <a16:creationId xmlns:a16="http://schemas.microsoft.com/office/drawing/2014/main" id="{E3371CCD-E034-483F-BADB-943F8098C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34</xdr:row>
      <xdr:rowOff>3165</xdr:rowOff>
    </xdr:from>
    <xdr:to>
      <xdr:col>20</xdr:col>
      <xdr:colOff>52800</xdr:colOff>
      <xdr:row>46</xdr:row>
      <xdr:rowOff>2265</xdr:rowOff>
    </xdr:to>
    <xdr:graphicFrame macro="">
      <xdr:nvGraphicFramePr>
        <xdr:cNvPr id="11" name="Diagramm 3">
          <a:extLst>
            <a:ext uri="{FF2B5EF4-FFF2-40B4-BE49-F238E27FC236}">
              <a16:creationId xmlns:a16="http://schemas.microsoft.com/office/drawing/2014/main" id="{BEE4F0C6-4D8B-41F9-B0D2-66DADA333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28"/>
  <sheetViews>
    <sheetView tabSelected="1" workbookViewId="0">
      <selection activeCell="V18" sqref="V18"/>
    </sheetView>
  </sheetViews>
  <sheetFormatPr baseColWidth="10" defaultColWidth="9.140625" defaultRowHeight="18.75" x14ac:dyDescent="0.55000000000000004"/>
  <cols>
    <col min="1" max="1" width="9.28515625" bestFit="1" customWidth="1"/>
    <col min="3" max="3" width="14.42578125" bestFit="1" customWidth="1"/>
    <col min="4" max="4" width="12.85546875" bestFit="1" customWidth="1"/>
    <col min="5" max="5" width="13.42578125" bestFit="1" customWidth="1"/>
    <col min="6" max="7" width="17" bestFit="1" customWidth="1"/>
    <col min="8" max="8" width="18.42578125" bestFit="1" customWidth="1"/>
    <col min="9" max="9" width="17.85546875" bestFit="1" customWidth="1"/>
    <col min="10" max="10" width="19.140625" bestFit="1" customWidth="1"/>
    <col min="11" max="11" width="14.42578125" bestFit="1" customWidth="1"/>
    <col min="12" max="13" width="11.85546875" bestFit="1" customWidth="1"/>
    <col min="14" max="14" width="20" customWidth="1"/>
    <col min="15" max="15" width="13.140625" bestFit="1" customWidth="1"/>
    <col min="16" max="16" width="12.42578125" bestFit="1" customWidth="1"/>
    <col min="17" max="17" width="16.140625" bestFit="1" customWidth="1"/>
    <col min="18" max="18" width="13.85546875" bestFit="1" customWidth="1"/>
  </cols>
  <sheetData>
    <row r="1" spans="1:22" x14ac:dyDescent="0.55000000000000004">
      <c r="A1" s="2" t="s">
        <v>0</v>
      </c>
      <c r="C1" t="s">
        <v>1</v>
      </c>
      <c r="D1" s="7">
        <f>MAX(C:C)</f>
        <v>44614.739652777775</v>
      </c>
      <c r="F1" t="s">
        <v>2</v>
      </c>
      <c r="G1">
        <f>COUNTIF(V:V,7)</f>
        <v>51</v>
      </c>
      <c r="I1" t="s">
        <v>3</v>
      </c>
      <c r="K1">
        <f>COUNTIF(M:M,34)</f>
        <v>0</v>
      </c>
    </row>
    <row r="2" spans="1:22" x14ac:dyDescent="0.55000000000000004">
      <c r="A2" s="2"/>
      <c r="D2" s="7"/>
    </row>
    <row r="3" spans="1:22" x14ac:dyDescent="0.55000000000000004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</row>
    <row r="4" spans="1:22" x14ac:dyDescent="0.55000000000000004">
      <c r="A4">
        <v>0</v>
      </c>
      <c r="B4">
        <v>1642719813657</v>
      </c>
      <c r="C4" s="1">
        <v>44581.960798611108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</row>
    <row r="5" spans="1:22" x14ac:dyDescent="0.55000000000000004">
      <c r="A5">
        <v>1</v>
      </c>
      <c r="B5">
        <v>1642720238714</v>
      </c>
      <c r="C5" s="1">
        <v>44581.965717592589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</row>
    <row r="6" spans="1:22" x14ac:dyDescent="0.55000000000000004">
      <c r="A6">
        <v>2</v>
      </c>
      <c r="B6">
        <v>1642720310355</v>
      </c>
      <c r="C6" s="1">
        <v>44581.966550925928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60639</v>
      </c>
      <c r="M6">
        <v>75.2</v>
      </c>
      <c r="N6">
        <v>0.486859996752738</v>
      </c>
      <c r="O6">
        <v>6</v>
      </c>
      <c r="P6">
        <v>64776</v>
      </c>
      <c r="Q6">
        <v>82837</v>
      </c>
      <c r="R6">
        <v>86868</v>
      </c>
      <c r="S6">
        <v>87871</v>
      </c>
      <c r="T6">
        <v>283645</v>
      </c>
      <c r="U6">
        <v>4489</v>
      </c>
      <c r="V6">
        <v>7</v>
      </c>
    </row>
    <row r="7" spans="1:22" x14ac:dyDescent="0.55000000000000004">
      <c r="A7">
        <v>3</v>
      </c>
      <c r="B7">
        <v>1642721549187</v>
      </c>
      <c r="C7" s="1">
        <v>44581.980891203704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</row>
    <row r="8" spans="1:22" x14ac:dyDescent="0.55000000000000004">
      <c r="A8">
        <v>4</v>
      </c>
      <c r="B8">
        <v>1642758905588</v>
      </c>
      <c r="C8" s="1">
        <v>44582.413252314815</v>
      </c>
      <c r="D8">
        <v>100</v>
      </c>
      <c r="E8">
        <v>99999999</v>
      </c>
      <c r="F8">
        <v>100</v>
      </c>
      <c r="G8">
        <v>43581</v>
      </c>
      <c r="H8">
        <v>99999999</v>
      </c>
      <c r="I8">
        <v>99999999</v>
      </c>
      <c r="J8">
        <v>99999999</v>
      </c>
      <c r="K8">
        <v>99999999</v>
      </c>
      <c r="L8">
        <v>103994</v>
      </c>
      <c r="M8">
        <v>25.903699632644599</v>
      </c>
      <c r="N8">
        <v>0.88014000000000003</v>
      </c>
      <c r="O8">
        <v>6</v>
      </c>
      <c r="P8">
        <v>108231</v>
      </c>
      <c r="Q8">
        <v>129524</v>
      </c>
      <c r="R8">
        <v>134169</v>
      </c>
      <c r="S8">
        <v>139005</v>
      </c>
      <c r="T8">
        <v>284412</v>
      </c>
      <c r="U8">
        <v>4486.9611081023904</v>
      </c>
      <c r="V8">
        <v>7</v>
      </c>
    </row>
    <row r="9" spans="1:22" x14ac:dyDescent="0.55000000000000004">
      <c r="A9">
        <v>5</v>
      </c>
      <c r="B9">
        <v>1642870506964</v>
      </c>
      <c r="C9" s="1">
        <v>44583.704930555556</v>
      </c>
      <c r="D9">
        <v>101</v>
      </c>
      <c r="E9">
        <v>99999999</v>
      </c>
      <c r="F9">
        <v>101</v>
      </c>
      <c r="G9">
        <v>43685</v>
      </c>
      <c r="H9">
        <v>99999999</v>
      </c>
      <c r="I9">
        <v>99999999</v>
      </c>
      <c r="J9">
        <v>99999999</v>
      </c>
      <c r="K9">
        <v>99999999</v>
      </c>
      <c r="L9">
        <v>104011</v>
      </c>
      <c r="M9">
        <v>32.200000000000003</v>
      </c>
      <c r="N9">
        <v>0.86</v>
      </c>
      <c r="O9">
        <v>6</v>
      </c>
      <c r="P9">
        <v>108148</v>
      </c>
      <c r="Q9">
        <v>131862</v>
      </c>
      <c r="R9">
        <v>136501</v>
      </c>
      <c r="S9">
        <v>138213</v>
      </c>
      <c r="T9">
        <v>285036</v>
      </c>
      <c r="U9">
        <v>4486</v>
      </c>
      <c r="V9">
        <v>7</v>
      </c>
    </row>
    <row r="10" spans="1:22" x14ac:dyDescent="0.55000000000000004">
      <c r="A10">
        <v>6</v>
      </c>
      <c r="B10">
        <v>1642938907417</v>
      </c>
      <c r="C10" s="1">
        <v>44584.496608796297</v>
      </c>
      <c r="D10">
        <v>102</v>
      </c>
      <c r="E10">
        <v>99999999</v>
      </c>
      <c r="F10">
        <v>102</v>
      </c>
      <c r="G10">
        <v>40469</v>
      </c>
      <c r="H10">
        <v>99999999</v>
      </c>
      <c r="I10">
        <v>99999999</v>
      </c>
      <c r="J10">
        <v>99999999</v>
      </c>
      <c r="K10">
        <v>99999999</v>
      </c>
      <c r="L10">
        <v>100895</v>
      </c>
      <c r="M10">
        <v>35.617899303436197</v>
      </c>
      <c r="N10">
        <v>0.87280999822616501</v>
      </c>
      <c r="O10">
        <v>6</v>
      </c>
      <c r="P10">
        <v>104727</v>
      </c>
      <c r="Q10">
        <v>127621</v>
      </c>
      <c r="R10">
        <v>132261</v>
      </c>
      <c r="S10">
        <v>137507</v>
      </c>
      <c r="T10">
        <v>284583</v>
      </c>
      <c r="U10">
        <v>4486.4638679744003</v>
      </c>
      <c r="V10">
        <v>7</v>
      </c>
    </row>
    <row r="11" spans="1:22" x14ac:dyDescent="0.55000000000000004">
      <c r="A11">
        <v>7</v>
      </c>
      <c r="B11">
        <v>1642957807974</v>
      </c>
      <c r="C11" s="1">
        <v>44584.715358796297</v>
      </c>
      <c r="D11">
        <v>101</v>
      </c>
      <c r="E11">
        <v>99999999</v>
      </c>
      <c r="F11">
        <v>101</v>
      </c>
      <c r="G11">
        <v>37503</v>
      </c>
      <c r="H11">
        <v>99999999</v>
      </c>
      <c r="I11">
        <v>99999999</v>
      </c>
      <c r="J11">
        <v>99999999</v>
      </c>
      <c r="K11">
        <v>99999999</v>
      </c>
      <c r="L11">
        <v>97962</v>
      </c>
      <c r="M11">
        <v>46.513499931335403</v>
      </c>
      <c r="N11">
        <v>0.81</v>
      </c>
      <c r="O11">
        <v>6</v>
      </c>
      <c r="P11">
        <v>101696</v>
      </c>
      <c r="Q11">
        <v>122274</v>
      </c>
      <c r="R11">
        <v>126709</v>
      </c>
      <c r="S11">
        <v>131248</v>
      </c>
      <c r="T11">
        <v>284026</v>
      </c>
      <c r="U11">
        <v>4486.26347495359</v>
      </c>
      <c r="V11">
        <v>7</v>
      </c>
    </row>
    <row r="12" spans="1:22" x14ac:dyDescent="0.55000000000000004">
      <c r="A12">
        <v>8</v>
      </c>
      <c r="B12">
        <v>1643016310609</v>
      </c>
      <c r="C12" s="1">
        <v>44585.392476851855</v>
      </c>
      <c r="D12">
        <v>101</v>
      </c>
      <c r="E12">
        <v>99999999</v>
      </c>
      <c r="F12">
        <v>101</v>
      </c>
      <c r="G12">
        <v>42971</v>
      </c>
      <c r="H12">
        <v>99999999</v>
      </c>
      <c r="I12">
        <v>99999999</v>
      </c>
      <c r="J12">
        <v>99999999</v>
      </c>
      <c r="K12">
        <v>99999999</v>
      </c>
      <c r="L12">
        <v>103384</v>
      </c>
      <c r="M12">
        <v>36.2118998565673</v>
      </c>
      <c r="N12">
        <v>0.86</v>
      </c>
      <c r="O12">
        <v>6</v>
      </c>
      <c r="P12">
        <v>107021</v>
      </c>
      <c r="Q12">
        <v>129742</v>
      </c>
      <c r="R12">
        <v>134386</v>
      </c>
      <c r="S12">
        <v>139432</v>
      </c>
      <c r="T12">
        <v>285391</v>
      </c>
      <c r="U12">
        <v>4486.2128577504</v>
      </c>
      <c r="V12">
        <v>7</v>
      </c>
    </row>
    <row r="13" spans="1:22" x14ac:dyDescent="0.55000000000000004">
      <c r="A13">
        <v>9</v>
      </c>
      <c r="B13">
        <v>1643032526540</v>
      </c>
      <c r="C13" s="1">
        <v>44585.58016203704</v>
      </c>
      <c r="D13">
        <v>202</v>
      </c>
      <c r="E13">
        <v>99999999</v>
      </c>
      <c r="F13">
        <v>202</v>
      </c>
      <c r="G13">
        <v>41462</v>
      </c>
      <c r="H13">
        <v>1009</v>
      </c>
      <c r="I13">
        <v>26530</v>
      </c>
      <c r="J13">
        <v>127047</v>
      </c>
      <c r="K13">
        <v>151354</v>
      </c>
      <c r="L13">
        <v>285647</v>
      </c>
      <c r="M13">
        <v>57.6</v>
      </c>
      <c r="N13">
        <v>0.79519000170230802</v>
      </c>
      <c r="O13">
        <v>8</v>
      </c>
      <c r="P13">
        <v>289584</v>
      </c>
      <c r="Q13">
        <v>316629</v>
      </c>
      <c r="R13">
        <v>356703</v>
      </c>
      <c r="S13">
        <v>360640</v>
      </c>
      <c r="T13">
        <v>494460</v>
      </c>
      <c r="U13">
        <v>4486.9993750000003</v>
      </c>
      <c r="V13">
        <v>7</v>
      </c>
    </row>
    <row r="14" spans="1:22" x14ac:dyDescent="0.55000000000000004">
      <c r="A14">
        <v>10</v>
      </c>
      <c r="B14">
        <v>1643093703513</v>
      </c>
      <c r="C14" s="1">
        <v>44586.288229166668</v>
      </c>
      <c r="D14">
        <v>101</v>
      </c>
      <c r="E14">
        <v>99999999</v>
      </c>
      <c r="F14">
        <v>101</v>
      </c>
      <c r="G14">
        <v>38838</v>
      </c>
      <c r="H14">
        <v>99999999</v>
      </c>
      <c r="I14">
        <v>99999999</v>
      </c>
      <c r="J14">
        <v>99999999</v>
      </c>
      <c r="K14">
        <v>99999999</v>
      </c>
      <c r="L14">
        <v>99177</v>
      </c>
      <c r="M14">
        <v>36.6124994659423</v>
      </c>
      <c r="N14">
        <v>0.86</v>
      </c>
      <c r="O14">
        <v>6.0030000000000001</v>
      </c>
      <c r="P14">
        <v>102810</v>
      </c>
      <c r="Q14">
        <v>124986</v>
      </c>
      <c r="R14">
        <v>129728</v>
      </c>
      <c r="S14">
        <v>135373</v>
      </c>
      <c r="T14">
        <v>284487</v>
      </c>
      <c r="U14">
        <v>4486.2977559999999</v>
      </c>
      <c r="V14">
        <v>7</v>
      </c>
    </row>
    <row r="15" spans="1:22" x14ac:dyDescent="0.55000000000000004">
      <c r="A15">
        <v>11</v>
      </c>
      <c r="B15">
        <v>1643102704226</v>
      </c>
      <c r="C15" s="1">
        <v>44586.392407407409</v>
      </c>
      <c r="D15">
        <v>99999999</v>
      </c>
      <c r="E15">
        <v>99999999</v>
      </c>
      <c r="F15">
        <v>99999999</v>
      </c>
      <c r="G15">
        <v>99999999</v>
      </c>
      <c r="H15">
        <v>99999999</v>
      </c>
      <c r="I15">
        <v>99999999</v>
      </c>
      <c r="J15">
        <v>99999999</v>
      </c>
      <c r="K15">
        <v>99999999</v>
      </c>
      <c r="L15">
        <v>60728</v>
      </c>
      <c r="M15">
        <v>75.3</v>
      </c>
      <c r="N15">
        <v>0.49</v>
      </c>
      <c r="O15">
        <v>6</v>
      </c>
      <c r="P15">
        <v>64766</v>
      </c>
      <c r="Q15">
        <v>82932</v>
      </c>
      <c r="R15">
        <v>87168</v>
      </c>
      <c r="S15">
        <v>96447</v>
      </c>
      <c r="T15">
        <v>283774</v>
      </c>
      <c r="U15">
        <v>4486</v>
      </c>
      <c r="V15">
        <v>7</v>
      </c>
    </row>
    <row r="16" spans="1:22" x14ac:dyDescent="0.55000000000000004">
      <c r="A16">
        <v>12</v>
      </c>
      <c r="B16">
        <v>1643118903856</v>
      </c>
      <c r="C16" s="1">
        <v>44586.579895833333</v>
      </c>
      <c r="D16">
        <v>102</v>
      </c>
      <c r="E16">
        <v>99999999</v>
      </c>
      <c r="F16">
        <v>102</v>
      </c>
      <c r="G16">
        <v>18466</v>
      </c>
      <c r="H16">
        <v>99999999</v>
      </c>
      <c r="I16">
        <v>99999999</v>
      </c>
      <c r="J16">
        <v>99999999</v>
      </c>
      <c r="K16">
        <v>99999999</v>
      </c>
      <c r="L16">
        <v>78866</v>
      </c>
      <c r="M16">
        <v>74.398399999999995</v>
      </c>
      <c r="N16">
        <v>0.52</v>
      </c>
      <c r="O16">
        <v>6.1619999999999999</v>
      </c>
      <c r="P16">
        <v>83001</v>
      </c>
      <c r="Q16">
        <v>101362</v>
      </c>
      <c r="R16">
        <v>105696</v>
      </c>
      <c r="S16">
        <v>114683</v>
      </c>
      <c r="T16">
        <v>284144</v>
      </c>
      <c r="U16">
        <v>4487</v>
      </c>
      <c r="V16">
        <v>7</v>
      </c>
    </row>
    <row r="17" spans="1:22" x14ac:dyDescent="0.55000000000000004">
      <c r="A17">
        <v>13</v>
      </c>
      <c r="B17">
        <v>1643122503906</v>
      </c>
      <c r="C17" s="1">
        <v>44586.621562499997</v>
      </c>
      <c r="D17">
        <v>101</v>
      </c>
      <c r="E17">
        <v>99999999</v>
      </c>
      <c r="F17">
        <v>101</v>
      </c>
      <c r="G17">
        <v>33301</v>
      </c>
      <c r="H17">
        <v>99999999</v>
      </c>
      <c r="I17">
        <v>99999999</v>
      </c>
      <c r="J17">
        <v>99999999</v>
      </c>
      <c r="K17">
        <v>99999999</v>
      </c>
      <c r="L17">
        <v>93637</v>
      </c>
      <c r="M17">
        <v>69.525599609375007</v>
      </c>
      <c r="N17">
        <v>0.60053000000000001</v>
      </c>
      <c r="O17">
        <v>6</v>
      </c>
      <c r="P17">
        <v>97377</v>
      </c>
      <c r="Q17">
        <v>116255</v>
      </c>
      <c r="R17">
        <v>120593</v>
      </c>
      <c r="S17">
        <v>129987</v>
      </c>
      <c r="T17">
        <v>284094</v>
      </c>
      <c r="U17">
        <v>4487</v>
      </c>
      <c r="V17">
        <v>7</v>
      </c>
    </row>
    <row r="18" spans="1:22" x14ac:dyDescent="0.55000000000000004">
      <c r="A18">
        <v>14</v>
      </c>
      <c r="B18">
        <v>1643140506419</v>
      </c>
      <c r="C18" s="1">
        <v>44586.829930555556</v>
      </c>
      <c r="D18">
        <v>101</v>
      </c>
      <c r="E18">
        <v>99999999</v>
      </c>
      <c r="F18">
        <v>101</v>
      </c>
      <c r="G18">
        <v>17264</v>
      </c>
      <c r="H18">
        <v>99999999</v>
      </c>
      <c r="I18">
        <v>99999999</v>
      </c>
      <c r="J18">
        <v>99999999</v>
      </c>
      <c r="K18">
        <v>99999999</v>
      </c>
      <c r="L18">
        <v>77681</v>
      </c>
      <c r="M18">
        <v>74.8</v>
      </c>
      <c r="N18">
        <v>0.57856000076532299</v>
      </c>
      <c r="O18">
        <v>6.8369999999999997</v>
      </c>
      <c r="P18">
        <v>81319</v>
      </c>
      <c r="Q18">
        <v>100179</v>
      </c>
      <c r="R18">
        <v>104429</v>
      </c>
      <c r="S18">
        <v>114936</v>
      </c>
      <c r="T18">
        <v>283581</v>
      </c>
      <c r="U18">
        <v>4486.839199</v>
      </c>
      <c r="V18">
        <v>7</v>
      </c>
    </row>
    <row r="19" spans="1:22" x14ac:dyDescent="0.55000000000000004">
      <c r="A19">
        <v>15</v>
      </c>
      <c r="B19">
        <v>1643181904539</v>
      </c>
      <c r="C19" s="1">
        <v>44587.309074074074</v>
      </c>
      <c r="D19">
        <v>100</v>
      </c>
      <c r="E19">
        <v>99999999</v>
      </c>
      <c r="F19">
        <v>100</v>
      </c>
      <c r="G19">
        <v>40563</v>
      </c>
      <c r="H19">
        <v>99999999</v>
      </c>
      <c r="I19">
        <v>99999999</v>
      </c>
      <c r="J19">
        <v>99999999</v>
      </c>
      <c r="K19">
        <v>99999999</v>
      </c>
      <c r="L19">
        <v>100893</v>
      </c>
      <c r="M19">
        <v>36.363200439453102</v>
      </c>
      <c r="N19">
        <v>0.87063999999999997</v>
      </c>
      <c r="O19">
        <v>6</v>
      </c>
      <c r="P19">
        <v>104626</v>
      </c>
      <c r="Q19">
        <v>126921</v>
      </c>
      <c r="R19">
        <v>131562</v>
      </c>
      <c r="S19">
        <v>136401</v>
      </c>
      <c r="T19">
        <v>285461</v>
      </c>
      <c r="U19">
        <v>4486.6270000000004</v>
      </c>
      <c r="V19">
        <v>7</v>
      </c>
    </row>
    <row r="20" spans="1:22" x14ac:dyDescent="0.55000000000000004">
      <c r="A20">
        <v>16</v>
      </c>
      <c r="B20">
        <v>1643190904523</v>
      </c>
      <c r="C20" s="1">
        <v>44587.413240740738</v>
      </c>
      <c r="D20">
        <v>102</v>
      </c>
      <c r="E20">
        <v>99999999</v>
      </c>
      <c r="F20">
        <v>102</v>
      </c>
      <c r="G20">
        <v>38468</v>
      </c>
      <c r="H20">
        <v>99999999</v>
      </c>
      <c r="I20">
        <v>99999999</v>
      </c>
      <c r="J20">
        <v>99999999</v>
      </c>
      <c r="K20">
        <v>99999999</v>
      </c>
      <c r="L20">
        <v>98897</v>
      </c>
      <c r="M20">
        <v>61.426000293731597</v>
      </c>
      <c r="N20">
        <v>0.59899000395536395</v>
      </c>
      <c r="O20">
        <v>7.524</v>
      </c>
      <c r="P20">
        <v>102831</v>
      </c>
      <c r="Q20">
        <v>122197</v>
      </c>
      <c r="R20">
        <v>126540</v>
      </c>
      <c r="S20">
        <v>134807</v>
      </c>
      <c r="T20">
        <v>284477</v>
      </c>
      <c r="U20">
        <v>4486.8990000000003</v>
      </c>
      <c r="V20">
        <v>7</v>
      </c>
    </row>
    <row r="21" spans="1:22" x14ac:dyDescent="0.55000000000000004">
      <c r="A21">
        <v>17</v>
      </c>
      <c r="B21">
        <v>1643290574746</v>
      </c>
      <c r="C21" s="1">
        <v>44588.566828703704</v>
      </c>
      <c r="D21">
        <v>201</v>
      </c>
      <c r="E21">
        <v>99999999</v>
      </c>
      <c r="F21">
        <v>201</v>
      </c>
      <c r="G21">
        <v>44124</v>
      </c>
      <c r="H21">
        <v>1010</v>
      </c>
      <c r="I21">
        <v>26258</v>
      </c>
      <c r="J21">
        <v>126781</v>
      </c>
      <c r="K21">
        <v>150800</v>
      </c>
      <c r="L21">
        <v>99999999</v>
      </c>
      <c r="M21">
        <v>99999999</v>
      </c>
      <c r="N21">
        <v>99999999</v>
      </c>
      <c r="O21">
        <v>99999999</v>
      </c>
      <c r="P21">
        <v>99999999</v>
      </c>
      <c r="Q21">
        <v>99999999</v>
      </c>
      <c r="R21">
        <v>99999999</v>
      </c>
      <c r="S21">
        <v>99999999</v>
      </c>
      <c r="T21">
        <v>99999999</v>
      </c>
      <c r="U21">
        <v>99999999</v>
      </c>
      <c r="V21">
        <v>99999999</v>
      </c>
    </row>
    <row r="22" spans="1:22" x14ac:dyDescent="0.55000000000000004">
      <c r="A22">
        <v>18</v>
      </c>
      <c r="B22">
        <v>1643301906246</v>
      </c>
      <c r="C22" s="1">
        <v>44588.69798611111</v>
      </c>
      <c r="D22">
        <v>101</v>
      </c>
      <c r="E22">
        <v>99999999</v>
      </c>
      <c r="F22">
        <v>101</v>
      </c>
      <c r="G22">
        <v>33393</v>
      </c>
      <c r="H22">
        <v>99999999</v>
      </c>
      <c r="I22">
        <v>99999999</v>
      </c>
      <c r="J22">
        <v>99999999</v>
      </c>
      <c r="K22">
        <v>99999999</v>
      </c>
      <c r="L22">
        <v>93711</v>
      </c>
      <c r="M22">
        <v>29.619700456619199</v>
      </c>
      <c r="N22">
        <v>0.89</v>
      </c>
      <c r="O22">
        <v>6</v>
      </c>
      <c r="P22">
        <v>97540</v>
      </c>
      <c r="Q22">
        <v>122367</v>
      </c>
      <c r="R22">
        <v>127112</v>
      </c>
      <c r="S22">
        <v>131851</v>
      </c>
      <c r="T22">
        <v>284754</v>
      </c>
      <c r="U22">
        <v>4486.9159</v>
      </c>
      <c r="V22">
        <v>7</v>
      </c>
    </row>
    <row r="23" spans="1:22" x14ac:dyDescent="0.55000000000000004">
      <c r="A23">
        <v>19</v>
      </c>
      <c r="B23">
        <v>1643354706096</v>
      </c>
      <c r="C23" s="1">
        <v>44589.30909722222</v>
      </c>
      <c r="D23">
        <v>100</v>
      </c>
      <c r="E23">
        <v>99999999</v>
      </c>
      <c r="F23">
        <v>100</v>
      </c>
      <c r="G23">
        <v>37230</v>
      </c>
      <c r="H23">
        <v>99999999</v>
      </c>
      <c r="I23">
        <v>99999999</v>
      </c>
      <c r="J23">
        <v>99999999</v>
      </c>
      <c r="K23">
        <v>99999999</v>
      </c>
      <c r="L23">
        <v>97649</v>
      </c>
      <c r="M23">
        <v>37.241799976348801</v>
      </c>
      <c r="N23">
        <v>0.86</v>
      </c>
      <c r="O23">
        <v>6</v>
      </c>
      <c r="P23">
        <v>101179</v>
      </c>
      <c r="Q23">
        <v>123571</v>
      </c>
      <c r="R23">
        <v>128115</v>
      </c>
      <c r="S23">
        <v>132955</v>
      </c>
      <c r="T23">
        <v>284904</v>
      </c>
      <c r="U23">
        <v>4486</v>
      </c>
      <c r="V23">
        <v>7</v>
      </c>
    </row>
    <row r="24" spans="1:22" x14ac:dyDescent="0.55000000000000004">
      <c r="A24">
        <v>20</v>
      </c>
      <c r="B24">
        <v>1643376980116</v>
      </c>
      <c r="C24" s="1">
        <v>44589.56689814815</v>
      </c>
      <c r="D24">
        <v>101</v>
      </c>
      <c r="E24">
        <v>99999999</v>
      </c>
      <c r="F24">
        <v>101</v>
      </c>
      <c r="G24">
        <v>40386</v>
      </c>
      <c r="H24">
        <v>99999999</v>
      </c>
      <c r="I24">
        <v>99999999</v>
      </c>
      <c r="J24">
        <v>99999999</v>
      </c>
      <c r="K24">
        <v>99999999</v>
      </c>
      <c r="L24">
        <v>268853</v>
      </c>
      <c r="M24">
        <v>56.9</v>
      </c>
      <c r="N24">
        <v>0.78</v>
      </c>
      <c r="O24">
        <v>8</v>
      </c>
      <c r="P24">
        <v>272384</v>
      </c>
      <c r="Q24">
        <v>292861</v>
      </c>
      <c r="R24">
        <v>339423</v>
      </c>
      <c r="S24">
        <v>343662</v>
      </c>
      <c r="T24">
        <v>369884</v>
      </c>
      <c r="U24">
        <v>999.28</v>
      </c>
      <c r="V24">
        <v>7</v>
      </c>
    </row>
    <row r="25" spans="1:22" x14ac:dyDescent="0.55000000000000004">
      <c r="A25">
        <v>21</v>
      </c>
      <c r="B25">
        <v>1643379882970</v>
      </c>
      <c r="C25" s="1">
        <v>44589.600486111114</v>
      </c>
      <c r="D25">
        <v>101</v>
      </c>
      <c r="E25">
        <v>99999999</v>
      </c>
      <c r="F25">
        <v>101</v>
      </c>
      <c r="G25">
        <v>26118</v>
      </c>
      <c r="H25">
        <v>99999999</v>
      </c>
      <c r="I25">
        <v>99999999</v>
      </c>
      <c r="J25">
        <v>99999999</v>
      </c>
      <c r="K25">
        <v>99999999</v>
      </c>
      <c r="L25">
        <v>144906</v>
      </c>
      <c r="M25">
        <v>62.7</v>
      </c>
      <c r="N25">
        <v>0.72</v>
      </c>
      <c r="O25">
        <v>8</v>
      </c>
      <c r="P25">
        <v>149047</v>
      </c>
      <c r="Q25">
        <v>167130</v>
      </c>
      <c r="R25">
        <v>201070</v>
      </c>
      <c r="S25">
        <v>205514</v>
      </c>
      <c r="T25">
        <v>241030</v>
      </c>
      <c r="U25">
        <v>0</v>
      </c>
      <c r="V25">
        <v>7</v>
      </c>
    </row>
    <row r="26" spans="1:22" x14ac:dyDescent="0.55000000000000004">
      <c r="A26">
        <v>22</v>
      </c>
      <c r="B26">
        <v>1643380653160</v>
      </c>
      <c r="C26" s="1">
        <v>44589.609409722223</v>
      </c>
      <c r="D26">
        <v>99999999</v>
      </c>
      <c r="E26">
        <v>99999999</v>
      </c>
      <c r="F26">
        <v>99999999</v>
      </c>
      <c r="G26">
        <v>99999999</v>
      </c>
      <c r="H26">
        <v>99999999</v>
      </c>
      <c r="I26">
        <v>99999999</v>
      </c>
      <c r="J26">
        <v>99999999</v>
      </c>
      <c r="K26">
        <v>99999999</v>
      </c>
      <c r="L26">
        <v>99999999</v>
      </c>
      <c r="M26">
        <v>99999999</v>
      </c>
      <c r="N26">
        <v>99999999</v>
      </c>
      <c r="O26">
        <v>99999999</v>
      </c>
      <c r="P26">
        <v>99999999</v>
      </c>
      <c r="Q26">
        <v>99999999</v>
      </c>
      <c r="R26">
        <v>99999999</v>
      </c>
      <c r="S26">
        <v>99999999</v>
      </c>
      <c r="T26">
        <v>99999999</v>
      </c>
      <c r="U26">
        <v>99999999</v>
      </c>
      <c r="V26">
        <v>99999999</v>
      </c>
    </row>
    <row r="27" spans="1:22" x14ac:dyDescent="0.55000000000000004">
      <c r="A27">
        <v>23</v>
      </c>
      <c r="B27">
        <v>1643380665966</v>
      </c>
      <c r="C27" s="1">
        <v>44589.609548611108</v>
      </c>
      <c r="D27">
        <v>99999999</v>
      </c>
      <c r="E27">
        <v>99999999</v>
      </c>
      <c r="F27">
        <v>99999999</v>
      </c>
      <c r="G27">
        <v>99999999</v>
      </c>
      <c r="H27">
        <v>99999999</v>
      </c>
      <c r="I27">
        <v>99999999</v>
      </c>
      <c r="J27">
        <v>99999999</v>
      </c>
      <c r="K27">
        <v>99999999</v>
      </c>
      <c r="L27">
        <v>132186</v>
      </c>
      <c r="M27">
        <v>66.599999999999994</v>
      </c>
      <c r="N27">
        <v>0.52</v>
      </c>
      <c r="O27">
        <v>8</v>
      </c>
      <c r="P27">
        <v>135925</v>
      </c>
      <c r="Q27">
        <v>99999999</v>
      </c>
      <c r="R27">
        <v>99999999</v>
      </c>
      <c r="S27">
        <v>99999999</v>
      </c>
      <c r="T27">
        <v>99999999</v>
      </c>
      <c r="U27">
        <v>99999999</v>
      </c>
      <c r="V27">
        <v>3</v>
      </c>
    </row>
    <row r="28" spans="1:22" x14ac:dyDescent="0.55000000000000004">
      <c r="A28">
        <v>24</v>
      </c>
      <c r="B28">
        <v>1643380833867</v>
      </c>
      <c r="C28" s="1">
        <v>44589.611493055556</v>
      </c>
      <c r="D28">
        <v>99999999</v>
      </c>
      <c r="E28">
        <v>99999999</v>
      </c>
      <c r="F28">
        <v>99999999</v>
      </c>
      <c r="G28">
        <v>99999999</v>
      </c>
      <c r="H28">
        <v>812</v>
      </c>
      <c r="I28">
        <v>26245</v>
      </c>
      <c r="J28">
        <v>126760</v>
      </c>
      <c r="K28">
        <v>150977</v>
      </c>
      <c r="L28">
        <v>99999999</v>
      </c>
      <c r="M28">
        <v>99999999</v>
      </c>
      <c r="N28">
        <v>99999999</v>
      </c>
      <c r="O28">
        <v>99999999</v>
      </c>
      <c r="P28">
        <v>99999999</v>
      </c>
      <c r="Q28">
        <v>99999999</v>
      </c>
      <c r="R28">
        <v>99999999</v>
      </c>
      <c r="S28">
        <v>99999999</v>
      </c>
      <c r="T28">
        <v>99999999</v>
      </c>
      <c r="U28">
        <v>99999999</v>
      </c>
      <c r="V28">
        <v>99999999</v>
      </c>
    </row>
    <row r="29" spans="1:22" x14ac:dyDescent="0.55000000000000004">
      <c r="A29">
        <v>25</v>
      </c>
      <c r="B29">
        <v>1643648106436</v>
      </c>
      <c r="C29" s="1">
        <v>44592.704930555556</v>
      </c>
      <c r="D29">
        <v>101</v>
      </c>
      <c r="E29">
        <v>99999999</v>
      </c>
      <c r="F29">
        <v>101</v>
      </c>
      <c r="G29">
        <v>37638</v>
      </c>
      <c r="H29">
        <v>99999999</v>
      </c>
      <c r="I29">
        <v>99999999</v>
      </c>
      <c r="J29">
        <v>99999999</v>
      </c>
      <c r="K29">
        <v>99999999</v>
      </c>
      <c r="L29">
        <v>97981</v>
      </c>
      <c r="M29">
        <v>31.2</v>
      </c>
      <c r="N29">
        <v>0.86280000000000001</v>
      </c>
      <c r="O29">
        <v>7.4370000000000003</v>
      </c>
      <c r="P29">
        <v>101618</v>
      </c>
      <c r="Q29">
        <v>99999999</v>
      </c>
      <c r="R29">
        <v>99999999</v>
      </c>
      <c r="S29">
        <v>99999999</v>
      </c>
      <c r="T29">
        <v>99999999</v>
      </c>
      <c r="U29">
        <v>99999999</v>
      </c>
      <c r="V29">
        <v>3</v>
      </c>
    </row>
    <row r="30" spans="1:22" x14ac:dyDescent="0.55000000000000004">
      <c r="A30">
        <v>26</v>
      </c>
      <c r="B30">
        <v>1643783706706</v>
      </c>
      <c r="C30" s="1">
        <v>44594.274375000001</v>
      </c>
      <c r="D30">
        <v>101</v>
      </c>
      <c r="E30">
        <v>99999999</v>
      </c>
      <c r="F30">
        <v>101</v>
      </c>
      <c r="G30">
        <v>46102</v>
      </c>
      <c r="H30">
        <v>99999999</v>
      </c>
      <c r="I30">
        <v>99999999</v>
      </c>
      <c r="J30">
        <v>99999999</v>
      </c>
      <c r="K30">
        <v>99999999</v>
      </c>
      <c r="L30">
        <v>106511</v>
      </c>
      <c r="M30">
        <v>32.700000000000003</v>
      </c>
      <c r="N30">
        <v>0.86554999879837002</v>
      </c>
      <c r="O30">
        <v>7.0229999999999997</v>
      </c>
      <c r="P30">
        <v>110655</v>
      </c>
      <c r="Q30">
        <v>135459</v>
      </c>
      <c r="R30">
        <v>140308</v>
      </c>
      <c r="S30">
        <v>146858</v>
      </c>
      <c r="T30">
        <v>285294</v>
      </c>
      <c r="U30">
        <v>4486</v>
      </c>
      <c r="V30">
        <v>7</v>
      </c>
    </row>
    <row r="31" spans="1:22" x14ac:dyDescent="0.55000000000000004">
      <c r="A31">
        <v>27</v>
      </c>
      <c r="B31">
        <v>1643799305664</v>
      </c>
      <c r="C31" s="1">
        <v>44594.454918981479</v>
      </c>
      <c r="D31">
        <v>101</v>
      </c>
      <c r="E31">
        <v>99999999</v>
      </c>
      <c r="F31">
        <v>101</v>
      </c>
      <c r="G31">
        <v>40749</v>
      </c>
      <c r="H31">
        <v>99999999</v>
      </c>
      <c r="I31">
        <v>99999999</v>
      </c>
      <c r="J31">
        <v>99999999</v>
      </c>
      <c r="K31">
        <v>99999999</v>
      </c>
      <c r="L31">
        <v>101171</v>
      </c>
      <c r="M31">
        <v>50.170599567413298</v>
      </c>
      <c r="N31">
        <v>0.79</v>
      </c>
      <c r="O31">
        <v>6.48</v>
      </c>
      <c r="P31">
        <v>105203</v>
      </c>
      <c r="Q31">
        <v>125370</v>
      </c>
      <c r="R31">
        <v>130010</v>
      </c>
      <c r="S31">
        <v>134952</v>
      </c>
      <c r="T31">
        <v>284336</v>
      </c>
      <c r="U31">
        <v>4486.1276420385902</v>
      </c>
      <c r="V31">
        <v>7</v>
      </c>
    </row>
    <row r="32" spans="1:22" x14ac:dyDescent="0.55000000000000004">
      <c r="A32">
        <v>28</v>
      </c>
      <c r="B32">
        <v>1643805306694</v>
      </c>
      <c r="C32" s="1">
        <v>44594.524375000001</v>
      </c>
      <c r="D32">
        <v>102</v>
      </c>
      <c r="E32">
        <v>99999999</v>
      </c>
      <c r="F32">
        <v>102</v>
      </c>
      <c r="G32">
        <v>31185</v>
      </c>
      <c r="H32">
        <v>99999999</v>
      </c>
      <c r="I32">
        <v>99999999</v>
      </c>
      <c r="J32">
        <v>99999999</v>
      </c>
      <c r="K32">
        <v>99999999</v>
      </c>
      <c r="L32">
        <v>91508</v>
      </c>
      <c r="M32">
        <v>71.599999999999994</v>
      </c>
      <c r="N32">
        <v>0.55649001121520902</v>
      </c>
      <c r="O32">
        <v>6</v>
      </c>
      <c r="P32">
        <v>95443</v>
      </c>
      <c r="Q32">
        <v>113920</v>
      </c>
      <c r="R32">
        <v>118468</v>
      </c>
      <c r="S32">
        <v>126766</v>
      </c>
      <c r="T32">
        <v>284306</v>
      </c>
      <c r="U32">
        <v>4486.6043576790998</v>
      </c>
      <c r="V32">
        <v>7</v>
      </c>
    </row>
    <row r="33" spans="1:22" x14ac:dyDescent="0.55000000000000004">
      <c r="A33">
        <v>29</v>
      </c>
      <c r="B33">
        <v>1643817305419</v>
      </c>
      <c r="C33" s="1">
        <v>44594.663252314815</v>
      </c>
      <c r="D33">
        <v>202</v>
      </c>
      <c r="E33">
        <v>99999999</v>
      </c>
      <c r="F33">
        <v>202</v>
      </c>
      <c r="G33">
        <v>41433</v>
      </c>
      <c r="H33">
        <v>99999999</v>
      </c>
      <c r="I33">
        <v>99999999</v>
      </c>
      <c r="J33">
        <v>99999999</v>
      </c>
      <c r="K33">
        <v>99999999</v>
      </c>
      <c r="L33">
        <v>101775</v>
      </c>
      <c r="M33">
        <v>55.461000240325902</v>
      </c>
      <c r="N33">
        <v>0.752989997148513</v>
      </c>
      <c r="O33">
        <v>7.1609999999999996</v>
      </c>
      <c r="P33">
        <v>105709</v>
      </c>
      <c r="Q33">
        <v>125374</v>
      </c>
      <c r="R33">
        <v>130008</v>
      </c>
      <c r="S33">
        <v>135169</v>
      </c>
      <c r="T33">
        <v>284581</v>
      </c>
      <c r="U33">
        <v>4486.6351827315902</v>
      </c>
      <c r="V33">
        <v>7</v>
      </c>
    </row>
    <row r="34" spans="1:22" x14ac:dyDescent="0.55000000000000004">
      <c r="A34">
        <v>30</v>
      </c>
      <c r="B34">
        <v>1643821505258</v>
      </c>
      <c r="C34" s="1">
        <v>44594.711863425924</v>
      </c>
      <c r="D34">
        <v>99999999</v>
      </c>
      <c r="E34">
        <v>99999999</v>
      </c>
      <c r="F34">
        <v>99999999</v>
      </c>
      <c r="G34">
        <v>99999999</v>
      </c>
      <c r="H34">
        <v>99999999</v>
      </c>
      <c r="I34">
        <v>99999999</v>
      </c>
      <c r="J34">
        <v>99999999</v>
      </c>
      <c r="K34">
        <v>99999999</v>
      </c>
      <c r="L34">
        <v>60618</v>
      </c>
      <c r="M34">
        <v>74.8</v>
      </c>
      <c r="N34">
        <v>0.44875999999999999</v>
      </c>
      <c r="O34">
        <v>6</v>
      </c>
      <c r="P34">
        <v>64753</v>
      </c>
      <c r="Q34">
        <v>82507</v>
      </c>
      <c r="R34">
        <v>86846</v>
      </c>
      <c r="S34">
        <v>95219</v>
      </c>
      <c r="T34">
        <v>283742</v>
      </c>
      <c r="U34">
        <v>4485.1443730574902</v>
      </c>
      <c r="V34">
        <v>7</v>
      </c>
    </row>
    <row r="35" spans="1:22" x14ac:dyDescent="0.55000000000000004">
      <c r="A35">
        <v>31</v>
      </c>
      <c r="B35">
        <v>1643825107524</v>
      </c>
      <c r="C35" s="1">
        <v>44594.753553240742</v>
      </c>
      <c r="D35">
        <v>99999999</v>
      </c>
      <c r="E35">
        <v>99999999</v>
      </c>
      <c r="F35">
        <v>99999999</v>
      </c>
      <c r="G35">
        <v>99999999</v>
      </c>
      <c r="H35">
        <v>99999999</v>
      </c>
      <c r="I35">
        <v>99999999</v>
      </c>
      <c r="J35">
        <v>19379</v>
      </c>
      <c r="K35">
        <v>43496</v>
      </c>
      <c r="L35">
        <v>60742</v>
      </c>
      <c r="M35">
        <v>75.400000000000006</v>
      </c>
      <c r="N35">
        <v>0.50484996323814202</v>
      </c>
      <c r="O35">
        <v>6</v>
      </c>
      <c r="P35">
        <v>64985</v>
      </c>
      <c r="Q35">
        <v>82136</v>
      </c>
      <c r="R35">
        <v>86380</v>
      </c>
      <c r="S35">
        <v>95880</v>
      </c>
      <c r="T35">
        <v>145476</v>
      </c>
      <c r="U35">
        <v>1389</v>
      </c>
      <c r="V35">
        <v>7</v>
      </c>
    </row>
    <row r="36" spans="1:22" x14ac:dyDescent="0.55000000000000004">
      <c r="A36">
        <v>32</v>
      </c>
      <c r="B36">
        <v>1644221104265</v>
      </c>
      <c r="C36" s="1">
        <v>44599.336851851855</v>
      </c>
      <c r="D36">
        <v>101</v>
      </c>
      <c r="E36">
        <v>99999999</v>
      </c>
      <c r="F36">
        <v>101</v>
      </c>
      <c r="G36">
        <v>43167</v>
      </c>
      <c r="H36">
        <v>99999999</v>
      </c>
      <c r="I36">
        <v>99999999</v>
      </c>
      <c r="J36">
        <v>99999999</v>
      </c>
      <c r="K36">
        <v>99999999</v>
      </c>
      <c r="L36">
        <v>103577</v>
      </c>
      <c r="M36">
        <v>30.6</v>
      </c>
      <c r="N36">
        <v>0.87</v>
      </c>
      <c r="O36">
        <v>6</v>
      </c>
      <c r="P36">
        <v>107714</v>
      </c>
      <c r="Q36">
        <v>99999999</v>
      </c>
      <c r="R36">
        <v>99999999</v>
      </c>
      <c r="S36">
        <v>99999999</v>
      </c>
      <c r="T36">
        <v>99999999</v>
      </c>
      <c r="U36">
        <v>99999999</v>
      </c>
      <c r="V36">
        <v>3</v>
      </c>
    </row>
    <row r="37" spans="1:22" x14ac:dyDescent="0.55000000000000004">
      <c r="A37">
        <v>33</v>
      </c>
      <c r="B37">
        <v>1644407752979</v>
      </c>
      <c r="C37" s="1">
        <v>44601.497129629628</v>
      </c>
      <c r="D37">
        <v>201</v>
      </c>
      <c r="E37">
        <v>99999999</v>
      </c>
      <c r="F37">
        <v>201</v>
      </c>
      <c r="G37">
        <v>45474</v>
      </c>
      <c r="H37">
        <v>906</v>
      </c>
      <c r="I37">
        <v>26115</v>
      </c>
      <c r="J37">
        <v>126579</v>
      </c>
      <c r="K37">
        <v>150672</v>
      </c>
      <c r="L37">
        <v>298406</v>
      </c>
      <c r="M37">
        <v>33.800899999999899</v>
      </c>
      <c r="N37">
        <v>0.87218999891281102</v>
      </c>
      <c r="O37">
        <v>8</v>
      </c>
      <c r="P37">
        <v>301941</v>
      </c>
      <c r="Q37">
        <v>326956</v>
      </c>
      <c r="R37">
        <v>333109</v>
      </c>
      <c r="S37">
        <v>337752</v>
      </c>
      <c r="T37">
        <v>484021</v>
      </c>
      <c r="U37">
        <v>4494</v>
      </c>
      <c r="V37">
        <v>7</v>
      </c>
    </row>
    <row r="38" spans="1:22" x14ac:dyDescent="0.55000000000000004">
      <c r="A38">
        <v>34</v>
      </c>
      <c r="B38">
        <v>1644408586784</v>
      </c>
      <c r="C38" s="1">
        <v>44601.506782407407</v>
      </c>
      <c r="D38">
        <v>99999999</v>
      </c>
      <c r="E38">
        <v>99999999</v>
      </c>
      <c r="F38">
        <v>99999999</v>
      </c>
      <c r="G38">
        <v>99999999</v>
      </c>
      <c r="H38">
        <v>99999999</v>
      </c>
      <c r="I38">
        <v>99999999</v>
      </c>
      <c r="J38">
        <v>99999999</v>
      </c>
      <c r="K38">
        <v>99999999</v>
      </c>
      <c r="L38">
        <v>99999999</v>
      </c>
      <c r="M38">
        <v>99999999</v>
      </c>
      <c r="N38">
        <v>99999999</v>
      </c>
      <c r="O38">
        <v>99999999</v>
      </c>
      <c r="P38">
        <v>99999999</v>
      </c>
      <c r="Q38">
        <v>99999999</v>
      </c>
      <c r="R38">
        <v>99999999</v>
      </c>
      <c r="S38">
        <v>99999999</v>
      </c>
      <c r="T38">
        <v>99999999</v>
      </c>
      <c r="U38">
        <v>99999999</v>
      </c>
      <c r="V38">
        <v>99999999</v>
      </c>
    </row>
    <row r="39" spans="1:22" x14ac:dyDescent="0.55000000000000004">
      <c r="A39">
        <v>35</v>
      </c>
      <c r="B39">
        <v>1644408604745</v>
      </c>
      <c r="C39" s="1">
        <v>44601.506990740738</v>
      </c>
      <c r="D39">
        <v>99999999</v>
      </c>
      <c r="E39">
        <v>99999999</v>
      </c>
      <c r="F39">
        <v>99999999</v>
      </c>
      <c r="G39">
        <v>99999999</v>
      </c>
      <c r="H39">
        <v>99999999</v>
      </c>
      <c r="I39">
        <v>99999999</v>
      </c>
      <c r="J39">
        <v>99999999</v>
      </c>
      <c r="K39">
        <v>99999999</v>
      </c>
      <c r="L39">
        <v>99999999</v>
      </c>
      <c r="M39">
        <v>99999999</v>
      </c>
      <c r="N39">
        <v>99999999</v>
      </c>
      <c r="O39">
        <v>99999999</v>
      </c>
      <c r="P39">
        <v>99999999</v>
      </c>
      <c r="Q39">
        <v>99999999</v>
      </c>
      <c r="R39">
        <v>99999999</v>
      </c>
      <c r="S39">
        <v>99999999</v>
      </c>
      <c r="T39">
        <v>99999999</v>
      </c>
      <c r="U39">
        <v>99999999</v>
      </c>
      <c r="V39">
        <v>99999999</v>
      </c>
    </row>
    <row r="40" spans="1:22" x14ac:dyDescent="0.55000000000000004">
      <c r="A40">
        <v>36</v>
      </c>
      <c r="B40">
        <v>1644409442227</v>
      </c>
      <c r="C40" s="1">
        <v>44601.516689814816</v>
      </c>
      <c r="D40">
        <v>99999999</v>
      </c>
      <c r="E40">
        <v>99999999</v>
      </c>
      <c r="F40">
        <v>99999999</v>
      </c>
      <c r="G40">
        <v>99999999</v>
      </c>
      <c r="H40">
        <v>99999999</v>
      </c>
      <c r="I40">
        <v>99999999</v>
      </c>
      <c r="J40">
        <v>99999999</v>
      </c>
      <c r="K40">
        <v>99999999</v>
      </c>
      <c r="L40">
        <v>99999999</v>
      </c>
      <c r="M40">
        <v>99999999</v>
      </c>
      <c r="N40">
        <v>99999999</v>
      </c>
      <c r="O40">
        <v>99999999</v>
      </c>
      <c r="P40">
        <v>99999999</v>
      </c>
      <c r="Q40">
        <v>99999999</v>
      </c>
      <c r="R40">
        <v>99999999</v>
      </c>
      <c r="S40">
        <v>99999999</v>
      </c>
      <c r="T40">
        <v>99999999</v>
      </c>
      <c r="U40">
        <v>99999999</v>
      </c>
      <c r="V40">
        <v>99999999</v>
      </c>
    </row>
    <row r="41" spans="1:22" x14ac:dyDescent="0.55000000000000004">
      <c r="A41">
        <v>37</v>
      </c>
      <c r="B41">
        <v>1644409450800</v>
      </c>
      <c r="C41" s="1">
        <v>44601.516782407409</v>
      </c>
      <c r="D41">
        <v>99999999</v>
      </c>
      <c r="E41">
        <v>99999999</v>
      </c>
      <c r="F41">
        <v>99999999</v>
      </c>
      <c r="G41">
        <v>99999999</v>
      </c>
      <c r="H41">
        <v>99999999</v>
      </c>
      <c r="I41">
        <v>99999999</v>
      </c>
      <c r="J41">
        <v>99999999</v>
      </c>
      <c r="K41">
        <v>99999999</v>
      </c>
      <c r="L41">
        <v>99999999</v>
      </c>
      <c r="M41">
        <v>99999999</v>
      </c>
      <c r="N41">
        <v>99999999</v>
      </c>
      <c r="O41">
        <v>99999999</v>
      </c>
      <c r="P41">
        <v>99999999</v>
      </c>
      <c r="Q41">
        <v>99999999</v>
      </c>
      <c r="R41">
        <v>99999999</v>
      </c>
      <c r="S41">
        <v>99999999</v>
      </c>
      <c r="T41">
        <v>99999999</v>
      </c>
      <c r="U41">
        <v>99999999</v>
      </c>
      <c r="V41">
        <v>99999999</v>
      </c>
    </row>
    <row r="42" spans="1:22" x14ac:dyDescent="0.55000000000000004">
      <c r="A42">
        <v>38</v>
      </c>
      <c r="B42">
        <v>1644409469766</v>
      </c>
      <c r="C42" s="1">
        <v>44601.517002314817</v>
      </c>
      <c r="D42">
        <v>99999999</v>
      </c>
      <c r="E42">
        <v>99999999</v>
      </c>
      <c r="F42">
        <v>99999999</v>
      </c>
      <c r="G42">
        <v>99999999</v>
      </c>
      <c r="H42">
        <v>99999999</v>
      </c>
      <c r="I42">
        <v>99999999</v>
      </c>
      <c r="J42">
        <v>99999999</v>
      </c>
      <c r="K42">
        <v>99999999</v>
      </c>
      <c r="L42">
        <v>99999999</v>
      </c>
      <c r="M42">
        <v>99999999</v>
      </c>
      <c r="N42">
        <v>99999999</v>
      </c>
      <c r="O42">
        <v>99999999</v>
      </c>
      <c r="P42">
        <v>99999999</v>
      </c>
      <c r="Q42">
        <v>99999999</v>
      </c>
      <c r="R42">
        <v>99999999</v>
      </c>
      <c r="S42">
        <v>99999999</v>
      </c>
      <c r="T42">
        <v>99999999</v>
      </c>
      <c r="U42">
        <v>99999999</v>
      </c>
      <c r="V42">
        <v>99999999</v>
      </c>
    </row>
    <row r="43" spans="1:22" x14ac:dyDescent="0.55000000000000004">
      <c r="A43">
        <v>39</v>
      </c>
      <c r="B43">
        <v>1644409493484</v>
      </c>
      <c r="C43" s="1">
        <v>44601.517280092594</v>
      </c>
      <c r="D43">
        <v>99999999</v>
      </c>
      <c r="E43">
        <v>99999999</v>
      </c>
      <c r="F43">
        <v>99999999</v>
      </c>
      <c r="G43">
        <v>169889</v>
      </c>
      <c r="H43">
        <v>908</v>
      </c>
      <c r="I43">
        <v>26226</v>
      </c>
      <c r="J43">
        <v>126721</v>
      </c>
      <c r="K43">
        <v>150926</v>
      </c>
      <c r="L43">
        <v>99999999</v>
      </c>
      <c r="M43">
        <v>99999999</v>
      </c>
      <c r="N43">
        <v>99999999</v>
      </c>
      <c r="O43">
        <v>99999999</v>
      </c>
      <c r="P43">
        <v>99999999</v>
      </c>
      <c r="Q43">
        <v>99999999</v>
      </c>
      <c r="R43">
        <v>99999999</v>
      </c>
      <c r="S43">
        <v>99999999</v>
      </c>
      <c r="T43">
        <v>99999999</v>
      </c>
      <c r="U43">
        <v>99999999</v>
      </c>
      <c r="V43">
        <v>99999999</v>
      </c>
    </row>
    <row r="44" spans="1:22" x14ac:dyDescent="0.55000000000000004">
      <c r="A44">
        <v>40</v>
      </c>
      <c r="B44">
        <v>1644423304876</v>
      </c>
      <c r="C44" s="1">
        <v>44601.677129629628</v>
      </c>
      <c r="D44">
        <v>101</v>
      </c>
      <c r="E44">
        <v>99999999</v>
      </c>
      <c r="F44">
        <v>101</v>
      </c>
      <c r="G44">
        <v>34302</v>
      </c>
      <c r="H44">
        <v>99999999</v>
      </c>
      <c r="I44">
        <v>99999999</v>
      </c>
      <c r="J44">
        <v>99999999</v>
      </c>
      <c r="K44">
        <v>99999999</v>
      </c>
      <c r="L44">
        <v>94735</v>
      </c>
      <c r="M44">
        <v>42.436199794769202</v>
      </c>
      <c r="N44">
        <v>0.840193773193876</v>
      </c>
      <c r="O44">
        <v>7.0350000000000001</v>
      </c>
      <c r="P44">
        <v>98871</v>
      </c>
      <c r="Q44">
        <v>119035</v>
      </c>
      <c r="R44">
        <v>123576</v>
      </c>
      <c r="S44">
        <v>127714</v>
      </c>
      <c r="T44">
        <v>285124</v>
      </c>
      <c r="U44">
        <v>4486</v>
      </c>
      <c r="V44">
        <v>7</v>
      </c>
    </row>
    <row r="45" spans="1:22" x14ac:dyDescent="0.55000000000000004">
      <c r="A45">
        <v>41</v>
      </c>
      <c r="B45">
        <v>1644490872577</v>
      </c>
      <c r="C45" s="1">
        <v>44602.459166666667</v>
      </c>
      <c r="D45">
        <v>101</v>
      </c>
      <c r="E45">
        <v>99999999</v>
      </c>
      <c r="F45">
        <v>101</v>
      </c>
      <c r="G45">
        <v>39958</v>
      </c>
      <c r="H45">
        <v>99999999</v>
      </c>
      <c r="I45">
        <v>99999999</v>
      </c>
      <c r="J45">
        <v>99999999</v>
      </c>
      <c r="K45">
        <v>99999999</v>
      </c>
      <c r="L45">
        <v>100392</v>
      </c>
      <c r="M45">
        <v>35.797400173187199</v>
      </c>
      <c r="N45">
        <v>0.86563999999999997</v>
      </c>
      <c r="O45">
        <v>6</v>
      </c>
      <c r="P45">
        <v>104431</v>
      </c>
      <c r="Q45">
        <v>127029</v>
      </c>
      <c r="R45">
        <v>131781</v>
      </c>
      <c r="S45">
        <v>136926</v>
      </c>
      <c r="T45">
        <v>285423</v>
      </c>
      <c r="U45">
        <v>4494</v>
      </c>
      <c r="V45">
        <v>7</v>
      </c>
    </row>
    <row r="46" spans="1:22" x14ac:dyDescent="0.55000000000000004">
      <c r="A46">
        <v>42</v>
      </c>
      <c r="B46">
        <v>1644492319673</v>
      </c>
      <c r="C46" s="1">
        <v>44602.475914351853</v>
      </c>
      <c r="D46">
        <v>99999999</v>
      </c>
      <c r="E46">
        <v>99999999</v>
      </c>
      <c r="F46">
        <v>99999999</v>
      </c>
      <c r="G46">
        <v>99999999</v>
      </c>
      <c r="H46">
        <v>99999999</v>
      </c>
      <c r="I46">
        <v>99999999</v>
      </c>
      <c r="J46">
        <v>99999999</v>
      </c>
      <c r="K46">
        <v>99999999</v>
      </c>
      <c r="L46">
        <v>60642</v>
      </c>
      <c r="M46">
        <v>74.5</v>
      </c>
      <c r="N46">
        <v>0.51628999619007099</v>
      </c>
      <c r="O46">
        <v>6.0990000000000002</v>
      </c>
      <c r="P46">
        <v>64272</v>
      </c>
      <c r="Q46">
        <v>82839</v>
      </c>
      <c r="R46">
        <v>87170</v>
      </c>
      <c r="S46">
        <v>97792</v>
      </c>
      <c r="T46">
        <v>280327</v>
      </c>
      <c r="U46">
        <v>0</v>
      </c>
      <c r="V46">
        <v>7</v>
      </c>
    </row>
    <row r="47" spans="1:22" x14ac:dyDescent="0.55000000000000004">
      <c r="A47">
        <v>43</v>
      </c>
      <c r="B47">
        <v>1644514507234</v>
      </c>
      <c r="C47" s="1">
        <v>44602.732719907406</v>
      </c>
      <c r="D47">
        <v>201</v>
      </c>
      <c r="E47">
        <v>99999999</v>
      </c>
      <c r="F47">
        <v>201</v>
      </c>
      <c r="G47">
        <v>36926</v>
      </c>
      <c r="H47">
        <v>99999999</v>
      </c>
      <c r="I47">
        <v>99999999</v>
      </c>
      <c r="J47">
        <v>99999999</v>
      </c>
      <c r="K47">
        <v>99999999</v>
      </c>
      <c r="L47">
        <v>97346</v>
      </c>
      <c r="M47">
        <v>42.730000076293898</v>
      </c>
      <c r="N47">
        <v>0.83</v>
      </c>
      <c r="O47">
        <v>6</v>
      </c>
      <c r="P47">
        <v>101382</v>
      </c>
      <c r="Q47">
        <v>121969</v>
      </c>
      <c r="R47">
        <v>126514</v>
      </c>
      <c r="S47">
        <v>131760</v>
      </c>
      <c r="T47">
        <v>284766</v>
      </c>
      <c r="U47">
        <v>4487</v>
      </c>
      <c r="V47">
        <v>7</v>
      </c>
    </row>
    <row r="48" spans="1:22" x14ac:dyDescent="0.55000000000000004">
      <c r="A48">
        <v>44</v>
      </c>
      <c r="B48">
        <v>1644770703987</v>
      </c>
      <c r="C48" s="1">
        <v>44605.697951388887</v>
      </c>
      <c r="D48">
        <v>101</v>
      </c>
      <c r="E48">
        <v>99999999</v>
      </c>
      <c r="F48">
        <v>101</v>
      </c>
      <c r="G48">
        <v>43685</v>
      </c>
      <c r="H48">
        <v>99999999</v>
      </c>
      <c r="I48">
        <v>99999999</v>
      </c>
      <c r="J48">
        <v>99999999</v>
      </c>
      <c r="K48">
        <v>99999999</v>
      </c>
      <c r="L48">
        <v>104116</v>
      </c>
      <c r="M48">
        <v>31.7</v>
      </c>
      <c r="N48">
        <v>0.871669997367858</v>
      </c>
      <c r="O48">
        <v>6.6180000000000003</v>
      </c>
      <c r="P48">
        <v>107647</v>
      </c>
      <c r="Q48">
        <v>99999999</v>
      </c>
      <c r="R48">
        <v>99999999</v>
      </c>
      <c r="S48">
        <v>99999999</v>
      </c>
      <c r="T48">
        <v>99999999</v>
      </c>
      <c r="U48">
        <v>99999999</v>
      </c>
      <c r="V48">
        <v>3</v>
      </c>
    </row>
    <row r="49" spans="1:22" x14ac:dyDescent="0.55000000000000004">
      <c r="A49">
        <v>45</v>
      </c>
      <c r="B49">
        <v>1644864905430</v>
      </c>
      <c r="C49" s="1">
        <v>44606.788252314815</v>
      </c>
      <c r="D49">
        <v>101</v>
      </c>
      <c r="E49">
        <v>99999999</v>
      </c>
      <c r="F49">
        <v>101</v>
      </c>
      <c r="G49">
        <v>43970</v>
      </c>
      <c r="H49">
        <v>99999999</v>
      </c>
      <c r="I49">
        <v>99999999</v>
      </c>
      <c r="J49">
        <v>99999999</v>
      </c>
      <c r="K49">
        <v>99999999</v>
      </c>
      <c r="L49">
        <v>104413</v>
      </c>
      <c r="M49">
        <v>33.4460008239746</v>
      </c>
      <c r="N49">
        <v>0.86</v>
      </c>
      <c r="O49">
        <v>6.6689999999999996</v>
      </c>
      <c r="P49">
        <v>108447</v>
      </c>
      <c r="Q49">
        <v>132259</v>
      </c>
      <c r="R49">
        <v>137308</v>
      </c>
      <c r="S49">
        <v>143062</v>
      </c>
      <c r="T49">
        <v>284570</v>
      </c>
      <c r="U49">
        <v>4486</v>
      </c>
      <c r="V49">
        <v>7</v>
      </c>
    </row>
    <row r="50" spans="1:22" x14ac:dyDescent="0.55000000000000004">
      <c r="A50">
        <v>46</v>
      </c>
      <c r="B50">
        <v>1645022961006</v>
      </c>
      <c r="C50" s="1">
        <v>44608.617604166669</v>
      </c>
      <c r="D50">
        <v>202</v>
      </c>
      <c r="E50">
        <v>99999999</v>
      </c>
      <c r="F50">
        <v>202</v>
      </c>
      <c r="G50">
        <v>41959</v>
      </c>
      <c r="H50">
        <v>1007</v>
      </c>
      <c r="I50">
        <v>26227</v>
      </c>
      <c r="J50">
        <v>126705</v>
      </c>
      <c r="K50">
        <v>150709</v>
      </c>
      <c r="L50">
        <v>176337</v>
      </c>
      <c r="M50">
        <v>33.5</v>
      </c>
      <c r="N50">
        <v>0.87</v>
      </c>
      <c r="O50">
        <v>8</v>
      </c>
      <c r="P50">
        <v>179975</v>
      </c>
      <c r="Q50">
        <v>204926</v>
      </c>
      <c r="R50">
        <v>211500</v>
      </c>
      <c r="S50">
        <v>99999999</v>
      </c>
      <c r="T50">
        <v>99999999</v>
      </c>
      <c r="U50">
        <v>99999999</v>
      </c>
      <c r="V50">
        <v>5</v>
      </c>
    </row>
    <row r="51" spans="1:22" x14ac:dyDescent="0.55000000000000004">
      <c r="A51">
        <v>47</v>
      </c>
      <c r="B51">
        <v>1645023465873</v>
      </c>
      <c r="C51" s="1">
        <v>44608.623437499999</v>
      </c>
      <c r="D51">
        <v>99999999</v>
      </c>
      <c r="E51">
        <v>99999999</v>
      </c>
      <c r="F51">
        <v>99999999</v>
      </c>
      <c r="G51">
        <v>99999999</v>
      </c>
      <c r="H51">
        <v>99999999</v>
      </c>
      <c r="I51">
        <v>99999999</v>
      </c>
      <c r="J51">
        <v>99999999</v>
      </c>
      <c r="K51">
        <v>99999999</v>
      </c>
      <c r="L51">
        <v>828718</v>
      </c>
      <c r="M51">
        <v>44.9</v>
      </c>
      <c r="N51">
        <v>0.84</v>
      </c>
      <c r="O51">
        <v>8</v>
      </c>
      <c r="P51">
        <v>832652</v>
      </c>
      <c r="Q51">
        <v>851223</v>
      </c>
      <c r="R51">
        <v>857485</v>
      </c>
      <c r="S51">
        <v>863735</v>
      </c>
      <c r="T51">
        <v>907127</v>
      </c>
      <c r="U51">
        <v>0</v>
      </c>
      <c r="V51">
        <v>7</v>
      </c>
    </row>
    <row r="52" spans="1:22" x14ac:dyDescent="0.55000000000000004">
      <c r="A52">
        <v>48</v>
      </c>
      <c r="B52">
        <v>1645026081152</v>
      </c>
      <c r="C52" s="1">
        <v>44608.653715277775</v>
      </c>
      <c r="D52">
        <v>101</v>
      </c>
      <c r="E52">
        <v>99999999</v>
      </c>
      <c r="F52">
        <v>101</v>
      </c>
      <c r="G52">
        <v>10788</v>
      </c>
      <c r="H52">
        <v>99999999</v>
      </c>
      <c r="I52">
        <v>99999999</v>
      </c>
      <c r="J52">
        <v>99999999</v>
      </c>
      <c r="K52">
        <v>99999999</v>
      </c>
      <c r="L52">
        <v>104529</v>
      </c>
      <c r="M52">
        <v>49.482300000000002</v>
      </c>
      <c r="N52">
        <v>0.81</v>
      </c>
      <c r="O52">
        <v>8</v>
      </c>
      <c r="P52">
        <v>108363</v>
      </c>
      <c r="Q52">
        <v>127016</v>
      </c>
      <c r="R52">
        <v>133072</v>
      </c>
      <c r="S52">
        <v>136912</v>
      </c>
      <c r="T52">
        <v>270848</v>
      </c>
      <c r="U52">
        <v>4494</v>
      </c>
      <c r="V52">
        <v>7</v>
      </c>
    </row>
    <row r="53" spans="1:22" x14ac:dyDescent="0.55000000000000004">
      <c r="A53">
        <v>49</v>
      </c>
      <c r="B53">
        <v>1645027013203</v>
      </c>
      <c r="C53" s="1">
        <v>44608.664502314816</v>
      </c>
      <c r="D53">
        <v>99999999</v>
      </c>
      <c r="E53">
        <v>99999999</v>
      </c>
      <c r="F53">
        <v>99999999</v>
      </c>
      <c r="G53">
        <v>99999999</v>
      </c>
      <c r="H53">
        <v>99999999</v>
      </c>
      <c r="I53">
        <v>99999999</v>
      </c>
      <c r="J53">
        <v>99999999</v>
      </c>
      <c r="K53">
        <v>99999999</v>
      </c>
      <c r="L53">
        <v>188728</v>
      </c>
      <c r="M53">
        <v>73.3</v>
      </c>
      <c r="N53">
        <v>0.47</v>
      </c>
      <c r="O53">
        <v>8</v>
      </c>
      <c r="P53">
        <v>192367</v>
      </c>
      <c r="Q53">
        <v>210230</v>
      </c>
      <c r="R53">
        <v>215876</v>
      </c>
      <c r="S53">
        <v>225865</v>
      </c>
      <c r="T53">
        <v>452797</v>
      </c>
      <c r="U53">
        <v>0</v>
      </c>
      <c r="V53">
        <v>7</v>
      </c>
    </row>
    <row r="54" spans="1:22" x14ac:dyDescent="0.55000000000000004">
      <c r="A54">
        <v>50</v>
      </c>
      <c r="B54">
        <v>1645030214810</v>
      </c>
      <c r="C54" s="1">
        <v>44608.701550925929</v>
      </c>
      <c r="D54">
        <v>100</v>
      </c>
      <c r="E54">
        <v>99999999</v>
      </c>
      <c r="F54">
        <v>100</v>
      </c>
      <c r="G54">
        <v>99999999</v>
      </c>
      <c r="H54">
        <v>99999999</v>
      </c>
      <c r="I54">
        <v>99999999</v>
      </c>
      <c r="J54">
        <v>99999999</v>
      </c>
      <c r="K54">
        <v>99999999</v>
      </c>
      <c r="L54">
        <v>99999999</v>
      </c>
      <c r="M54">
        <v>99999999</v>
      </c>
      <c r="N54">
        <v>99999999</v>
      </c>
      <c r="O54">
        <v>99999999</v>
      </c>
      <c r="P54">
        <v>99999999</v>
      </c>
      <c r="Q54">
        <v>99999999</v>
      </c>
      <c r="R54">
        <v>99999999</v>
      </c>
      <c r="S54">
        <v>99999999</v>
      </c>
      <c r="T54">
        <v>99999999</v>
      </c>
      <c r="U54">
        <v>99999999</v>
      </c>
      <c r="V54">
        <v>99999999</v>
      </c>
    </row>
    <row r="55" spans="1:22" x14ac:dyDescent="0.55000000000000004">
      <c r="A55">
        <v>51</v>
      </c>
      <c r="B55">
        <v>1645030605151</v>
      </c>
      <c r="C55" s="1">
        <v>44608.706076388888</v>
      </c>
      <c r="D55">
        <v>101</v>
      </c>
      <c r="E55">
        <v>99999999</v>
      </c>
      <c r="F55">
        <v>101</v>
      </c>
      <c r="G55">
        <v>99999999</v>
      </c>
      <c r="H55">
        <v>99999999</v>
      </c>
      <c r="I55">
        <v>99999999</v>
      </c>
      <c r="J55">
        <v>99999999</v>
      </c>
      <c r="K55">
        <v>99999999</v>
      </c>
      <c r="L55">
        <v>99999999</v>
      </c>
      <c r="M55">
        <v>99999999</v>
      </c>
      <c r="N55">
        <v>99999999</v>
      </c>
      <c r="O55">
        <v>99999999</v>
      </c>
      <c r="P55">
        <v>99999999</v>
      </c>
      <c r="Q55">
        <v>99999999</v>
      </c>
      <c r="R55">
        <v>99999999</v>
      </c>
      <c r="S55">
        <v>99999999</v>
      </c>
      <c r="T55">
        <v>99999999</v>
      </c>
      <c r="U55">
        <v>99999999</v>
      </c>
      <c r="V55">
        <v>99999999</v>
      </c>
    </row>
    <row r="56" spans="1:22" x14ac:dyDescent="0.55000000000000004">
      <c r="A56">
        <v>52</v>
      </c>
      <c r="B56">
        <v>1645103257396</v>
      </c>
      <c r="C56" s="1">
        <v>44609.546956018516</v>
      </c>
      <c r="D56">
        <v>101</v>
      </c>
      <c r="E56">
        <v>99999999</v>
      </c>
      <c r="F56">
        <v>101</v>
      </c>
      <c r="G56">
        <v>37554</v>
      </c>
      <c r="H56">
        <v>99999999</v>
      </c>
      <c r="I56">
        <v>99999999</v>
      </c>
      <c r="J56">
        <v>99999999</v>
      </c>
      <c r="K56">
        <v>99999999</v>
      </c>
      <c r="L56">
        <v>132987</v>
      </c>
      <c r="M56">
        <v>36</v>
      </c>
      <c r="N56">
        <v>0.85417001870632103</v>
      </c>
      <c r="O56">
        <v>8</v>
      </c>
      <c r="P56">
        <v>136418</v>
      </c>
      <c r="Q56">
        <v>159538</v>
      </c>
      <c r="R56">
        <v>165708</v>
      </c>
      <c r="S56">
        <v>172083</v>
      </c>
      <c r="T56">
        <v>248604</v>
      </c>
      <c r="U56">
        <v>0</v>
      </c>
      <c r="V56">
        <v>7</v>
      </c>
    </row>
    <row r="57" spans="1:22" x14ac:dyDescent="0.55000000000000004">
      <c r="A57">
        <v>53</v>
      </c>
      <c r="B57">
        <v>1645104196311</v>
      </c>
      <c r="C57" s="1">
        <v>44609.557824074072</v>
      </c>
      <c r="D57">
        <v>99999999</v>
      </c>
      <c r="E57">
        <v>99999999</v>
      </c>
      <c r="F57">
        <v>99999999</v>
      </c>
      <c r="G57">
        <v>99999999</v>
      </c>
      <c r="H57">
        <v>99999999</v>
      </c>
      <c r="I57">
        <v>99999999</v>
      </c>
      <c r="J57">
        <v>99999999</v>
      </c>
      <c r="K57">
        <v>99999999</v>
      </c>
      <c r="L57">
        <v>121937</v>
      </c>
      <c r="M57">
        <v>52.8</v>
      </c>
      <c r="N57">
        <v>0.71397000571250901</v>
      </c>
      <c r="O57">
        <v>8</v>
      </c>
      <c r="P57">
        <v>125669</v>
      </c>
      <c r="Q57">
        <v>143726</v>
      </c>
      <c r="R57">
        <v>149377</v>
      </c>
      <c r="S57">
        <v>152907</v>
      </c>
      <c r="T57">
        <v>265689</v>
      </c>
      <c r="U57">
        <v>0</v>
      </c>
      <c r="V57">
        <v>7</v>
      </c>
    </row>
    <row r="58" spans="1:22" x14ac:dyDescent="0.55000000000000004">
      <c r="A58">
        <v>54</v>
      </c>
      <c r="B58">
        <v>1645104597917</v>
      </c>
      <c r="C58" s="1">
        <v>44609.562465277777</v>
      </c>
      <c r="D58">
        <v>99999999</v>
      </c>
      <c r="E58">
        <v>99999999</v>
      </c>
      <c r="F58">
        <v>99999999</v>
      </c>
      <c r="G58">
        <v>99999999</v>
      </c>
      <c r="H58">
        <v>99999999</v>
      </c>
      <c r="I58">
        <v>99999999</v>
      </c>
      <c r="J58">
        <v>46916</v>
      </c>
      <c r="K58">
        <v>71010</v>
      </c>
      <c r="L58">
        <v>94030</v>
      </c>
      <c r="M58">
        <v>63.5</v>
      </c>
      <c r="N58">
        <v>0.66</v>
      </c>
      <c r="O58">
        <v>8</v>
      </c>
      <c r="P58">
        <v>97765</v>
      </c>
      <c r="Q58">
        <v>114930</v>
      </c>
      <c r="R58">
        <v>119986</v>
      </c>
      <c r="S58">
        <v>127570</v>
      </c>
      <c r="T58">
        <v>183083</v>
      </c>
      <c r="U58">
        <v>0</v>
      </c>
      <c r="V58">
        <v>7</v>
      </c>
    </row>
    <row r="59" spans="1:22" x14ac:dyDescent="0.55000000000000004">
      <c r="A59">
        <v>55</v>
      </c>
      <c r="B59">
        <v>1645104880041</v>
      </c>
      <c r="C59" s="1">
        <v>44609.565740740742</v>
      </c>
      <c r="D59">
        <v>99999999</v>
      </c>
      <c r="E59">
        <v>99999999</v>
      </c>
      <c r="F59">
        <v>99999999</v>
      </c>
      <c r="G59">
        <v>99999999</v>
      </c>
      <c r="H59">
        <v>99999999</v>
      </c>
      <c r="I59">
        <v>99999999</v>
      </c>
      <c r="J59">
        <v>84565</v>
      </c>
      <c r="K59">
        <v>108686</v>
      </c>
      <c r="L59">
        <v>135317</v>
      </c>
      <c r="M59">
        <v>66.7</v>
      </c>
      <c r="N59">
        <v>0.51037999999999994</v>
      </c>
      <c r="O59">
        <v>8</v>
      </c>
      <c r="P59">
        <v>138949</v>
      </c>
      <c r="Q59">
        <v>156303</v>
      </c>
      <c r="R59">
        <v>161349</v>
      </c>
      <c r="S59">
        <v>171749</v>
      </c>
      <c r="T59">
        <v>340959</v>
      </c>
      <c r="U59">
        <v>0</v>
      </c>
      <c r="V59">
        <v>7</v>
      </c>
    </row>
    <row r="60" spans="1:22" x14ac:dyDescent="0.55000000000000004">
      <c r="A60">
        <v>56</v>
      </c>
      <c r="B60">
        <v>1645105307550</v>
      </c>
      <c r="C60" s="1">
        <v>44609.57068287037</v>
      </c>
      <c r="D60">
        <v>99999999</v>
      </c>
      <c r="E60">
        <v>99999999</v>
      </c>
      <c r="F60">
        <v>99999999</v>
      </c>
      <c r="G60">
        <v>99999999</v>
      </c>
      <c r="H60">
        <v>99999999</v>
      </c>
      <c r="I60">
        <v>99999999</v>
      </c>
      <c r="J60">
        <v>99999999</v>
      </c>
      <c r="K60">
        <v>99999999</v>
      </c>
      <c r="L60">
        <v>99999999</v>
      </c>
      <c r="M60">
        <v>99999999</v>
      </c>
      <c r="N60">
        <v>99999999</v>
      </c>
      <c r="O60">
        <v>99999999</v>
      </c>
      <c r="P60">
        <v>99999999</v>
      </c>
      <c r="Q60">
        <v>99999999</v>
      </c>
      <c r="R60">
        <v>99999999</v>
      </c>
      <c r="S60">
        <v>99999999</v>
      </c>
      <c r="T60">
        <v>99999999</v>
      </c>
      <c r="U60">
        <v>99999999</v>
      </c>
      <c r="V60">
        <v>99999999</v>
      </c>
    </row>
    <row r="61" spans="1:22" x14ac:dyDescent="0.55000000000000004">
      <c r="A61">
        <v>57</v>
      </c>
      <c r="B61">
        <v>1645105328615</v>
      </c>
      <c r="C61" s="1">
        <v>44609.570925925924</v>
      </c>
      <c r="D61">
        <v>99999999</v>
      </c>
      <c r="E61">
        <v>99999999</v>
      </c>
      <c r="F61">
        <v>99999999</v>
      </c>
      <c r="G61">
        <v>99999999</v>
      </c>
      <c r="H61">
        <v>99999999</v>
      </c>
      <c r="I61">
        <v>99999999</v>
      </c>
      <c r="J61">
        <v>99999999</v>
      </c>
      <c r="K61">
        <v>99999999</v>
      </c>
      <c r="L61">
        <v>99999999</v>
      </c>
      <c r="M61">
        <v>99999999</v>
      </c>
      <c r="N61">
        <v>99999999</v>
      </c>
      <c r="O61">
        <v>99999999</v>
      </c>
      <c r="P61">
        <v>99999999</v>
      </c>
      <c r="Q61">
        <v>99999999</v>
      </c>
      <c r="R61">
        <v>99999999</v>
      </c>
      <c r="S61">
        <v>99999999</v>
      </c>
      <c r="T61">
        <v>99999999</v>
      </c>
      <c r="U61">
        <v>99999999</v>
      </c>
      <c r="V61">
        <v>99999999</v>
      </c>
    </row>
    <row r="62" spans="1:22" x14ac:dyDescent="0.55000000000000004">
      <c r="A62">
        <v>58</v>
      </c>
      <c r="B62">
        <v>1645110488744</v>
      </c>
      <c r="C62" s="1">
        <v>44609.630648148152</v>
      </c>
      <c r="D62">
        <v>101</v>
      </c>
      <c r="E62">
        <v>99999999</v>
      </c>
      <c r="F62">
        <v>101</v>
      </c>
      <c r="G62">
        <v>36002</v>
      </c>
      <c r="H62">
        <v>99999999</v>
      </c>
      <c r="I62">
        <v>99999999</v>
      </c>
      <c r="J62">
        <v>99999999</v>
      </c>
      <c r="K62">
        <v>99999999</v>
      </c>
      <c r="L62">
        <v>108037</v>
      </c>
      <c r="M62">
        <v>58.453760705566403</v>
      </c>
      <c r="N62">
        <v>0.67</v>
      </c>
      <c r="O62">
        <v>8</v>
      </c>
      <c r="P62">
        <v>111973</v>
      </c>
      <c r="Q62">
        <v>130357</v>
      </c>
      <c r="R62">
        <v>136012</v>
      </c>
      <c r="S62">
        <v>145898</v>
      </c>
      <c r="T62">
        <v>185256</v>
      </c>
      <c r="U62">
        <v>0</v>
      </c>
      <c r="V62">
        <v>7</v>
      </c>
    </row>
    <row r="63" spans="1:22" x14ac:dyDescent="0.55000000000000004">
      <c r="A63">
        <v>59</v>
      </c>
      <c r="B63">
        <v>1645111214431</v>
      </c>
      <c r="C63" s="1">
        <v>44609.639050925929</v>
      </c>
      <c r="D63">
        <v>99999999</v>
      </c>
      <c r="E63">
        <v>99999999</v>
      </c>
      <c r="F63">
        <v>99999999</v>
      </c>
      <c r="G63">
        <v>99999999</v>
      </c>
      <c r="H63">
        <v>99999999</v>
      </c>
      <c r="I63">
        <v>99999999</v>
      </c>
      <c r="J63">
        <v>99999999</v>
      </c>
      <c r="K63">
        <v>99999999</v>
      </c>
      <c r="L63">
        <v>99999999</v>
      </c>
      <c r="M63">
        <v>99999999</v>
      </c>
      <c r="N63">
        <v>99999999</v>
      </c>
      <c r="O63">
        <v>99999999</v>
      </c>
      <c r="P63">
        <v>99999999</v>
      </c>
      <c r="Q63">
        <v>99999999</v>
      </c>
      <c r="R63">
        <v>99999999</v>
      </c>
      <c r="S63">
        <v>99999999</v>
      </c>
      <c r="T63">
        <v>99999999</v>
      </c>
      <c r="U63">
        <v>99999999</v>
      </c>
      <c r="V63">
        <v>99999999</v>
      </c>
    </row>
    <row r="64" spans="1:22" x14ac:dyDescent="0.55000000000000004">
      <c r="A64">
        <v>60</v>
      </c>
      <c r="B64">
        <v>1645111224329</v>
      </c>
      <c r="C64" s="1">
        <v>44609.639166666668</v>
      </c>
      <c r="D64">
        <v>99999999</v>
      </c>
      <c r="E64">
        <v>99999999</v>
      </c>
      <c r="F64">
        <v>99999999</v>
      </c>
      <c r="G64">
        <v>99999999</v>
      </c>
      <c r="H64">
        <v>99999999</v>
      </c>
      <c r="I64">
        <v>99999999</v>
      </c>
      <c r="J64">
        <v>99999999</v>
      </c>
      <c r="K64">
        <v>99999999</v>
      </c>
      <c r="L64">
        <v>99999999</v>
      </c>
      <c r="M64">
        <v>99999999</v>
      </c>
      <c r="N64">
        <v>99999999</v>
      </c>
      <c r="O64">
        <v>99999999</v>
      </c>
      <c r="P64">
        <v>99999999</v>
      </c>
      <c r="Q64">
        <v>99999999</v>
      </c>
      <c r="R64">
        <v>99999999</v>
      </c>
      <c r="S64">
        <v>99999999</v>
      </c>
      <c r="T64">
        <v>99999999</v>
      </c>
      <c r="U64">
        <v>99999999</v>
      </c>
      <c r="V64">
        <v>99999999</v>
      </c>
    </row>
    <row r="65" spans="1:22" x14ac:dyDescent="0.55000000000000004">
      <c r="A65">
        <v>61</v>
      </c>
      <c r="B65">
        <v>1645111230280</v>
      </c>
      <c r="C65" s="1">
        <v>44609.639236111114</v>
      </c>
      <c r="D65">
        <v>99999999</v>
      </c>
      <c r="E65">
        <v>99999999</v>
      </c>
      <c r="F65">
        <v>99999999</v>
      </c>
      <c r="G65">
        <v>99999999</v>
      </c>
      <c r="H65">
        <v>99999999</v>
      </c>
      <c r="I65">
        <v>99999999</v>
      </c>
      <c r="J65">
        <v>99999999</v>
      </c>
      <c r="K65">
        <v>99999999</v>
      </c>
      <c r="L65">
        <v>99999999</v>
      </c>
      <c r="M65">
        <v>99999999</v>
      </c>
      <c r="N65">
        <v>99999999</v>
      </c>
      <c r="O65">
        <v>99999999</v>
      </c>
      <c r="P65">
        <v>99999999</v>
      </c>
      <c r="Q65">
        <v>99999999</v>
      </c>
      <c r="R65">
        <v>99999999</v>
      </c>
      <c r="S65">
        <v>99999999</v>
      </c>
      <c r="T65">
        <v>99999999</v>
      </c>
      <c r="U65">
        <v>99999999</v>
      </c>
      <c r="V65">
        <v>99999999</v>
      </c>
    </row>
    <row r="66" spans="1:22" x14ac:dyDescent="0.55000000000000004">
      <c r="A66">
        <v>62</v>
      </c>
      <c r="B66">
        <v>1645111238057</v>
      </c>
      <c r="C66" s="1">
        <v>44609.639328703706</v>
      </c>
      <c r="D66">
        <v>99999999</v>
      </c>
      <c r="E66">
        <v>99999999</v>
      </c>
      <c r="F66">
        <v>99999999</v>
      </c>
      <c r="G66">
        <v>99999999</v>
      </c>
      <c r="H66">
        <v>99999999</v>
      </c>
      <c r="I66">
        <v>99999999</v>
      </c>
      <c r="J66">
        <v>99999999</v>
      </c>
      <c r="K66">
        <v>99999999</v>
      </c>
      <c r="L66">
        <v>99999999</v>
      </c>
      <c r="M66">
        <v>99999999</v>
      </c>
      <c r="N66">
        <v>99999999</v>
      </c>
      <c r="O66">
        <v>99999999</v>
      </c>
      <c r="P66">
        <v>99999999</v>
      </c>
      <c r="Q66">
        <v>99999999</v>
      </c>
      <c r="R66">
        <v>99999999</v>
      </c>
      <c r="S66">
        <v>99999999</v>
      </c>
      <c r="T66">
        <v>99999999</v>
      </c>
      <c r="U66">
        <v>99999999</v>
      </c>
      <c r="V66">
        <v>99999999</v>
      </c>
    </row>
    <row r="67" spans="1:22" x14ac:dyDescent="0.55000000000000004">
      <c r="A67">
        <v>63</v>
      </c>
      <c r="B67">
        <v>1645111254699</v>
      </c>
      <c r="C67" s="1">
        <v>44609.639513888891</v>
      </c>
      <c r="D67">
        <v>99999999</v>
      </c>
      <c r="E67">
        <v>99999999</v>
      </c>
      <c r="F67">
        <v>99999999</v>
      </c>
      <c r="G67">
        <v>99999999</v>
      </c>
      <c r="H67">
        <v>99999999</v>
      </c>
      <c r="I67">
        <v>99999999</v>
      </c>
      <c r="J67">
        <v>99999999</v>
      </c>
      <c r="K67">
        <v>99999999</v>
      </c>
      <c r="L67">
        <v>99999999</v>
      </c>
      <c r="M67">
        <v>99999999</v>
      </c>
      <c r="N67">
        <v>99999999</v>
      </c>
      <c r="O67">
        <v>99999999</v>
      </c>
      <c r="P67">
        <v>99999999</v>
      </c>
      <c r="Q67">
        <v>99999999</v>
      </c>
      <c r="R67">
        <v>99999999</v>
      </c>
      <c r="S67">
        <v>99999999</v>
      </c>
      <c r="T67">
        <v>99999999</v>
      </c>
      <c r="U67">
        <v>99999999</v>
      </c>
      <c r="V67">
        <v>99999999</v>
      </c>
    </row>
    <row r="68" spans="1:22" x14ac:dyDescent="0.55000000000000004">
      <c r="A68">
        <v>64</v>
      </c>
      <c r="B68">
        <v>1645112817904</v>
      </c>
      <c r="C68" s="1">
        <v>44609.657604166663</v>
      </c>
      <c r="D68">
        <v>101</v>
      </c>
      <c r="E68">
        <v>99999999</v>
      </c>
      <c r="F68">
        <v>101</v>
      </c>
      <c r="G68">
        <v>21601</v>
      </c>
      <c r="H68">
        <v>99999999</v>
      </c>
      <c r="I68">
        <v>99999999</v>
      </c>
      <c r="J68">
        <v>99999999</v>
      </c>
      <c r="K68">
        <v>99999999</v>
      </c>
      <c r="L68">
        <v>81920</v>
      </c>
      <c r="M68">
        <v>60.515899757385199</v>
      </c>
      <c r="N68">
        <v>0.7</v>
      </c>
      <c r="O68">
        <v>6</v>
      </c>
      <c r="P68">
        <v>85948</v>
      </c>
      <c r="Q68">
        <v>105224</v>
      </c>
      <c r="R68">
        <v>109660</v>
      </c>
      <c r="S68">
        <v>118235</v>
      </c>
      <c r="T68">
        <v>192096</v>
      </c>
      <c r="U68">
        <v>0</v>
      </c>
      <c r="V68">
        <v>7</v>
      </c>
    </row>
    <row r="69" spans="1:22" x14ac:dyDescent="0.55000000000000004">
      <c r="A69">
        <v>65</v>
      </c>
      <c r="B69">
        <v>1645113766935</v>
      </c>
      <c r="C69" s="1">
        <v>44609.668587962966</v>
      </c>
      <c r="D69">
        <v>99999999</v>
      </c>
      <c r="E69">
        <v>99999999</v>
      </c>
      <c r="F69">
        <v>99999999</v>
      </c>
      <c r="G69">
        <v>99999999</v>
      </c>
      <c r="H69">
        <v>99999999</v>
      </c>
      <c r="I69">
        <v>99999999</v>
      </c>
      <c r="J69">
        <v>99999999</v>
      </c>
      <c r="K69">
        <v>99999999</v>
      </c>
      <c r="L69">
        <v>60636</v>
      </c>
      <c r="M69">
        <v>68.5</v>
      </c>
      <c r="N69">
        <v>0.5</v>
      </c>
      <c r="O69">
        <v>6</v>
      </c>
      <c r="P69">
        <v>64572</v>
      </c>
      <c r="Q69">
        <v>83443</v>
      </c>
      <c r="R69">
        <v>87679</v>
      </c>
      <c r="S69">
        <v>102603</v>
      </c>
      <c r="T69">
        <v>144065</v>
      </c>
      <c r="U69">
        <v>0</v>
      </c>
      <c r="V69">
        <v>7</v>
      </c>
    </row>
    <row r="70" spans="1:22" x14ac:dyDescent="0.55000000000000004">
      <c r="A70">
        <v>66</v>
      </c>
      <c r="B70">
        <v>1645114020762</v>
      </c>
      <c r="C70" s="1">
        <v>44609.671527777777</v>
      </c>
      <c r="D70">
        <v>99999999</v>
      </c>
      <c r="E70">
        <v>99999999</v>
      </c>
      <c r="F70">
        <v>99999999</v>
      </c>
      <c r="G70">
        <v>99999999</v>
      </c>
      <c r="H70">
        <v>99999999</v>
      </c>
      <c r="I70">
        <v>99999999</v>
      </c>
      <c r="J70">
        <v>75137</v>
      </c>
      <c r="K70">
        <v>99255</v>
      </c>
      <c r="L70">
        <v>114698</v>
      </c>
      <c r="M70">
        <v>71.623699999999999</v>
      </c>
      <c r="N70">
        <v>0.55035000000000001</v>
      </c>
      <c r="O70">
        <v>7.3079999999999998</v>
      </c>
      <c r="P70">
        <v>118735</v>
      </c>
      <c r="Q70">
        <v>136698</v>
      </c>
      <c r="R70">
        <v>183349</v>
      </c>
      <c r="S70">
        <v>202971</v>
      </c>
      <c r="T70">
        <v>304238</v>
      </c>
      <c r="U70">
        <v>0</v>
      </c>
      <c r="V70">
        <v>7</v>
      </c>
    </row>
    <row r="71" spans="1:22" x14ac:dyDescent="0.55000000000000004">
      <c r="A71">
        <v>67</v>
      </c>
      <c r="B71">
        <v>1645116908573</v>
      </c>
      <c r="C71" s="1">
        <v>44609.704953703702</v>
      </c>
      <c r="D71">
        <v>101</v>
      </c>
      <c r="E71">
        <v>99999999</v>
      </c>
      <c r="F71">
        <v>101</v>
      </c>
      <c r="G71">
        <v>27431</v>
      </c>
      <c r="H71">
        <v>99999999</v>
      </c>
      <c r="I71">
        <v>99999999</v>
      </c>
      <c r="J71">
        <v>99999999</v>
      </c>
      <c r="K71">
        <v>99999999</v>
      </c>
      <c r="L71">
        <v>87877</v>
      </c>
      <c r="M71">
        <v>66.044999313354396</v>
      </c>
      <c r="N71">
        <v>0.68</v>
      </c>
      <c r="O71">
        <v>6</v>
      </c>
      <c r="P71">
        <v>91819</v>
      </c>
      <c r="Q71">
        <v>110580</v>
      </c>
      <c r="R71">
        <v>114720</v>
      </c>
      <c r="S71">
        <v>210625</v>
      </c>
      <c r="T71">
        <v>286427</v>
      </c>
      <c r="U71">
        <v>4486.4386798510996</v>
      </c>
      <c r="V71">
        <v>7</v>
      </c>
    </row>
    <row r="72" spans="1:22" x14ac:dyDescent="0.55000000000000004">
      <c r="A72">
        <v>68</v>
      </c>
      <c r="B72">
        <v>1645183384264</v>
      </c>
      <c r="C72" s="1">
        <v>44610.474351851852</v>
      </c>
      <c r="D72">
        <v>101</v>
      </c>
      <c r="E72">
        <v>99999999</v>
      </c>
      <c r="F72">
        <v>101</v>
      </c>
      <c r="G72">
        <v>38524</v>
      </c>
      <c r="H72">
        <v>99999999</v>
      </c>
      <c r="I72">
        <v>99999999</v>
      </c>
      <c r="J72">
        <v>99999999</v>
      </c>
      <c r="K72">
        <v>99999999</v>
      </c>
      <c r="L72">
        <v>161189</v>
      </c>
      <c r="M72">
        <v>40.200000000000003</v>
      </c>
      <c r="N72">
        <v>0.85045000000000004</v>
      </c>
      <c r="O72">
        <v>8</v>
      </c>
      <c r="P72">
        <v>165123</v>
      </c>
      <c r="Q72">
        <v>187736</v>
      </c>
      <c r="R72">
        <v>194214</v>
      </c>
      <c r="S72">
        <v>249226</v>
      </c>
      <c r="T72">
        <v>333736</v>
      </c>
      <c r="U72">
        <v>0</v>
      </c>
      <c r="V72">
        <v>7</v>
      </c>
    </row>
    <row r="73" spans="1:22" x14ac:dyDescent="0.55000000000000004">
      <c r="A73">
        <v>69</v>
      </c>
      <c r="B73">
        <v>1645183802790</v>
      </c>
      <c r="C73" s="1">
        <v>44610.479189814818</v>
      </c>
      <c r="D73">
        <v>99999999</v>
      </c>
      <c r="E73">
        <v>99999999</v>
      </c>
      <c r="F73">
        <v>99999999</v>
      </c>
      <c r="G73">
        <v>99999999</v>
      </c>
      <c r="H73">
        <v>99999999</v>
      </c>
      <c r="I73">
        <v>99999999</v>
      </c>
      <c r="J73">
        <v>96745</v>
      </c>
      <c r="K73">
        <v>120661</v>
      </c>
      <c r="L73">
        <v>170810</v>
      </c>
      <c r="M73">
        <v>58.749899999999997</v>
      </c>
      <c r="N73">
        <v>0.69</v>
      </c>
      <c r="O73">
        <v>8</v>
      </c>
      <c r="P73">
        <v>174644</v>
      </c>
      <c r="Q73">
        <v>192000</v>
      </c>
      <c r="R73">
        <v>197545</v>
      </c>
      <c r="S73">
        <v>245606</v>
      </c>
      <c r="T73">
        <v>302210</v>
      </c>
      <c r="U73">
        <v>0</v>
      </c>
      <c r="V73">
        <v>7</v>
      </c>
    </row>
    <row r="74" spans="1:22" x14ac:dyDescent="0.55000000000000004">
      <c r="A74">
        <v>70</v>
      </c>
      <c r="B74">
        <v>1645184306764</v>
      </c>
      <c r="C74" s="1">
        <v>44610.485023148147</v>
      </c>
      <c r="D74">
        <v>99999999</v>
      </c>
      <c r="E74">
        <v>99999999</v>
      </c>
      <c r="F74">
        <v>99999999</v>
      </c>
      <c r="G74">
        <v>99999999</v>
      </c>
      <c r="H74">
        <v>605</v>
      </c>
      <c r="I74">
        <v>17059</v>
      </c>
      <c r="J74">
        <v>117498</v>
      </c>
      <c r="K74">
        <v>141499</v>
      </c>
      <c r="L74">
        <v>224105</v>
      </c>
      <c r="M74">
        <v>63.9</v>
      </c>
      <c r="N74">
        <v>0.62</v>
      </c>
      <c r="O74">
        <v>8</v>
      </c>
      <c r="P74">
        <v>227935</v>
      </c>
      <c r="Q74">
        <v>245614</v>
      </c>
      <c r="R74">
        <v>251082</v>
      </c>
      <c r="S74">
        <v>292339</v>
      </c>
      <c r="T74">
        <v>426236</v>
      </c>
      <c r="U74">
        <v>4494</v>
      </c>
      <c r="V74">
        <v>7</v>
      </c>
    </row>
    <row r="75" spans="1:22" x14ac:dyDescent="0.55000000000000004">
      <c r="A75">
        <v>71</v>
      </c>
      <c r="B75">
        <v>1645185076681</v>
      </c>
      <c r="C75" s="1">
        <v>44610.493935185186</v>
      </c>
      <c r="D75">
        <v>99999999</v>
      </c>
      <c r="E75">
        <v>99999999</v>
      </c>
      <c r="F75">
        <v>99999999</v>
      </c>
      <c r="G75">
        <v>99999999</v>
      </c>
      <c r="H75">
        <v>607</v>
      </c>
      <c r="I75">
        <v>99999999</v>
      </c>
      <c r="J75">
        <v>99999999</v>
      </c>
      <c r="K75">
        <v>99999999</v>
      </c>
      <c r="L75">
        <v>99999999</v>
      </c>
      <c r="M75">
        <v>99999999</v>
      </c>
      <c r="N75">
        <v>99999999</v>
      </c>
      <c r="O75">
        <v>99999999</v>
      </c>
      <c r="P75">
        <v>99999999</v>
      </c>
      <c r="Q75">
        <v>99999999</v>
      </c>
      <c r="R75">
        <v>99999999</v>
      </c>
      <c r="S75">
        <v>99999999</v>
      </c>
      <c r="T75">
        <v>99999999</v>
      </c>
      <c r="U75">
        <v>99999999</v>
      </c>
      <c r="V75">
        <v>99999999</v>
      </c>
    </row>
    <row r="76" spans="1:22" x14ac:dyDescent="0.55000000000000004">
      <c r="A76">
        <v>72</v>
      </c>
      <c r="B76">
        <v>1645185087775</v>
      </c>
      <c r="C76" s="1">
        <v>44610.494062500002</v>
      </c>
      <c r="D76">
        <v>99999999</v>
      </c>
      <c r="E76">
        <v>99999999</v>
      </c>
      <c r="F76">
        <v>99999999</v>
      </c>
      <c r="G76">
        <v>99999999</v>
      </c>
      <c r="H76">
        <v>99999999</v>
      </c>
      <c r="I76">
        <v>99999999</v>
      </c>
      <c r="J76">
        <v>99999999</v>
      </c>
      <c r="K76">
        <v>99999999</v>
      </c>
      <c r="L76">
        <v>99999999</v>
      </c>
      <c r="M76">
        <v>99999999</v>
      </c>
      <c r="N76">
        <v>99999999</v>
      </c>
      <c r="O76">
        <v>99999999</v>
      </c>
      <c r="P76">
        <v>99999999</v>
      </c>
      <c r="Q76">
        <v>99999999</v>
      </c>
      <c r="R76">
        <v>99999999</v>
      </c>
      <c r="S76">
        <v>99999999</v>
      </c>
      <c r="T76">
        <v>99999999</v>
      </c>
      <c r="U76">
        <v>99999999</v>
      </c>
      <c r="V76">
        <v>99999999</v>
      </c>
    </row>
    <row r="77" spans="1:22" x14ac:dyDescent="0.55000000000000004">
      <c r="A77">
        <v>73</v>
      </c>
      <c r="B77">
        <v>1645196707932</v>
      </c>
      <c r="C77" s="1">
        <v>44610.628553240742</v>
      </c>
      <c r="D77">
        <v>101</v>
      </c>
      <c r="E77">
        <v>99999999</v>
      </c>
      <c r="F77">
        <v>101</v>
      </c>
      <c r="G77">
        <v>40463</v>
      </c>
      <c r="H77">
        <v>99999999</v>
      </c>
      <c r="I77">
        <v>99999999</v>
      </c>
      <c r="J77">
        <v>99999999</v>
      </c>
      <c r="K77">
        <v>99999999</v>
      </c>
      <c r="L77">
        <v>100873</v>
      </c>
      <c r="M77">
        <v>49.579399532318099</v>
      </c>
      <c r="N77">
        <v>0.8</v>
      </c>
      <c r="O77">
        <v>6</v>
      </c>
      <c r="P77">
        <v>104906</v>
      </c>
      <c r="Q77">
        <v>125482</v>
      </c>
      <c r="R77">
        <v>130024</v>
      </c>
      <c r="S77">
        <v>188136</v>
      </c>
      <c r="T77">
        <v>285068</v>
      </c>
      <c r="U77">
        <v>4486</v>
      </c>
      <c r="V77">
        <v>7</v>
      </c>
    </row>
    <row r="78" spans="1:22" x14ac:dyDescent="0.55000000000000004">
      <c r="A78">
        <v>74</v>
      </c>
      <c r="B78">
        <v>1645266309038</v>
      </c>
      <c r="C78" s="1">
        <v>44611.434131944443</v>
      </c>
      <c r="D78">
        <v>99999999</v>
      </c>
      <c r="E78">
        <v>99999999</v>
      </c>
      <c r="F78">
        <v>99999999</v>
      </c>
      <c r="G78">
        <v>37317</v>
      </c>
      <c r="H78">
        <v>99999999</v>
      </c>
      <c r="I78">
        <v>99999999</v>
      </c>
      <c r="J78">
        <v>99999999</v>
      </c>
      <c r="K78">
        <v>99999999</v>
      </c>
      <c r="L78">
        <v>97739</v>
      </c>
      <c r="M78">
        <v>35.805300395965503</v>
      </c>
      <c r="N78">
        <v>0.86</v>
      </c>
      <c r="O78">
        <v>6.2430000000000003</v>
      </c>
      <c r="P78">
        <v>101565</v>
      </c>
      <c r="Q78">
        <v>124670</v>
      </c>
      <c r="R78">
        <v>129314</v>
      </c>
      <c r="S78">
        <v>176013</v>
      </c>
      <c r="T78">
        <v>285962</v>
      </c>
      <c r="U78">
        <v>4486</v>
      </c>
      <c r="V78">
        <v>7</v>
      </c>
    </row>
    <row r="79" spans="1:22" x14ac:dyDescent="0.55000000000000004">
      <c r="A79">
        <v>75</v>
      </c>
      <c r="B79">
        <v>1645283708476</v>
      </c>
      <c r="C79" s="1">
        <v>44611.635509259257</v>
      </c>
      <c r="D79">
        <v>101</v>
      </c>
      <c r="E79">
        <v>99999999</v>
      </c>
      <c r="F79">
        <v>101</v>
      </c>
      <c r="G79">
        <v>41463</v>
      </c>
      <c r="H79">
        <v>99999999</v>
      </c>
      <c r="I79">
        <v>99999999</v>
      </c>
      <c r="J79">
        <v>99999999</v>
      </c>
      <c r="K79">
        <v>99999999</v>
      </c>
      <c r="L79">
        <v>101890</v>
      </c>
      <c r="M79">
        <v>60.036899436950598</v>
      </c>
      <c r="N79">
        <v>0.68028999999999995</v>
      </c>
      <c r="O79">
        <v>6</v>
      </c>
      <c r="P79">
        <v>105821</v>
      </c>
      <c r="Q79">
        <v>125586</v>
      </c>
      <c r="R79">
        <v>130122</v>
      </c>
      <c r="S79">
        <v>178378</v>
      </c>
      <c r="T79">
        <v>285524</v>
      </c>
      <c r="U79">
        <v>4484.8590000000004</v>
      </c>
      <c r="V79">
        <v>7</v>
      </c>
    </row>
    <row r="80" spans="1:22" x14ac:dyDescent="0.55000000000000004">
      <c r="A80">
        <v>76</v>
      </c>
      <c r="B80">
        <v>1645373706062</v>
      </c>
      <c r="C80" s="1">
        <v>44612.677152777775</v>
      </c>
      <c r="D80">
        <v>103</v>
      </c>
      <c r="E80">
        <v>99999999</v>
      </c>
      <c r="F80">
        <v>103</v>
      </c>
      <c r="G80">
        <v>39458</v>
      </c>
      <c r="H80">
        <v>99999999</v>
      </c>
      <c r="I80">
        <v>99999999</v>
      </c>
      <c r="J80">
        <v>99999999</v>
      </c>
      <c r="K80">
        <v>99999999</v>
      </c>
      <c r="L80">
        <v>99791</v>
      </c>
      <c r="M80">
        <v>34.5</v>
      </c>
      <c r="N80">
        <v>0.86</v>
      </c>
      <c r="O80">
        <v>6</v>
      </c>
      <c r="P80">
        <v>103622</v>
      </c>
      <c r="Q80">
        <v>128030</v>
      </c>
      <c r="R80">
        <v>132874</v>
      </c>
      <c r="S80">
        <v>192321</v>
      </c>
      <c r="T80">
        <v>285938</v>
      </c>
      <c r="U80">
        <v>4485.28860106719</v>
      </c>
      <c r="V80">
        <v>7</v>
      </c>
    </row>
    <row r="81" spans="1:22" x14ac:dyDescent="0.55000000000000004">
      <c r="A81">
        <v>77</v>
      </c>
      <c r="B81">
        <v>1645463704631</v>
      </c>
      <c r="C81" s="1">
        <v>44613.7187962963</v>
      </c>
      <c r="D81">
        <v>102</v>
      </c>
      <c r="E81">
        <v>99999999</v>
      </c>
      <c r="F81">
        <v>102</v>
      </c>
      <c r="G81">
        <v>38931</v>
      </c>
      <c r="H81">
        <v>99999999</v>
      </c>
      <c r="I81">
        <v>99999999</v>
      </c>
      <c r="J81">
        <v>99999999</v>
      </c>
      <c r="K81">
        <v>99999999</v>
      </c>
      <c r="L81">
        <v>99339</v>
      </c>
      <c r="M81">
        <v>34.396100940704301</v>
      </c>
      <c r="N81">
        <v>0.86</v>
      </c>
      <c r="O81">
        <v>6</v>
      </c>
      <c r="P81">
        <v>103489</v>
      </c>
      <c r="Q81">
        <v>126793</v>
      </c>
      <c r="R81">
        <v>131435</v>
      </c>
      <c r="S81">
        <v>195908</v>
      </c>
      <c r="T81">
        <v>285369</v>
      </c>
      <c r="U81">
        <v>4486</v>
      </c>
      <c r="V81">
        <v>7</v>
      </c>
    </row>
    <row r="82" spans="1:22" x14ac:dyDescent="0.55000000000000004">
      <c r="A82">
        <v>78</v>
      </c>
      <c r="B82">
        <v>1645551906044</v>
      </c>
      <c r="C82" s="1">
        <v>44614.739652777775</v>
      </c>
      <c r="D82">
        <v>101</v>
      </c>
      <c r="E82">
        <v>99999999</v>
      </c>
      <c r="F82">
        <v>101</v>
      </c>
      <c r="G82">
        <v>43302</v>
      </c>
      <c r="H82">
        <v>99999999</v>
      </c>
      <c r="I82">
        <v>99999999</v>
      </c>
      <c r="J82">
        <v>99999999</v>
      </c>
      <c r="K82">
        <v>99999999</v>
      </c>
      <c r="L82">
        <v>103726</v>
      </c>
      <c r="M82">
        <v>34.816399864196697</v>
      </c>
      <c r="N82">
        <v>0.86</v>
      </c>
      <c r="O82">
        <v>6.1920000000000002</v>
      </c>
      <c r="P82">
        <v>107563</v>
      </c>
      <c r="Q82">
        <v>131277</v>
      </c>
      <c r="R82">
        <v>136019</v>
      </c>
      <c r="S82">
        <v>184655</v>
      </c>
      <c r="T82">
        <v>285956</v>
      </c>
      <c r="U82">
        <v>4486</v>
      </c>
      <c r="V82">
        <v>7</v>
      </c>
    </row>
    <row r="83" spans="1:22" x14ac:dyDescent="0.55000000000000004">
      <c r="C83" s="1"/>
    </row>
    <row r="84" spans="1:22" x14ac:dyDescent="0.55000000000000004">
      <c r="C84" s="1"/>
    </row>
    <row r="85" spans="1:22" x14ac:dyDescent="0.55000000000000004">
      <c r="C85" s="1"/>
    </row>
    <row r="86" spans="1:22" x14ac:dyDescent="0.55000000000000004">
      <c r="C86" s="1"/>
    </row>
    <row r="87" spans="1:22" x14ac:dyDescent="0.55000000000000004">
      <c r="C87" s="1"/>
    </row>
    <row r="88" spans="1:22" x14ac:dyDescent="0.55000000000000004">
      <c r="C88" s="1"/>
    </row>
    <row r="89" spans="1:22" x14ac:dyDescent="0.55000000000000004">
      <c r="C89" s="1"/>
    </row>
    <row r="90" spans="1:22" x14ac:dyDescent="0.55000000000000004">
      <c r="C90" s="1"/>
    </row>
    <row r="91" spans="1:22" x14ac:dyDescent="0.55000000000000004">
      <c r="C91" s="1"/>
    </row>
    <row r="92" spans="1:22" x14ac:dyDescent="0.55000000000000004">
      <c r="C92" s="1"/>
    </row>
    <row r="93" spans="1:22" x14ac:dyDescent="0.55000000000000004">
      <c r="C93" s="1"/>
    </row>
    <row r="94" spans="1:22" x14ac:dyDescent="0.55000000000000004">
      <c r="C94" s="1"/>
    </row>
    <row r="95" spans="1:22" x14ac:dyDescent="0.55000000000000004">
      <c r="C95" s="1"/>
    </row>
    <row r="96" spans="1:22" x14ac:dyDescent="0.55000000000000004">
      <c r="C96" s="1"/>
    </row>
    <row r="97" spans="3:3" x14ac:dyDescent="0.55000000000000004">
      <c r="C97" s="1"/>
    </row>
    <row r="98" spans="3:3" x14ac:dyDescent="0.55000000000000004">
      <c r="C98" s="1"/>
    </row>
    <row r="99" spans="3:3" x14ac:dyDescent="0.55000000000000004">
      <c r="C99" s="1"/>
    </row>
    <row r="100" spans="3:3" x14ac:dyDescent="0.55000000000000004">
      <c r="C100" s="1"/>
    </row>
    <row r="101" spans="3:3" x14ac:dyDescent="0.55000000000000004">
      <c r="C101" s="1"/>
    </row>
    <row r="102" spans="3:3" x14ac:dyDescent="0.55000000000000004">
      <c r="C102" s="1"/>
    </row>
    <row r="103" spans="3:3" x14ac:dyDescent="0.55000000000000004">
      <c r="C103" s="1"/>
    </row>
    <row r="104" spans="3:3" x14ac:dyDescent="0.55000000000000004">
      <c r="C104" s="1"/>
    </row>
    <row r="105" spans="3:3" x14ac:dyDescent="0.55000000000000004">
      <c r="C105" s="1"/>
    </row>
    <row r="106" spans="3:3" x14ac:dyDescent="0.55000000000000004">
      <c r="C106" s="1"/>
    </row>
    <row r="107" spans="3:3" x14ac:dyDescent="0.55000000000000004">
      <c r="C107" s="1"/>
    </row>
    <row r="108" spans="3:3" x14ac:dyDescent="0.55000000000000004">
      <c r="C108" s="1"/>
    </row>
    <row r="109" spans="3:3" x14ac:dyDescent="0.55000000000000004">
      <c r="C109" s="1"/>
    </row>
    <row r="110" spans="3:3" x14ac:dyDescent="0.55000000000000004">
      <c r="C110" s="1"/>
    </row>
    <row r="111" spans="3:3" x14ac:dyDescent="0.55000000000000004">
      <c r="C111" s="1"/>
    </row>
    <row r="112" spans="3:3" x14ac:dyDescent="0.55000000000000004">
      <c r="C112" s="1"/>
    </row>
    <row r="113" spans="3:3" x14ac:dyDescent="0.55000000000000004">
      <c r="C113" s="1"/>
    </row>
    <row r="114" spans="3:3" x14ac:dyDescent="0.55000000000000004">
      <c r="C114" s="1"/>
    </row>
    <row r="115" spans="3:3" x14ac:dyDescent="0.55000000000000004">
      <c r="C115" s="1"/>
    </row>
    <row r="116" spans="3:3" x14ac:dyDescent="0.55000000000000004">
      <c r="C116" s="1"/>
    </row>
    <row r="117" spans="3:3" x14ac:dyDescent="0.55000000000000004">
      <c r="C117" s="1"/>
    </row>
    <row r="118" spans="3:3" x14ac:dyDescent="0.55000000000000004">
      <c r="C118" s="1"/>
    </row>
    <row r="119" spans="3:3" x14ac:dyDescent="0.55000000000000004">
      <c r="C119" s="1"/>
    </row>
    <row r="120" spans="3:3" x14ac:dyDescent="0.55000000000000004">
      <c r="C120" s="1"/>
    </row>
    <row r="121" spans="3:3" x14ac:dyDescent="0.55000000000000004">
      <c r="C121" s="1"/>
    </row>
    <row r="122" spans="3:3" x14ac:dyDescent="0.55000000000000004">
      <c r="C122" s="1"/>
    </row>
    <row r="123" spans="3:3" x14ac:dyDescent="0.55000000000000004">
      <c r="C123" s="1"/>
    </row>
    <row r="124" spans="3:3" x14ac:dyDescent="0.55000000000000004">
      <c r="C124" s="1"/>
    </row>
    <row r="125" spans="3:3" x14ac:dyDescent="0.55000000000000004">
      <c r="C125" s="1"/>
    </row>
    <row r="126" spans="3:3" x14ac:dyDescent="0.55000000000000004">
      <c r="C126" s="1"/>
    </row>
    <row r="127" spans="3:3" x14ac:dyDescent="0.55000000000000004">
      <c r="C127" s="1"/>
    </row>
    <row r="128" spans="3:3" x14ac:dyDescent="0.55000000000000004">
      <c r="C128" s="1"/>
    </row>
    <row r="129" spans="3:3" x14ac:dyDescent="0.55000000000000004">
      <c r="C129" s="1"/>
    </row>
    <row r="130" spans="3:3" x14ac:dyDescent="0.55000000000000004">
      <c r="C130" s="1"/>
    </row>
    <row r="131" spans="3:3" x14ac:dyDescent="0.55000000000000004">
      <c r="C131" s="1"/>
    </row>
    <row r="132" spans="3:3" x14ac:dyDescent="0.55000000000000004">
      <c r="C132" s="1"/>
    </row>
    <row r="133" spans="3:3" x14ac:dyDescent="0.55000000000000004">
      <c r="C133" s="1"/>
    </row>
    <row r="134" spans="3:3" x14ac:dyDescent="0.55000000000000004">
      <c r="C134" s="1"/>
    </row>
    <row r="135" spans="3:3" x14ac:dyDescent="0.55000000000000004">
      <c r="C135" s="1"/>
    </row>
    <row r="136" spans="3:3" x14ac:dyDescent="0.55000000000000004">
      <c r="C136" s="1"/>
    </row>
    <row r="137" spans="3:3" x14ac:dyDescent="0.55000000000000004">
      <c r="C137" s="1"/>
    </row>
    <row r="138" spans="3:3" x14ac:dyDescent="0.55000000000000004">
      <c r="C138" s="1"/>
    </row>
    <row r="139" spans="3:3" x14ac:dyDescent="0.55000000000000004">
      <c r="C139" s="1"/>
    </row>
    <row r="140" spans="3:3" x14ac:dyDescent="0.55000000000000004">
      <c r="C140" s="1"/>
    </row>
    <row r="141" spans="3:3" x14ac:dyDescent="0.55000000000000004">
      <c r="C141" s="1"/>
    </row>
    <row r="142" spans="3:3" x14ac:dyDescent="0.55000000000000004">
      <c r="C142" s="1"/>
    </row>
    <row r="143" spans="3:3" x14ac:dyDescent="0.55000000000000004">
      <c r="C143" s="1"/>
    </row>
    <row r="144" spans="3:3" x14ac:dyDescent="0.55000000000000004">
      <c r="C144" s="1"/>
    </row>
    <row r="145" spans="3:3" x14ac:dyDescent="0.55000000000000004">
      <c r="C145" s="1"/>
    </row>
    <row r="146" spans="3:3" x14ac:dyDescent="0.55000000000000004">
      <c r="C146" s="1"/>
    </row>
    <row r="147" spans="3:3" x14ac:dyDescent="0.55000000000000004">
      <c r="C147" s="1"/>
    </row>
    <row r="148" spans="3:3" x14ac:dyDescent="0.55000000000000004">
      <c r="C148" s="1"/>
    </row>
    <row r="149" spans="3:3" x14ac:dyDescent="0.55000000000000004">
      <c r="C149" s="1"/>
    </row>
    <row r="150" spans="3:3" x14ac:dyDescent="0.55000000000000004">
      <c r="C150" s="1"/>
    </row>
    <row r="151" spans="3:3" x14ac:dyDescent="0.55000000000000004">
      <c r="C151" s="1"/>
    </row>
    <row r="152" spans="3:3" x14ac:dyDescent="0.55000000000000004">
      <c r="C152" s="1"/>
    </row>
    <row r="153" spans="3:3" x14ac:dyDescent="0.55000000000000004">
      <c r="C153" s="1"/>
    </row>
    <row r="154" spans="3:3" x14ac:dyDescent="0.55000000000000004">
      <c r="C154" s="1"/>
    </row>
    <row r="155" spans="3:3" x14ac:dyDescent="0.55000000000000004">
      <c r="C155" s="1"/>
    </row>
    <row r="156" spans="3:3" x14ac:dyDescent="0.55000000000000004">
      <c r="C156" s="1"/>
    </row>
    <row r="157" spans="3:3" x14ac:dyDescent="0.55000000000000004">
      <c r="C157" s="1"/>
    </row>
    <row r="158" spans="3:3" x14ac:dyDescent="0.55000000000000004">
      <c r="C158" s="1"/>
    </row>
    <row r="159" spans="3:3" x14ac:dyDescent="0.55000000000000004">
      <c r="C159" s="1"/>
    </row>
    <row r="160" spans="3:3" x14ac:dyDescent="0.55000000000000004">
      <c r="C160" s="1"/>
    </row>
    <row r="161" spans="3:3" x14ac:dyDescent="0.55000000000000004">
      <c r="C161" s="1"/>
    </row>
    <row r="162" spans="3:3" x14ac:dyDescent="0.55000000000000004">
      <c r="C162" s="1"/>
    </row>
    <row r="163" spans="3:3" x14ac:dyDescent="0.55000000000000004">
      <c r="C163" s="1"/>
    </row>
    <row r="164" spans="3:3" x14ac:dyDescent="0.55000000000000004">
      <c r="C164" s="1"/>
    </row>
    <row r="165" spans="3:3" x14ac:dyDescent="0.55000000000000004">
      <c r="C165" s="1"/>
    </row>
    <row r="166" spans="3:3" x14ac:dyDescent="0.55000000000000004">
      <c r="C166" s="1"/>
    </row>
    <row r="167" spans="3:3" x14ac:dyDescent="0.55000000000000004">
      <c r="C167" s="1"/>
    </row>
    <row r="168" spans="3:3" x14ac:dyDescent="0.55000000000000004">
      <c r="C168" s="1"/>
    </row>
    <row r="169" spans="3:3" x14ac:dyDescent="0.55000000000000004">
      <c r="C169" s="1"/>
    </row>
    <row r="170" spans="3:3" x14ac:dyDescent="0.55000000000000004">
      <c r="C170" s="1"/>
    </row>
    <row r="171" spans="3:3" x14ac:dyDescent="0.55000000000000004">
      <c r="C171" s="1"/>
    </row>
    <row r="172" spans="3:3" x14ac:dyDescent="0.55000000000000004">
      <c r="C172" s="1"/>
    </row>
    <row r="173" spans="3:3" x14ac:dyDescent="0.55000000000000004">
      <c r="C173" s="1"/>
    </row>
    <row r="174" spans="3:3" x14ac:dyDescent="0.55000000000000004">
      <c r="C174" s="1"/>
    </row>
    <row r="175" spans="3:3" x14ac:dyDescent="0.55000000000000004">
      <c r="C175" s="1"/>
    </row>
    <row r="176" spans="3:3" x14ac:dyDescent="0.55000000000000004">
      <c r="C176" s="1"/>
    </row>
    <row r="177" spans="3:3" x14ac:dyDescent="0.55000000000000004">
      <c r="C177" s="1"/>
    </row>
    <row r="178" spans="3:3" x14ac:dyDescent="0.55000000000000004">
      <c r="C178" s="1"/>
    </row>
    <row r="179" spans="3:3" x14ac:dyDescent="0.55000000000000004">
      <c r="C179" s="1"/>
    </row>
    <row r="180" spans="3:3" x14ac:dyDescent="0.55000000000000004">
      <c r="C180" s="1"/>
    </row>
    <row r="181" spans="3:3" x14ac:dyDescent="0.55000000000000004">
      <c r="C181" s="1"/>
    </row>
    <row r="182" spans="3:3" x14ac:dyDescent="0.55000000000000004">
      <c r="C182" s="1"/>
    </row>
    <row r="183" spans="3:3" x14ac:dyDescent="0.55000000000000004">
      <c r="C183" s="1"/>
    </row>
    <row r="184" spans="3:3" x14ac:dyDescent="0.55000000000000004">
      <c r="C184" s="1"/>
    </row>
    <row r="185" spans="3:3" x14ac:dyDescent="0.55000000000000004">
      <c r="C185" s="1"/>
    </row>
    <row r="186" spans="3:3" x14ac:dyDescent="0.55000000000000004">
      <c r="C186" s="1"/>
    </row>
    <row r="187" spans="3:3" x14ac:dyDescent="0.55000000000000004">
      <c r="C187" s="1"/>
    </row>
    <row r="188" spans="3:3" x14ac:dyDescent="0.55000000000000004">
      <c r="C188" s="1"/>
    </row>
    <row r="189" spans="3:3" x14ac:dyDescent="0.55000000000000004">
      <c r="C189" s="1"/>
    </row>
    <row r="190" spans="3:3" x14ac:dyDescent="0.55000000000000004">
      <c r="C190" s="1"/>
    </row>
    <row r="191" spans="3:3" x14ac:dyDescent="0.55000000000000004">
      <c r="C191" s="1"/>
    </row>
    <row r="192" spans="3:3" x14ac:dyDescent="0.55000000000000004">
      <c r="C192" s="1"/>
    </row>
    <row r="193" spans="3:3" x14ac:dyDescent="0.55000000000000004">
      <c r="C193" s="1"/>
    </row>
    <row r="194" spans="3:3" x14ac:dyDescent="0.55000000000000004">
      <c r="C194" s="1"/>
    </row>
    <row r="195" spans="3:3" x14ac:dyDescent="0.55000000000000004">
      <c r="C195" s="1"/>
    </row>
    <row r="196" spans="3:3" x14ac:dyDescent="0.55000000000000004">
      <c r="C196" s="1"/>
    </row>
    <row r="197" spans="3:3" x14ac:dyDescent="0.55000000000000004">
      <c r="C197" s="1"/>
    </row>
    <row r="198" spans="3:3" x14ac:dyDescent="0.55000000000000004">
      <c r="C198" s="1"/>
    </row>
    <row r="199" spans="3:3" x14ac:dyDescent="0.55000000000000004">
      <c r="C199" s="1"/>
    </row>
    <row r="200" spans="3:3" x14ac:dyDescent="0.55000000000000004">
      <c r="C200" s="1"/>
    </row>
    <row r="201" spans="3:3" x14ac:dyDescent="0.55000000000000004">
      <c r="C201" s="1"/>
    </row>
    <row r="202" spans="3:3" x14ac:dyDescent="0.55000000000000004">
      <c r="C202" s="1"/>
    </row>
    <row r="203" spans="3:3" x14ac:dyDescent="0.55000000000000004">
      <c r="C203" s="1"/>
    </row>
    <row r="204" spans="3:3" x14ac:dyDescent="0.55000000000000004">
      <c r="C204" s="1"/>
    </row>
    <row r="205" spans="3:3" x14ac:dyDescent="0.55000000000000004">
      <c r="C205" s="1"/>
    </row>
    <row r="206" spans="3:3" x14ac:dyDescent="0.55000000000000004">
      <c r="C206" s="1"/>
    </row>
    <row r="207" spans="3:3" x14ac:dyDescent="0.55000000000000004">
      <c r="C207" s="1"/>
    </row>
    <row r="208" spans="3:3" x14ac:dyDescent="0.55000000000000004">
      <c r="C208" s="1"/>
    </row>
    <row r="209" spans="3:3" x14ac:dyDescent="0.55000000000000004">
      <c r="C209" s="1"/>
    </row>
    <row r="210" spans="3:3" x14ac:dyDescent="0.55000000000000004">
      <c r="C210" s="1"/>
    </row>
    <row r="211" spans="3:3" x14ac:dyDescent="0.55000000000000004">
      <c r="C211" s="1"/>
    </row>
    <row r="212" spans="3:3" x14ac:dyDescent="0.55000000000000004">
      <c r="C212" s="1"/>
    </row>
    <row r="213" spans="3:3" x14ac:dyDescent="0.55000000000000004">
      <c r="C213" s="1"/>
    </row>
    <row r="214" spans="3:3" x14ac:dyDescent="0.55000000000000004">
      <c r="C214" s="1"/>
    </row>
    <row r="215" spans="3:3" x14ac:dyDescent="0.55000000000000004">
      <c r="C215" s="1"/>
    </row>
    <row r="216" spans="3:3" x14ac:dyDescent="0.55000000000000004">
      <c r="C216" s="1"/>
    </row>
    <row r="217" spans="3:3" x14ac:dyDescent="0.55000000000000004">
      <c r="C217" s="1"/>
    </row>
    <row r="218" spans="3:3" x14ac:dyDescent="0.55000000000000004">
      <c r="C218" s="1"/>
    </row>
    <row r="219" spans="3:3" x14ac:dyDescent="0.55000000000000004">
      <c r="C219" s="1"/>
    </row>
    <row r="220" spans="3:3" x14ac:dyDescent="0.55000000000000004">
      <c r="C220" s="1"/>
    </row>
    <row r="221" spans="3:3" x14ac:dyDescent="0.55000000000000004">
      <c r="C221" s="1"/>
    </row>
    <row r="222" spans="3:3" x14ac:dyDescent="0.55000000000000004">
      <c r="C222" s="1"/>
    </row>
    <row r="223" spans="3:3" x14ac:dyDescent="0.55000000000000004">
      <c r="C223" s="1"/>
    </row>
    <row r="224" spans="3:3" x14ac:dyDescent="0.55000000000000004">
      <c r="C224" s="1"/>
    </row>
    <row r="225" spans="3:3" x14ac:dyDescent="0.55000000000000004">
      <c r="C225" s="1"/>
    </row>
    <row r="226" spans="3:3" x14ac:dyDescent="0.55000000000000004">
      <c r="C226" s="1"/>
    </row>
    <row r="227" spans="3:3" x14ac:dyDescent="0.55000000000000004">
      <c r="C227" s="1"/>
    </row>
    <row r="228" spans="3:3" x14ac:dyDescent="0.55000000000000004">
      <c r="C228" s="1"/>
    </row>
    <row r="229" spans="3:3" x14ac:dyDescent="0.55000000000000004">
      <c r="C229" s="1"/>
    </row>
    <row r="230" spans="3:3" x14ac:dyDescent="0.55000000000000004">
      <c r="C230" s="1"/>
    </row>
    <row r="231" spans="3:3" x14ac:dyDescent="0.55000000000000004">
      <c r="C231" s="1"/>
    </row>
    <row r="232" spans="3:3" x14ac:dyDescent="0.55000000000000004">
      <c r="C232" s="1"/>
    </row>
    <row r="233" spans="3:3" x14ac:dyDescent="0.55000000000000004">
      <c r="C233" s="1"/>
    </row>
    <row r="234" spans="3:3" x14ac:dyDescent="0.55000000000000004">
      <c r="C234" s="1"/>
    </row>
    <row r="235" spans="3:3" x14ac:dyDescent="0.55000000000000004">
      <c r="C235" s="1"/>
    </row>
    <row r="236" spans="3:3" x14ac:dyDescent="0.55000000000000004">
      <c r="C236" s="1"/>
    </row>
    <row r="237" spans="3:3" x14ac:dyDescent="0.55000000000000004">
      <c r="C237" s="1"/>
    </row>
    <row r="238" spans="3:3" x14ac:dyDescent="0.55000000000000004">
      <c r="C238" s="1"/>
    </row>
    <row r="239" spans="3:3" x14ac:dyDescent="0.55000000000000004">
      <c r="C239" s="1"/>
    </row>
    <row r="240" spans="3:3" x14ac:dyDescent="0.55000000000000004">
      <c r="C240" s="1"/>
    </row>
    <row r="241" spans="3:3" x14ac:dyDescent="0.55000000000000004">
      <c r="C241" s="1"/>
    </row>
    <row r="242" spans="3:3" x14ac:dyDescent="0.55000000000000004">
      <c r="C242" s="1"/>
    </row>
    <row r="243" spans="3:3" x14ac:dyDescent="0.55000000000000004">
      <c r="C243" s="1"/>
    </row>
    <row r="244" spans="3:3" x14ac:dyDescent="0.55000000000000004">
      <c r="C244" s="1"/>
    </row>
    <row r="245" spans="3:3" x14ac:dyDescent="0.55000000000000004">
      <c r="C245" s="1"/>
    </row>
    <row r="246" spans="3:3" x14ac:dyDescent="0.55000000000000004">
      <c r="C246" s="1"/>
    </row>
    <row r="247" spans="3:3" x14ac:dyDescent="0.55000000000000004">
      <c r="C247" s="1"/>
    </row>
    <row r="248" spans="3:3" x14ac:dyDescent="0.55000000000000004">
      <c r="C248" s="1"/>
    </row>
    <row r="249" spans="3:3" x14ac:dyDescent="0.55000000000000004">
      <c r="C249" s="1"/>
    </row>
    <row r="250" spans="3:3" x14ac:dyDescent="0.55000000000000004">
      <c r="C250" s="1"/>
    </row>
    <row r="251" spans="3:3" x14ac:dyDescent="0.55000000000000004">
      <c r="C251" s="1"/>
    </row>
    <row r="252" spans="3:3" x14ac:dyDescent="0.55000000000000004">
      <c r="C252" s="1"/>
    </row>
    <row r="253" spans="3:3" x14ac:dyDescent="0.55000000000000004">
      <c r="C253" s="1"/>
    </row>
    <row r="254" spans="3:3" x14ac:dyDescent="0.55000000000000004">
      <c r="C254" s="1"/>
    </row>
    <row r="255" spans="3:3" x14ac:dyDescent="0.55000000000000004">
      <c r="C255" s="1"/>
    </row>
    <row r="256" spans="3:3" x14ac:dyDescent="0.55000000000000004">
      <c r="C256" s="1"/>
    </row>
    <row r="257" spans="3:3" x14ac:dyDescent="0.55000000000000004">
      <c r="C257" s="1"/>
    </row>
    <row r="258" spans="3:3" x14ac:dyDescent="0.55000000000000004">
      <c r="C258" s="1"/>
    </row>
    <row r="259" spans="3:3" x14ac:dyDescent="0.55000000000000004">
      <c r="C259" s="1"/>
    </row>
    <row r="260" spans="3:3" x14ac:dyDescent="0.55000000000000004">
      <c r="C260" s="1"/>
    </row>
    <row r="261" spans="3:3" x14ac:dyDescent="0.55000000000000004">
      <c r="C261" s="1"/>
    </row>
    <row r="262" spans="3:3" x14ac:dyDescent="0.55000000000000004">
      <c r="C262" s="1"/>
    </row>
    <row r="263" spans="3:3" x14ac:dyDescent="0.55000000000000004">
      <c r="C263" s="1"/>
    </row>
    <row r="264" spans="3:3" x14ac:dyDescent="0.55000000000000004">
      <c r="C264" s="1"/>
    </row>
    <row r="265" spans="3:3" x14ac:dyDescent="0.55000000000000004">
      <c r="C265" s="1"/>
    </row>
    <row r="266" spans="3:3" x14ac:dyDescent="0.55000000000000004">
      <c r="C266" s="1"/>
    </row>
    <row r="267" spans="3:3" x14ac:dyDescent="0.55000000000000004">
      <c r="C267" s="1"/>
    </row>
    <row r="268" spans="3:3" x14ac:dyDescent="0.55000000000000004">
      <c r="C268" s="1"/>
    </row>
    <row r="269" spans="3:3" x14ac:dyDescent="0.55000000000000004">
      <c r="C269" s="1"/>
    </row>
    <row r="270" spans="3:3" x14ac:dyDescent="0.55000000000000004">
      <c r="C270" s="1"/>
    </row>
    <row r="271" spans="3:3" x14ac:dyDescent="0.55000000000000004">
      <c r="C271" s="1"/>
    </row>
    <row r="272" spans="3:3" x14ac:dyDescent="0.55000000000000004">
      <c r="C272" s="1"/>
    </row>
    <row r="273" spans="3:3" x14ac:dyDescent="0.55000000000000004">
      <c r="C273" s="1"/>
    </row>
    <row r="274" spans="3:3" x14ac:dyDescent="0.55000000000000004">
      <c r="C274" s="1"/>
    </row>
    <row r="275" spans="3:3" x14ac:dyDescent="0.55000000000000004">
      <c r="C275" s="1"/>
    </row>
    <row r="276" spans="3:3" x14ac:dyDescent="0.55000000000000004">
      <c r="C276" s="1"/>
    </row>
    <row r="277" spans="3:3" x14ac:dyDescent="0.55000000000000004">
      <c r="C277" s="1"/>
    </row>
    <row r="278" spans="3:3" x14ac:dyDescent="0.55000000000000004">
      <c r="C278" s="1"/>
    </row>
    <row r="279" spans="3:3" x14ac:dyDescent="0.55000000000000004">
      <c r="C279" s="1"/>
    </row>
    <row r="280" spans="3:3" x14ac:dyDescent="0.55000000000000004">
      <c r="C280" s="1"/>
    </row>
    <row r="281" spans="3:3" x14ac:dyDescent="0.55000000000000004">
      <c r="C281" s="1"/>
    </row>
    <row r="282" spans="3:3" x14ac:dyDescent="0.55000000000000004">
      <c r="C282" s="1"/>
    </row>
    <row r="283" spans="3:3" x14ac:dyDescent="0.55000000000000004">
      <c r="C283" s="1"/>
    </row>
    <row r="284" spans="3:3" x14ac:dyDescent="0.55000000000000004">
      <c r="C284" s="1"/>
    </row>
    <row r="285" spans="3:3" x14ac:dyDescent="0.55000000000000004">
      <c r="C285" s="1"/>
    </row>
    <row r="286" spans="3:3" x14ac:dyDescent="0.55000000000000004">
      <c r="C286" s="1"/>
    </row>
    <row r="287" spans="3:3" x14ac:dyDescent="0.55000000000000004">
      <c r="C287" s="1"/>
    </row>
    <row r="288" spans="3:3" x14ac:dyDescent="0.55000000000000004">
      <c r="C288" s="1"/>
    </row>
    <row r="289" spans="3:3" x14ac:dyDescent="0.55000000000000004">
      <c r="C289" s="1"/>
    </row>
    <row r="290" spans="3:3" x14ac:dyDescent="0.55000000000000004">
      <c r="C290" s="1"/>
    </row>
    <row r="291" spans="3:3" x14ac:dyDescent="0.55000000000000004">
      <c r="C291" s="1"/>
    </row>
    <row r="292" spans="3:3" x14ac:dyDescent="0.55000000000000004">
      <c r="C292" s="1"/>
    </row>
    <row r="293" spans="3:3" x14ac:dyDescent="0.55000000000000004">
      <c r="C293" s="1"/>
    </row>
    <row r="294" spans="3:3" x14ac:dyDescent="0.55000000000000004">
      <c r="C294" s="1"/>
    </row>
    <row r="295" spans="3:3" x14ac:dyDescent="0.55000000000000004">
      <c r="C295" s="1"/>
    </row>
    <row r="296" spans="3:3" x14ac:dyDescent="0.55000000000000004">
      <c r="C296" s="1"/>
    </row>
    <row r="297" spans="3:3" x14ac:dyDescent="0.55000000000000004">
      <c r="C297" s="1"/>
    </row>
    <row r="298" spans="3:3" x14ac:dyDescent="0.55000000000000004">
      <c r="C298" s="1"/>
    </row>
    <row r="299" spans="3:3" x14ac:dyDescent="0.55000000000000004">
      <c r="C299" s="1"/>
    </row>
    <row r="300" spans="3:3" x14ac:dyDescent="0.55000000000000004">
      <c r="C300" s="1"/>
    </row>
    <row r="301" spans="3:3" x14ac:dyDescent="0.55000000000000004">
      <c r="C301" s="1"/>
    </row>
    <row r="302" spans="3:3" x14ac:dyDescent="0.55000000000000004">
      <c r="C302" s="1"/>
    </row>
    <row r="303" spans="3:3" x14ac:dyDescent="0.55000000000000004">
      <c r="C303" s="1"/>
    </row>
    <row r="304" spans="3:3" x14ac:dyDescent="0.55000000000000004">
      <c r="C304" s="1"/>
    </row>
    <row r="305" spans="3:3" x14ac:dyDescent="0.55000000000000004">
      <c r="C305" s="1"/>
    </row>
    <row r="306" spans="3:3" x14ac:dyDescent="0.55000000000000004">
      <c r="C306" s="1"/>
    </row>
    <row r="307" spans="3:3" x14ac:dyDescent="0.55000000000000004">
      <c r="C307" s="1"/>
    </row>
    <row r="308" spans="3:3" x14ac:dyDescent="0.55000000000000004">
      <c r="C308" s="1"/>
    </row>
    <row r="309" spans="3:3" x14ac:dyDescent="0.55000000000000004">
      <c r="C309" s="1"/>
    </row>
    <row r="310" spans="3:3" x14ac:dyDescent="0.55000000000000004">
      <c r="C310" s="1"/>
    </row>
    <row r="311" spans="3:3" x14ac:dyDescent="0.55000000000000004">
      <c r="C311" s="1"/>
    </row>
    <row r="312" spans="3:3" x14ac:dyDescent="0.55000000000000004">
      <c r="C312" s="1"/>
    </row>
    <row r="313" spans="3:3" x14ac:dyDescent="0.55000000000000004">
      <c r="C313" s="1"/>
    </row>
    <row r="314" spans="3:3" x14ac:dyDescent="0.55000000000000004">
      <c r="C314" s="1"/>
    </row>
    <row r="315" spans="3:3" x14ac:dyDescent="0.55000000000000004">
      <c r="C315" s="1"/>
    </row>
    <row r="316" spans="3:3" x14ac:dyDescent="0.55000000000000004">
      <c r="C316" s="1"/>
    </row>
    <row r="317" spans="3:3" x14ac:dyDescent="0.55000000000000004">
      <c r="C317" s="1"/>
    </row>
    <row r="318" spans="3:3" x14ac:dyDescent="0.55000000000000004">
      <c r="C318" s="1"/>
    </row>
    <row r="319" spans="3:3" x14ac:dyDescent="0.55000000000000004">
      <c r="C319" s="1"/>
    </row>
    <row r="320" spans="3:3" x14ac:dyDescent="0.55000000000000004">
      <c r="C320" s="1"/>
    </row>
    <row r="321" spans="3:3" x14ac:dyDescent="0.55000000000000004">
      <c r="C321" s="1"/>
    </row>
    <row r="322" spans="3:3" x14ac:dyDescent="0.55000000000000004">
      <c r="C322" s="1"/>
    </row>
    <row r="323" spans="3:3" x14ac:dyDescent="0.55000000000000004">
      <c r="C323" s="1"/>
    </row>
    <row r="324" spans="3:3" x14ac:dyDescent="0.55000000000000004">
      <c r="C324" s="1"/>
    </row>
    <row r="325" spans="3:3" x14ac:dyDescent="0.55000000000000004">
      <c r="C325" s="1"/>
    </row>
    <row r="326" spans="3:3" x14ac:dyDescent="0.55000000000000004">
      <c r="C326" s="1"/>
    </row>
    <row r="327" spans="3:3" x14ac:dyDescent="0.55000000000000004">
      <c r="C327" s="1"/>
    </row>
    <row r="328" spans="3:3" x14ac:dyDescent="0.55000000000000004">
      <c r="C328" s="1"/>
    </row>
    <row r="329" spans="3:3" x14ac:dyDescent="0.55000000000000004">
      <c r="C329" s="1"/>
    </row>
    <row r="330" spans="3:3" x14ac:dyDescent="0.55000000000000004">
      <c r="C330" s="1"/>
    </row>
    <row r="331" spans="3:3" x14ac:dyDescent="0.55000000000000004">
      <c r="C331" s="1"/>
    </row>
    <row r="332" spans="3:3" x14ac:dyDescent="0.55000000000000004">
      <c r="C332" s="1"/>
    </row>
    <row r="333" spans="3:3" x14ac:dyDescent="0.55000000000000004">
      <c r="C333" s="1"/>
    </row>
    <row r="334" spans="3:3" x14ac:dyDescent="0.55000000000000004">
      <c r="C334" s="1"/>
    </row>
    <row r="335" spans="3:3" x14ac:dyDescent="0.55000000000000004">
      <c r="C335" s="1"/>
    </row>
    <row r="336" spans="3:3" x14ac:dyDescent="0.55000000000000004">
      <c r="C336" s="1"/>
    </row>
    <row r="337" spans="3:3" x14ac:dyDescent="0.55000000000000004">
      <c r="C337" s="1"/>
    </row>
    <row r="338" spans="3:3" x14ac:dyDescent="0.55000000000000004">
      <c r="C338" s="1"/>
    </row>
    <row r="339" spans="3:3" x14ac:dyDescent="0.55000000000000004">
      <c r="C339" s="1"/>
    </row>
    <row r="340" spans="3:3" x14ac:dyDescent="0.55000000000000004">
      <c r="C340" s="1"/>
    </row>
    <row r="341" spans="3:3" x14ac:dyDescent="0.55000000000000004">
      <c r="C341" s="1"/>
    </row>
    <row r="342" spans="3:3" x14ac:dyDescent="0.55000000000000004">
      <c r="C342" s="1"/>
    </row>
    <row r="343" spans="3:3" x14ac:dyDescent="0.55000000000000004">
      <c r="C343" s="1"/>
    </row>
    <row r="344" spans="3:3" x14ac:dyDescent="0.55000000000000004">
      <c r="C344" s="1"/>
    </row>
    <row r="345" spans="3:3" x14ac:dyDescent="0.55000000000000004">
      <c r="C345" s="1"/>
    </row>
    <row r="346" spans="3:3" x14ac:dyDescent="0.55000000000000004">
      <c r="C346" s="1"/>
    </row>
    <row r="347" spans="3:3" x14ac:dyDescent="0.55000000000000004">
      <c r="C347" s="1"/>
    </row>
    <row r="348" spans="3:3" x14ac:dyDescent="0.55000000000000004">
      <c r="C348" s="1"/>
    </row>
    <row r="349" spans="3:3" x14ac:dyDescent="0.55000000000000004">
      <c r="C349" s="1"/>
    </row>
    <row r="350" spans="3:3" x14ac:dyDescent="0.55000000000000004">
      <c r="C350" s="1"/>
    </row>
    <row r="351" spans="3:3" x14ac:dyDescent="0.55000000000000004">
      <c r="C351" s="1"/>
    </row>
    <row r="352" spans="3:3" x14ac:dyDescent="0.55000000000000004">
      <c r="C352" s="1"/>
    </row>
    <row r="353" spans="3:3" x14ac:dyDescent="0.55000000000000004">
      <c r="C353" s="1"/>
    </row>
    <row r="354" spans="3:3" x14ac:dyDescent="0.55000000000000004">
      <c r="C354" s="1"/>
    </row>
    <row r="355" spans="3:3" x14ac:dyDescent="0.55000000000000004">
      <c r="C355" s="1"/>
    </row>
    <row r="356" spans="3:3" x14ac:dyDescent="0.55000000000000004">
      <c r="C356" s="1"/>
    </row>
    <row r="357" spans="3:3" x14ac:dyDescent="0.55000000000000004">
      <c r="C357" s="1"/>
    </row>
    <row r="358" spans="3:3" x14ac:dyDescent="0.55000000000000004">
      <c r="C358" s="1"/>
    </row>
    <row r="359" spans="3:3" x14ac:dyDescent="0.55000000000000004">
      <c r="C359" s="1"/>
    </row>
    <row r="360" spans="3:3" x14ac:dyDescent="0.55000000000000004">
      <c r="C360" s="1"/>
    </row>
    <row r="361" spans="3:3" x14ac:dyDescent="0.55000000000000004">
      <c r="C361" s="1"/>
    </row>
    <row r="362" spans="3:3" x14ac:dyDescent="0.55000000000000004">
      <c r="C362" s="1"/>
    </row>
    <row r="363" spans="3:3" x14ac:dyDescent="0.55000000000000004">
      <c r="C363" s="1"/>
    </row>
    <row r="364" spans="3:3" x14ac:dyDescent="0.55000000000000004">
      <c r="C364" s="1"/>
    </row>
    <row r="365" spans="3:3" x14ac:dyDescent="0.55000000000000004">
      <c r="C365" s="1"/>
    </row>
    <row r="366" spans="3:3" x14ac:dyDescent="0.55000000000000004">
      <c r="C366" s="1"/>
    </row>
    <row r="367" spans="3:3" x14ac:dyDescent="0.55000000000000004">
      <c r="C367" s="1"/>
    </row>
    <row r="368" spans="3:3" x14ac:dyDescent="0.55000000000000004">
      <c r="C368" s="1"/>
    </row>
    <row r="369" spans="3:3" x14ac:dyDescent="0.55000000000000004">
      <c r="C369" s="1"/>
    </row>
    <row r="370" spans="3:3" x14ac:dyDescent="0.55000000000000004">
      <c r="C370" s="1"/>
    </row>
    <row r="371" spans="3:3" x14ac:dyDescent="0.55000000000000004">
      <c r="C371" s="1"/>
    </row>
    <row r="372" spans="3:3" x14ac:dyDescent="0.55000000000000004">
      <c r="C372" s="1"/>
    </row>
    <row r="373" spans="3:3" x14ac:dyDescent="0.55000000000000004">
      <c r="C373" s="1"/>
    </row>
    <row r="374" spans="3:3" x14ac:dyDescent="0.55000000000000004">
      <c r="C374" s="1"/>
    </row>
    <row r="375" spans="3:3" x14ac:dyDescent="0.55000000000000004">
      <c r="C375" s="1"/>
    </row>
    <row r="376" spans="3:3" x14ac:dyDescent="0.55000000000000004">
      <c r="C376" s="1"/>
    </row>
    <row r="377" spans="3:3" x14ac:dyDescent="0.55000000000000004">
      <c r="C377" s="1"/>
    </row>
    <row r="378" spans="3:3" x14ac:dyDescent="0.55000000000000004">
      <c r="C378" s="1"/>
    </row>
    <row r="379" spans="3:3" x14ac:dyDescent="0.55000000000000004">
      <c r="C379" s="1"/>
    </row>
    <row r="380" spans="3:3" x14ac:dyDescent="0.55000000000000004">
      <c r="C380" s="1"/>
    </row>
    <row r="381" spans="3:3" x14ac:dyDescent="0.55000000000000004">
      <c r="C381" s="1"/>
    </row>
    <row r="382" spans="3:3" x14ac:dyDescent="0.55000000000000004">
      <c r="C382" s="1"/>
    </row>
    <row r="383" spans="3:3" x14ac:dyDescent="0.55000000000000004">
      <c r="C383" s="1"/>
    </row>
    <row r="384" spans="3:3" x14ac:dyDescent="0.55000000000000004">
      <c r="C384" s="1"/>
    </row>
    <row r="385" spans="3:3" x14ac:dyDescent="0.55000000000000004">
      <c r="C385" s="1"/>
    </row>
    <row r="386" spans="3:3" x14ac:dyDescent="0.55000000000000004">
      <c r="C386" s="1"/>
    </row>
    <row r="387" spans="3:3" x14ac:dyDescent="0.55000000000000004">
      <c r="C387" s="1"/>
    </row>
    <row r="388" spans="3:3" x14ac:dyDescent="0.55000000000000004">
      <c r="C388" s="1"/>
    </row>
    <row r="389" spans="3:3" x14ac:dyDescent="0.55000000000000004">
      <c r="C389" s="1"/>
    </row>
    <row r="390" spans="3:3" x14ac:dyDescent="0.55000000000000004">
      <c r="C390" s="1"/>
    </row>
    <row r="391" spans="3:3" x14ac:dyDescent="0.55000000000000004">
      <c r="C391" s="1"/>
    </row>
    <row r="392" spans="3:3" x14ac:dyDescent="0.55000000000000004">
      <c r="C392" s="1"/>
    </row>
    <row r="393" spans="3:3" x14ac:dyDescent="0.55000000000000004">
      <c r="C393" s="1"/>
    </row>
    <row r="394" spans="3:3" x14ac:dyDescent="0.55000000000000004">
      <c r="C394" s="1"/>
    </row>
    <row r="395" spans="3:3" x14ac:dyDescent="0.55000000000000004">
      <c r="C395" s="1"/>
    </row>
    <row r="396" spans="3:3" x14ac:dyDescent="0.55000000000000004">
      <c r="C396" s="1"/>
    </row>
    <row r="397" spans="3:3" x14ac:dyDescent="0.55000000000000004">
      <c r="C397" s="1"/>
    </row>
    <row r="398" spans="3:3" x14ac:dyDescent="0.55000000000000004">
      <c r="C398" s="1"/>
    </row>
    <row r="399" spans="3:3" x14ac:dyDescent="0.55000000000000004">
      <c r="C399" s="1"/>
    </row>
    <row r="400" spans="3:3" x14ac:dyDescent="0.55000000000000004">
      <c r="C400" s="1"/>
    </row>
    <row r="401" spans="3:3" x14ac:dyDescent="0.55000000000000004">
      <c r="C401" s="1"/>
    </row>
    <row r="402" spans="3:3" x14ac:dyDescent="0.55000000000000004">
      <c r="C402" s="1"/>
    </row>
    <row r="403" spans="3:3" x14ac:dyDescent="0.55000000000000004">
      <c r="C403" s="1"/>
    </row>
    <row r="404" spans="3:3" x14ac:dyDescent="0.55000000000000004">
      <c r="C404" s="1"/>
    </row>
    <row r="405" spans="3:3" x14ac:dyDescent="0.55000000000000004">
      <c r="C405" s="1"/>
    </row>
    <row r="406" spans="3:3" x14ac:dyDescent="0.55000000000000004">
      <c r="C406" s="1"/>
    </row>
    <row r="407" spans="3:3" x14ac:dyDescent="0.55000000000000004">
      <c r="C407" s="1"/>
    </row>
    <row r="408" spans="3:3" x14ac:dyDescent="0.55000000000000004">
      <c r="C408" s="1"/>
    </row>
    <row r="409" spans="3:3" x14ac:dyDescent="0.55000000000000004">
      <c r="C409" s="1"/>
    </row>
    <row r="410" spans="3:3" x14ac:dyDescent="0.55000000000000004">
      <c r="C410" s="1"/>
    </row>
    <row r="411" spans="3:3" x14ac:dyDescent="0.55000000000000004">
      <c r="C411" s="1"/>
    </row>
    <row r="412" spans="3:3" x14ac:dyDescent="0.55000000000000004">
      <c r="C412" s="1"/>
    </row>
    <row r="413" spans="3:3" x14ac:dyDescent="0.55000000000000004">
      <c r="C413" s="1"/>
    </row>
    <row r="414" spans="3:3" x14ac:dyDescent="0.55000000000000004">
      <c r="C414" s="1"/>
    </row>
    <row r="415" spans="3:3" x14ac:dyDescent="0.55000000000000004">
      <c r="C415" s="1"/>
    </row>
    <row r="416" spans="3:3" x14ac:dyDescent="0.55000000000000004">
      <c r="C416" s="1"/>
    </row>
    <row r="417" spans="3:3" x14ac:dyDescent="0.55000000000000004">
      <c r="C417" s="1"/>
    </row>
    <row r="418" spans="3:3" x14ac:dyDescent="0.55000000000000004">
      <c r="C418" s="1"/>
    </row>
    <row r="419" spans="3:3" x14ac:dyDescent="0.55000000000000004">
      <c r="C419" s="1"/>
    </row>
    <row r="420" spans="3:3" x14ac:dyDescent="0.55000000000000004">
      <c r="C420" s="1"/>
    </row>
    <row r="421" spans="3:3" x14ac:dyDescent="0.55000000000000004">
      <c r="C421" s="1"/>
    </row>
    <row r="422" spans="3:3" x14ac:dyDescent="0.55000000000000004">
      <c r="C422" s="1"/>
    </row>
    <row r="423" spans="3:3" x14ac:dyDescent="0.55000000000000004">
      <c r="C423" s="1"/>
    </row>
    <row r="424" spans="3:3" x14ac:dyDescent="0.55000000000000004">
      <c r="C424" s="1"/>
    </row>
    <row r="425" spans="3:3" x14ac:dyDescent="0.55000000000000004">
      <c r="C425" s="1"/>
    </row>
    <row r="426" spans="3:3" x14ac:dyDescent="0.55000000000000004">
      <c r="C426" s="1"/>
    </row>
    <row r="427" spans="3:3" x14ac:dyDescent="0.55000000000000004">
      <c r="C427" s="1"/>
    </row>
    <row r="428" spans="3:3" x14ac:dyDescent="0.55000000000000004">
      <c r="C428" s="1"/>
    </row>
    <row r="429" spans="3:3" x14ac:dyDescent="0.55000000000000004">
      <c r="C429" s="1"/>
    </row>
    <row r="430" spans="3:3" x14ac:dyDescent="0.55000000000000004">
      <c r="C430" s="1"/>
    </row>
    <row r="431" spans="3:3" x14ac:dyDescent="0.55000000000000004">
      <c r="C431" s="1"/>
    </row>
    <row r="432" spans="3:3" x14ac:dyDescent="0.55000000000000004">
      <c r="C432" s="1"/>
    </row>
    <row r="433" spans="3:3" x14ac:dyDescent="0.55000000000000004">
      <c r="C433" s="1"/>
    </row>
    <row r="434" spans="3:3" x14ac:dyDescent="0.55000000000000004">
      <c r="C434" s="1"/>
    </row>
    <row r="435" spans="3:3" x14ac:dyDescent="0.55000000000000004">
      <c r="C435" s="1"/>
    </row>
    <row r="436" spans="3:3" x14ac:dyDescent="0.55000000000000004">
      <c r="C436" s="1"/>
    </row>
    <row r="437" spans="3:3" x14ac:dyDescent="0.55000000000000004">
      <c r="C437" s="1"/>
    </row>
    <row r="438" spans="3:3" x14ac:dyDescent="0.55000000000000004">
      <c r="C438" s="1"/>
    </row>
    <row r="439" spans="3:3" x14ac:dyDescent="0.55000000000000004">
      <c r="C439" s="1"/>
    </row>
    <row r="440" spans="3:3" x14ac:dyDescent="0.55000000000000004">
      <c r="C440" s="1"/>
    </row>
    <row r="441" spans="3:3" x14ac:dyDescent="0.55000000000000004">
      <c r="C441" s="1"/>
    </row>
    <row r="442" spans="3:3" x14ac:dyDescent="0.55000000000000004">
      <c r="C442" s="1"/>
    </row>
    <row r="443" spans="3:3" x14ac:dyDescent="0.55000000000000004">
      <c r="C443" s="1"/>
    </row>
    <row r="444" spans="3:3" x14ac:dyDescent="0.55000000000000004">
      <c r="C444" s="1"/>
    </row>
    <row r="445" spans="3:3" x14ac:dyDescent="0.55000000000000004">
      <c r="C445" s="1"/>
    </row>
    <row r="446" spans="3:3" x14ac:dyDescent="0.55000000000000004">
      <c r="C446" s="1"/>
    </row>
    <row r="447" spans="3:3" x14ac:dyDescent="0.55000000000000004">
      <c r="C447" s="1"/>
    </row>
    <row r="448" spans="3:3" x14ac:dyDescent="0.55000000000000004">
      <c r="C448" s="1"/>
    </row>
    <row r="449" spans="3:3" x14ac:dyDescent="0.55000000000000004">
      <c r="C449" s="1"/>
    </row>
    <row r="450" spans="3:3" x14ac:dyDescent="0.55000000000000004">
      <c r="C450" s="1"/>
    </row>
    <row r="451" spans="3:3" x14ac:dyDescent="0.55000000000000004">
      <c r="C451" s="1"/>
    </row>
    <row r="452" spans="3:3" x14ac:dyDescent="0.55000000000000004">
      <c r="C452" s="1"/>
    </row>
    <row r="453" spans="3:3" x14ac:dyDescent="0.55000000000000004">
      <c r="C453" s="1"/>
    </row>
    <row r="454" spans="3:3" x14ac:dyDescent="0.55000000000000004">
      <c r="C454" s="1"/>
    </row>
    <row r="455" spans="3:3" x14ac:dyDescent="0.55000000000000004">
      <c r="C455" s="1"/>
    </row>
    <row r="456" spans="3:3" x14ac:dyDescent="0.55000000000000004">
      <c r="C456" s="1"/>
    </row>
    <row r="457" spans="3:3" x14ac:dyDescent="0.55000000000000004">
      <c r="C457" s="1"/>
    </row>
    <row r="458" spans="3:3" x14ac:dyDescent="0.55000000000000004">
      <c r="C458" s="1"/>
    </row>
    <row r="459" spans="3:3" x14ac:dyDescent="0.55000000000000004">
      <c r="C459" s="1"/>
    </row>
    <row r="460" spans="3:3" x14ac:dyDescent="0.55000000000000004">
      <c r="C460" s="1"/>
    </row>
    <row r="461" spans="3:3" x14ac:dyDescent="0.55000000000000004">
      <c r="C461" s="1"/>
    </row>
    <row r="462" spans="3:3" x14ac:dyDescent="0.55000000000000004">
      <c r="C462" s="1"/>
    </row>
    <row r="463" spans="3:3" x14ac:dyDescent="0.55000000000000004">
      <c r="C463" s="1"/>
    </row>
    <row r="464" spans="3:3" x14ac:dyDescent="0.55000000000000004">
      <c r="C464" s="1"/>
    </row>
    <row r="465" spans="3:3" x14ac:dyDescent="0.55000000000000004">
      <c r="C465" s="1"/>
    </row>
    <row r="466" spans="3:3" x14ac:dyDescent="0.55000000000000004">
      <c r="C466" s="1"/>
    </row>
    <row r="467" spans="3:3" x14ac:dyDescent="0.55000000000000004">
      <c r="C467" s="1"/>
    </row>
    <row r="468" spans="3:3" x14ac:dyDescent="0.55000000000000004">
      <c r="C468" s="1"/>
    </row>
    <row r="469" spans="3:3" x14ac:dyDescent="0.55000000000000004">
      <c r="C469" s="1"/>
    </row>
    <row r="470" spans="3:3" x14ac:dyDescent="0.55000000000000004">
      <c r="C470" s="1"/>
    </row>
    <row r="471" spans="3:3" x14ac:dyDescent="0.55000000000000004">
      <c r="C471" s="1"/>
    </row>
    <row r="472" spans="3:3" x14ac:dyDescent="0.55000000000000004">
      <c r="C472" s="1"/>
    </row>
    <row r="473" spans="3:3" x14ac:dyDescent="0.55000000000000004">
      <c r="C473" s="1"/>
    </row>
    <row r="474" spans="3:3" x14ac:dyDescent="0.55000000000000004">
      <c r="C474" s="1"/>
    </row>
    <row r="475" spans="3:3" x14ac:dyDescent="0.55000000000000004">
      <c r="C475" s="1"/>
    </row>
    <row r="476" spans="3:3" x14ac:dyDescent="0.55000000000000004">
      <c r="C476" s="1"/>
    </row>
    <row r="477" spans="3:3" x14ac:dyDescent="0.55000000000000004">
      <c r="C477" s="1"/>
    </row>
    <row r="478" spans="3:3" x14ac:dyDescent="0.55000000000000004">
      <c r="C478" s="1"/>
    </row>
    <row r="479" spans="3:3" x14ac:dyDescent="0.55000000000000004">
      <c r="C479" s="1"/>
    </row>
    <row r="480" spans="3:3" x14ac:dyDescent="0.55000000000000004">
      <c r="C480" s="1"/>
    </row>
    <row r="481" spans="3:3" x14ac:dyDescent="0.55000000000000004">
      <c r="C481" s="1"/>
    </row>
    <row r="482" spans="3:3" x14ac:dyDescent="0.55000000000000004">
      <c r="C482" s="1"/>
    </row>
    <row r="483" spans="3:3" x14ac:dyDescent="0.55000000000000004">
      <c r="C483" s="1"/>
    </row>
    <row r="484" spans="3:3" x14ac:dyDescent="0.55000000000000004">
      <c r="C484" s="1"/>
    </row>
    <row r="485" spans="3:3" x14ac:dyDescent="0.55000000000000004">
      <c r="C485" s="1"/>
    </row>
    <row r="486" spans="3:3" x14ac:dyDescent="0.55000000000000004">
      <c r="C486" s="1"/>
    </row>
    <row r="487" spans="3:3" x14ac:dyDescent="0.55000000000000004">
      <c r="C487" s="1"/>
    </row>
    <row r="488" spans="3:3" x14ac:dyDescent="0.55000000000000004">
      <c r="C488" s="1"/>
    </row>
    <row r="489" spans="3:3" x14ac:dyDescent="0.55000000000000004">
      <c r="C489" s="1"/>
    </row>
    <row r="490" spans="3:3" x14ac:dyDescent="0.55000000000000004">
      <c r="C490" s="1"/>
    </row>
    <row r="491" spans="3:3" x14ac:dyDescent="0.55000000000000004">
      <c r="C491" s="1"/>
    </row>
    <row r="492" spans="3:3" x14ac:dyDescent="0.55000000000000004">
      <c r="C492" s="1"/>
    </row>
    <row r="493" spans="3:3" x14ac:dyDescent="0.55000000000000004">
      <c r="C493" s="1"/>
    </row>
    <row r="494" spans="3:3" x14ac:dyDescent="0.55000000000000004">
      <c r="C494" s="1"/>
    </row>
    <row r="495" spans="3:3" x14ac:dyDescent="0.55000000000000004">
      <c r="C495" s="1"/>
    </row>
    <row r="496" spans="3:3" x14ac:dyDescent="0.55000000000000004">
      <c r="C496" s="1"/>
    </row>
    <row r="497" spans="3:3" x14ac:dyDescent="0.55000000000000004">
      <c r="C497" s="1"/>
    </row>
    <row r="498" spans="3:3" x14ac:dyDescent="0.55000000000000004">
      <c r="C498" s="1"/>
    </row>
    <row r="499" spans="3:3" x14ac:dyDescent="0.55000000000000004">
      <c r="C499" s="1"/>
    </row>
    <row r="500" spans="3:3" x14ac:dyDescent="0.55000000000000004">
      <c r="C500" s="1"/>
    </row>
    <row r="501" spans="3:3" x14ac:dyDescent="0.55000000000000004">
      <c r="C501" s="1"/>
    </row>
    <row r="502" spans="3:3" x14ac:dyDescent="0.55000000000000004">
      <c r="C502" s="1"/>
    </row>
    <row r="503" spans="3:3" x14ac:dyDescent="0.55000000000000004">
      <c r="C503" s="1"/>
    </row>
    <row r="504" spans="3:3" x14ac:dyDescent="0.55000000000000004">
      <c r="C504" s="1"/>
    </row>
    <row r="505" spans="3:3" x14ac:dyDescent="0.55000000000000004">
      <c r="C505" s="1"/>
    </row>
    <row r="506" spans="3:3" x14ac:dyDescent="0.55000000000000004">
      <c r="C506" s="1"/>
    </row>
    <row r="507" spans="3:3" x14ac:dyDescent="0.55000000000000004">
      <c r="C507" s="1"/>
    </row>
    <row r="508" spans="3:3" x14ac:dyDescent="0.55000000000000004">
      <c r="C508" s="1"/>
    </row>
    <row r="509" spans="3:3" x14ac:dyDescent="0.55000000000000004">
      <c r="C509" s="1"/>
    </row>
    <row r="510" spans="3:3" x14ac:dyDescent="0.55000000000000004">
      <c r="C510" s="1"/>
    </row>
    <row r="511" spans="3:3" x14ac:dyDescent="0.55000000000000004">
      <c r="C511" s="1"/>
    </row>
    <row r="512" spans="3:3" x14ac:dyDescent="0.55000000000000004">
      <c r="C512" s="1"/>
    </row>
    <row r="513" spans="3:3" x14ac:dyDescent="0.55000000000000004">
      <c r="C513" s="1"/>
    </row>
    <row r="514" spans="3:3" x14ac:dyDescent="0.55000000000000004">
      <c r="C514" s="1"/>
    </row>
    <row r="515" spans="3:3" x14ac:dyDescent="0.55000000000000004">
      <c r="C515" s="1"/>
    </row>
    <row r="516" spans="3:3" x14ac:dyDescent="0.55000000000000004">
      <c r="C516" s="1"/>
    </row>
    <row r="517" spans="3:3" x14ac:dyDescent="0.55000000000000004">
      <c r="C517" s="1"/>
    </row>
    <row r="518" spans="3:3" x14ac:dyDescent="0.55000000000000004">
      <c r="C518" s="1"/>
    </row>
    <row r="519" spans="3:3" x14ac:dyDescent="0.55000000000000004">
      <c r="C519" s="1"/>
    </row>
    <row r="520" spans="3:3" x14ac:dyDescent="0.55000000000000004">
      <c r="C520" s="1"/>
    </row>
    <row r="521" spans="3:3" x14ac:dyDescent="0.55000000000000004">
      <c r="C521" s="1"/>
    </row>
    <row r="522" spans="3:3" x14ac:dyDescent="0.55000000000000004">
      <c r="C522" s="1"/>
    </row>
    <row r="523" spans="3:3" x14ac:dyDescent="0.55000000000000004">
      <c r="C523" s="1"/>
    </row>
    <row r="524" spans="3:3" x14ac:dyDescent="0.55000000000000004">
      <c r="C524" s="1"/>
    </row>
    <row r="525" spans="3:3" x14ac:dyDescent="0.55000000000000004">
      <c r="C525" s="1"/>
    </row>
    <row r="526" spans="3:3" x14ac:dyDescent="0.55000000000000004">
      <c r="C526" s="1"/>
    </row>
    <row r="527" spans="3:3" x14ac:dyDescent="0.55000000000000004">
      <c r="C527" s="1"/>
    </row>
    <row r="528" spans="3:3" x14ac:dyDescent="0.55000000000000004">
      <c r="C528" s="1"/>
    </row>
  </sheetData>
  <autoFilter ref="A3:V82" xr:uid="{00000000-0001-0000-0000-000000000000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2A9-687E-46D7-98F6-E2CAA6564D4D}">
  <sheetPr codeName="Sheet2">
    <tabColor theme="4"/>
  </sheetPr>
  <dimension ref="A1:AZ32"/>
  <sheetViews>
    <sheetView topLeftCell="A7" workbookViewId="0">
      <selection activeCell="W4" sqref="W4"/>
    </sheetView>
  </sheetViews>
  <sheetFormatPr baseColWidth="10" defaultColWidth="9.140625" defaultRowHeight="18.75" x14ac:dyDescent="0.55000000000000004"/>
  <cols>
    <col min="49" max="49" width="8.85546875" bestFit="1" customWidth="1"/>
  </cols>
  <sheetData>
    <row r="1" spans="1:52" ht="23.25" x14ac:dyDescent="0.65">
      <c r="A1" s="8" t="s">
        <v>25</v>
      </c>
    </row>
    <row r="2" spans="1:52" s="9" customFormat="1" x14ac:dyDescent="0.55000000000000004">
      <c r="A2" s="2"/>
    </row>
    <row r="3" spans="1:52" s="9" customFormat="1" x14ac:dyDescent="0.55000000000000004">
      <c r="A3" s="2" t="s">
        <v>26</v>
      </c>
      <c r="D3" s="9">
        <v>1486144</v>
      </c>
    </row>
    <row r="5" spans="1:52" x14ac:dyDescent="0.55000000000000004">
      <c r="A5" s="2" t="s">
        <v>27</v>
      </c>
      <c r="D5">
        <f>COUNTIF('1486144'!U:U,7)</f>
        <v>0</v>
      </c>
    </row>
    <row r="6" spans="1:52" x14ac:dyDescent="0.55000000000000004">
      <c r="A6" s="2" t="s">
        <v>28</v>
      </c>
      <c r="D6">
        <f>COUNTIFS('1486144'!T:T,7,'1486144'!M:M,34)</f>
        <v>0</v>
      </c>
    </row>
    <row r="8" spans="1:52" x14ac:dyDescent="0.55000000000000004">
      <c r="K8" s="3" t="s">
        <v>19</v>
      </c>
      <c r="L8" s="3"/>
      <c r="W8" s="3" t="s">
        <v>20</v>
      </c>
      <c r="X8" s="3"/>
      <c r="AJ8" s="3" t="s">
        <v>29</v>
      </c>
      <c r="AK8" s="3"/>
      <c r="AW8" s="3" t="s">
        <v>30</v>
      </c>
      <c r="AX8" s="3"/>
      <c r="AY8" s="3"/>
      <c r="AZ8" s="3"/>
    </row>
    <row r="9" spans="1:52" x14ac:dyDescent="0.55000000000000004">
      <c r="K9" t="s">
        <v>31</v>
      </c>
      <c r="L9" t="s">
        <v>32</v>
      </c>
      <c r="W9" t="s">
        <v>31</v>
      </c>
      <c r="X9" t="s">
        <v>32</v>
      </c>
      <c r="AJ9" t="s">
        <v>31</v>
      </c>
      <c r="AK9" t="s">
        <v>32</v>
      </c>
      <c r="AW9" t="s">
        <v>31</v>
      </c>
      <c r="AX9" t="s">
        <v>32</v>
      </c>
    </row>
    <row r="10" spans="1:52" x14ac:dyDescent="0.55000000000000004">
      <c r="J10" t="s">
        <v>33</v>
      </c>
      <c r="K10" s="4">
        <f>MIN(All!W:W)</f>
        <v>82.135999999999996</v>
      </c>
      <c r="L10" s="5">
        <f t="shared" ref="L10:L18" si="0">K10/86400</f>
        <v>9.5064814814814806E-4</v>
      </c>
      <c r="V10" t="s">
        <v>33</v>
      </c>
      <c r="W10" s="4">
        <f>MIN(All!X:X)</f>
        <v>86.38</v>
      </c>
      <c r="X10" s="5">
        <f t="shared" ref="X10:X18" si="1">W10/86400</f>
        <v>9.9976851851851854E-4</v>
      </c>
      <c r="AI10" t="s">
        <v>33</v>
      </c>
      <c r="AJ10" s="4">
        <f>MIN(All!Y:Y)</f>
        <v>1.0029999999999999</v>
      </c>
      <c r="AK10" s="5">
        <f t="shared" ref="AK10:AK18" si="2">AJ10/86400</f>
        <v>1.1608796296296294E-5</v>
      </c>
      <c r="AV10" t="s">
        <v>33</v>
      </c>
      <c r="AW10" s="4">
        <f>MIN(All!AB:AB)</f>
        <v>-99962.682000000001</v>
      </c>
      <c r="AX10" s="5">
        <f t="shared" ref="AX10:AX18" si="3">AW10/86400</f>
        <v>-1.1569754861111112</v>
      </c>
    </row>
    <row r="11" spans="1:52" x14ac:dyDescent="0.55000000000000004">
      <c r="J11" t="s">
        <v>34</v>
      </c>
      <c r="K11" s="4">
        <f>_xlfn.QUARTILE.EXC(All!W:W,1)</f>
        <v>116.255</v>
      </c>
      <c r="L11" s="5">
        <f t="shared" si="0"/>
        <v>1.3455439814814814E-3</v>
      </c>
      <c r="V11" t="s">
        <v>34</v>
      </c>
      <c r="W11" s="4">
        <f>_xlfn.QUARTILE.EXC(All!X:X,1)</f>
        <v>120.593</v>
      </c>
      <c r="X11" s="5">
        <f t="shared" si="1"/>
        <v>1.3957523148148149E-3</v>
      </c>
      <c r="AI11" t="s">
        <v>34</v>
      </c>
      <c r="AJ11" s="4">
        <f>_xlfn.QUARTILE.EXC(All!Y:Y,1)</f>
        <v>4.8390000000000004</v>
      </c>
      <c r="AK11" s="5">
        <f t="shared" si="2"/>
        <v>5.600694444444445E-5</v>
      </c>
      <c r="AV11" t="s">
        <v>34</v>
      </c>
      <c r="AW11" s="4">
        <f>_xlfn.QUARTILE.EXC(All!AB:AB,1)</f>
        <v>0</v>
      </c>
      <c r="AX11" s="5">
        <f t="shared" si="3"/>
        <v>0</v>
      </c>
    </row>
    <row r="12" spans="1:52" x14ac:dyDescent="0.55000000000000004">
      <c r="J12" t="s">
        <v>35</v>
      </c>
      <c r="K12" s="4">
        <f>MEDIAN(All!W:W)</f>
        <v>126.79300000000001</v>
      </c>
      <c r="L12" s="5">
        <f t="shared" si="0"/>
        <v>1.4675115740740742E-3</v>
      </c>
      <c r="V12" t="s">
        <v>35</v>
      </c>
      <c r="W12" s="4">
        <f>MEDIAN(All!X:X)</f>
        <v>131.435</v>
      </c>
      <c r="X12" s="5">
        <f t="shared" si="1"/>
        <v>1.5212384259259259E-3</v>
      </c>
      <c r="AI12" t="s">
        <v>35</v>
      </c>
      <c r="AJ12" s="4">
        <f>MEDIAN(All!Y:Y)</f>
        <v>7.5839999999999996</v>
      </c>
      <c r="AK12" s="5">
        <f t="shared" si="2"/>
        <v>8.7777777777777767E-5</v>
      </c>
      <c r="AV12" t="s">
        <v>35</v>
      </c>
      <c r="AW12" s="4">
        <f>MEDIAN(All!AB:AB)</f>
        <v>35.901000000000003</v>
      </c>
      <c r="AX12" s="5">
        <f t="shared" si="3"/>
        <v>4.1552083333333339E-4</v>
      </c>
    </row>
    <row r="13" spans="1:52" x14ac:dyDescent="0.55000000000000004">
      <c r="J13" t="s">
        <v>36</v>
      </c>
      <c r="K13" s="4">
        <f>_xlfn.QUARTILE.EXC(All!W:W,3)</f>
        <v>136.69800000000001</v>
      </c>
      <c r="L13" s="5">
        <f t="shared" si="0"/>
        <v>1.5821527777777778E-3</v>
      </c>
      <c r="V13" t="s">
        <v>36</v>
      </c>
      <c r="W13" s="4">
        <f>_xlfn.QUARTILE.EXC(All!X:X,3)</f>
        <v>149.37700000000001</v>
      </c>
      <c r="X13" s="5">
        <f t="shared" si="1"/>
        <v>1.7289004629629631E-3</v>
      </c>
      <c r="AI13" t="s">
        <v>36</v>
      </c>
      <c r="AJ13" s="4">
        <f>_xlfn.QUARTILE.EXC(All!Y:Y,3)</f>
        <v>10.622</v>
      </c>
      <c r="AK13" s="5">
        <f t="shared" si="2"/>
        <v>1.2293981481481482E-4</v>
      </c>
      <c r="AV13" t="s">
        <v>36</v>
      </c>
      <c r="AW13" s="4">
        <f>_xlfn.QUARTILE.EXC(All!AB:AB,3)</f>
        <v>40.366999999999997</v>
      </c>
      <c r="AX13" s="5">
        <f t="shared" si="3"/>
        <v>4.6721064814814813E-4</v>
      </c>
    </row>
    <row r="14" spans="1:52" x14ac:dyDescent="0.55000000000000004">
      <c r="J14" t="s">
        <v>37</v>
      </c>
      <c r="K14" s="4">
        <f>MAX(All!W:W)</f>
        <v>851.22299999999996</v>
      </c>
      <c r="L14" s="5">
        <f t="shared" si="0"/>
        <v>9.8521180555555549E-3</v>
      </c>
      <c r="V14" t="s">
        <v>37</v>
      </c>
      <c r="W14" s="4">
        <f>MAX(All!X:X)</f>
        <v>857.48500000000001</v>
      </c>
      <c r="X14" s="5">
        <f t="shared" si="1"/>
        <v>9.924594907407408E-3</v>
      </c>
      <c r="AI14" t="s">
        <v>37</v>
      </c>
      <c r="AJ14" s="4">
        <f>MAX(All!Y:Y)</f>
        <v>95.905000000000001</v>
      </c>
      <c r="AK14" s="5">
        <f t="shared" si="2"/>
        <v>1.110011574074074E-3</v>
      </c>
      <c r="AV14" t="s">
        <v>37</v>
      </c>
      <c r="AW14" s="4">
        <f>MAX(All!AB:AB)</f>
        <v>46.000999999999998</v>
      </c>
      <c r="AX14" s="5">
        <f t="shared" si="3"/>
        <v>5.3241898148148148E-4</v>
      </c>
    </row>
    <row r="15" spans="1:52" x14ac:dyDescent="0.55000000000000004">
      <c r="J15" t="s">
        <v>38</v>
      </c>
      <c r="K15" s="4">
        <f>AVERAGE(All!W:W)</f>
        <v>153.18743137254899</v>
      </c>
      <c r="L15" s="5">
        <f t="shared" si="0"/>
        <v>1.7730026779230208E-3</v>
      </c>
      <c r="V15" t="s">
        <v>38</v>
      </c>
      <c r="W15" s="4">
        <f>AVERAGE(All!X:X)</f>
        <v>160.92966666666666</v>
      </c>
      <c r="X15" s="5">
        <f t="shared" si="1"/>
        <v>1.8626118827160493E-3</v>
      </c>
      <c r="AI15" t="s">
        <v>38</v>
      </c>
      <c r="AJ15" s="4">
        <f>AVERAGE(All!Y:Y)</f>
        <v>16.602039215686272</v>
      </c>
      <c r="AK15" s="5">
        <f t="shared" si="2"/>
        <v>1.9215323166303554E-4</v>
      </c>
      <c r="AV15" t="s">
        <v>38</v>
      </c>
      <c r="AW15" s="4">
        <f>AVERAGE(All!AB:AB)</f>
        <v>-1934.4590196078434</v>
      </c>
      <c r="AX15" s="5">
        <f t="shared" si="3"/>
        <v>-2.2389571986201891E-2</v>
      </c>
    </row>
    <row r="16" spans="1:52" x14ac:dyDescent="0.55000000000000004">
      <c r="J16" t="s">
        <v>39</v>
      </c>
      <c r="K16" s="4">
        <f>K13-K11</f>
        <v>20.443000000000012</v>
      </c>
      <c r="L16" s="5">
        <f t="shared" si="0"/>
        <v>2.3660879629629645E-4</v>
      </c>
      <c r="V16" t="s">
        <v>39</v>
      </c>
      <c r="W16" s="4">
        <f>W13-W11</f>
        <v>28.784000000000006</v>
      </c>
      <c r="X16" s="5">
        <f t="shared" si="1"/>
        <v>3.3314814814814822E-4</v>
      </c>
      <c r="AI16" t="s">
        <v>39</v>
      </c>
      <c r="AJ16" s="4">
        <f>AJ13-AJ11</f>
        <v>5.7829999999999995</v>
      </c>
      <c r="AK16" s="5">
        <f t="shared" si="2"/>
        <v>6.6932870370370369E-5</v>
      </c>
      <c r="AV16" t="s">
        <v>39</v>
      </c>
      <c r="AW16" s="4">
        <f>AW13-AW11</f>
        <v>40.366999999999997</v>
      </c>
      <c r="AX16" s="5">
        <f t="shared" si="3"/>
        <v>4.6721064814814813E-4</v>
      </c>
    </row>
    <row r="17" spans="10:51" x14ac:dyDescent="0.55000000000000004">
      <c r="J17" t="s">
        <v>40</v>
      </c>
      <c r="K17" s="4">
        <f>K11-(K16*1.5)</f>
        <v>85.590499999999977</v>
      </c>
      <c r="L17" s="5">
        <f t="shared" si="0"/>
        <v>9.9063078703703683E-4</v>
      </c>
      <c r="V17" t="s">
        <v>40</v>
      </c>
      <c r="W17" s="4">
        <f>W11-(W16*1.5)</f>
        <v>77.417000000000002</v>
      </c>
      <c r="X17" s="5">
        <f t="shared" si="1"/>
        <v>8.9603009259259258E-4</v>
      </c>
      <c r="AI17" t="s">
        <v>40</v>
      </c>
      <c r="AJ17" s="4">
        <f>AJ11-(AJ16*1.5)</f>
        <v>-3.8354999999999979</v>
      </c>
      <c r="AK17" s="5">
        <f t="shared" si="2"/>
        <v>-4.4392361111111084E-5</v>
      </c>
      <c r="AV17" t="s">
        <v>40</v>
      </c>
      <c r="AW17" s="4">
        <f>AW11-(AW16*1.5)</f>
        <v>-60.5505</v>
      </c>
      <c r="AX17" s="5">
        <f t="shared" si="3"/>
        <v>-7.0081597222222225E-4</v>
      </c>
    </row>
    <row r="18" spans="10:51" x14ac:dyDescent="0.55000000000000004">
      <c r="J18" t="s">
        <v>41</v>
      </c>
      <c r="K18" s="4">
        <f>K13+(K16*1.5)</f>
        <v>167.36250000000001</v>
      </c>
      <c r="L18" s="5">
        <f t="shared" si="0"/>
        <v>1.9370659722222224E-3</v>
      </c>
      <c r="V18" t="s">
        <v>41</v>
      </c>
      <c r="W18" s="4">
        <f>W13+(W16*1.5)</f>
        <v>192.55300000000003</v>
      </c>
      <c r="X18" s="5">
        <f t="shared" si="1"/>
        <v>2.2286226851851855E-3</v>
      </c>
      <c r="AI18" t="s">
        <v>41</v>
      </c>
      <c r="AJ18" s="4">
        <f>AJ13+(AJ16*1.5)</f>
        <v>19.296499999999998</v>
      </c>
      <c r="AK18" s="5">
        <f t="shared" si="2"/>
        <v>2.2333912037037035E-4</v>
      </c>
      <c r="AV18" t="s">
        <v>41</v>
      </c>
      <c r="AW18" s="4">
        <f>AW13+(AW16*1.5)</f>
        <v>100.91749999999999</v>
      </c>
      <c r="AX18" s="5">
        <f t="shared" si="3"/>
        <v>1.1680266203703703E-3</v>
      </c>
    </row>
    <row r="21" spans="10:51" x14ac:dyDescent="0.55000000000000004">
      <c r="K21" s="3" t="s">
        <v>22</v>
      </c>
      <c r="L21" s="3"/>
      <c r="W21" s="3" t="s">
        <v>42</v>
      </c>
      <c r="X21" s="3"/>
      <c r="AJ21" s="3" t="s">
        <v>15</v>
      </c>
      <c r="AW21" s="3" t="s">
        <v>43</v>
      </c>
      <c r="AX21" s="3"/>
      <c r="AY21" s="3"/>
    </row>
    <row r="22" spans="10:51" x14ac:dyDescent="0.55000000000000004">
      <c r="K22" t="s">
        <v>31</v>
      </c>
      <c r="L22" t="s">
        <v>32</v>
      </c>
      <c r="W22" t="s">
        <v>31</v>
      </c>
      <c r="X22" t="s">
        <v>32</v>
      </c>
      <c r="AJ22" t="s">
        <v>44</v>
      </c>
    </row>
    <row r="23" spans="10:51" x14ac:dyDescent="0.55000000000000004">
      <c r="J23" t="s">
        <v>33</v>
      </c>
      <c r="K23" s="4">
        <f>MIN(All!Z:Z)</f>
        <v>144.065</v>
      </c>
      <c r="L23" s="5">
        <f t="shared" ref="L23:L31" si="4">K23/86400</f>
        <v>1.6674189814814815E-3</v>
      </c>
      <c r="V23" t="s">
        <v>33</v>
      </c>
      <c r="W23" s="4">
        <f>MIN('DT_RQ2TLR - 1 (FL)'!W:W)</f>
        <v>270.84800000000001</v>
      </c>
      <c r="X23" s="5">
        <f t="shared" ref="X23:X31" si="5">W23/86400</f>
        <v>3.1348148148148151E-3</v>
      </c>
      <c r="AI23" t="s">
        <v>33</v>
      </c>
      <c r="AJ23" s="4">
        <f>MIN(All!AA:AA)</f>
        <v>25.903699632644599</v>
      </c>
      <c r="AW23" t="s">
        <v>31</v>
      </c>
      <c r="AX23" t="s">
        <v>32</v>
      </c>
    </row>
    <row r="24" spans="10:51" x14ac:dyDescent="0.55000000000000004">
      <c r="J24" t="s">
        <v>34</v>
      </c>
      <c r="K24" s="4">
        <f>_xlfn.QUARTILE.EXC(All!Z:Z,1)</f>
        <v>283.74200000000002</v>
      </c>
      <c r="L24" s="5">
        <f t="shared" si="4"/>
        <v>3.2840509259259259E-3</v>
      </c>
      <c r="V24" t="s">
        <v>34</v>
      </c>
      <c r="W24" s="4">
        <f>_xlfn.QUARTILE.EXC('DT_RQ2TLR - 1 (FL)'!W:W,1)</f>
        <v>284.30599999999998</v>
      </c>
      <c r="X24" s="5">
        <f t="shared" si="5"/>
        <v>3.2905787037037035E-3</v>
      </c>
      <c r="AI24" t="s">
        <v>34</v>
      </c>
      <c r="AJ24" s="4">
        <f>_xlfn.QUARTILE.EXC(All!AA:AA,1)</f>
        <v>36</v>
      </c>
      <c r="AV24" t="s">
        <v>33</v>
      </c>
      <c r="AW24" s="4">
        <f>MIN(All!AC:AC)</f>
        <v>-99939.380999999994</v>
      </c>
      <c r="AX24" s="5">
        <f t="shared" ref="AX24:AX32" si="6">AW24/86400</f>
        <v>-1.1567057986111111</v>
      </c>
    </row>
    <row r="25" spans="10:51" x14ac:dyDescent="0.55000000000000004">
      <c r="J25" t="s">
        <v>35</v>
      </c>
      <c r="K25" s="4">
        <f>MEDIAN(All!Z:Z)</f>
        <v>284.75400000000002</v>
      </c>
      <c r="L25" s="5">
        <f t="shared" si="4"/>
        <v>3.2957638888888893E-3</v>
      </c>
      <c r="V25" t="s">
        <v>35</v>
      </c>
      <c r="W25" s="4">
        <f>MEDIAN('DT_RQ2TLR - 1 (FL)'!W:W)</f>
        <v>284.76600000000002</v>
      </c>
      <c r="X25" s="5">
        <f t="shared" si="5"/>
        <v>3.2959027777777778E-3</v>
      </c>
      <c r="AI25" t="s">
        <v>35</v>
      </c>
      <c r="AJ25" s="4">
        <f>MEDIAN(All!AA:AA)</f>
        <v>52.8</v>
      </c>
      <c r="AV25" t="s">
        <v>34</v>
      </c>
      <c r="AW25" s="4">
        <f>_xlfn.QUARTILE.EXC(All!AB:AB,1)</f>
        <v>0</v>
      </c>
      <c r="AX25" s="5">
        <f t="shared" si="6"/>
        <v>0</v>
      </c>
    </row>
    <row r="26" spans="10:51" x14ac:dyDescent="0.55000000000000004">
      <c r="J26" t="s">
        <v>36</v>
      </c>
      <c r="K26" s="4">
        <f>_xlfn.QUARTILE.EXC(All!Z:Z,3)</f>
        <v>285.95600000000002</v>
      </c>
      <c r="L26" s="5">
        <f t="shared" si="4"/>
        <v>3.309675925925926E-3</v>
      </c>
      <c r="V26" t="s">
        <v>36</v>
      </c>
      <c r="W26" s="4">
        <f>_xlfn.QUARTILE.EXC('DT_RQ2TLR - 1 (FL)'!W:W,3)</f>
        <v>285.46100000000001</v>
      </c>
      <c r="X26" s="5">
        <f t="shared" si="5"/>
        <v>3.3039467592592595E-3</v>
      </c>
      <c r="AI26" t="s">
        <v>36</v>
      </c>
      <c r="AJ26" s="4">
        <f>_xlfn.QUARTILE.EXC(All!AA:AA,3)</f>
        <v>66.7</v>
      </c>
      <c r="AV26" t="s">
        <v>35</v>
      </c>
      <c r="AW26" s="4">
        <f>MEDIAN(All!AC:AC)</f>
        <v>60.408999999999999</v>
      </c>
      <c r="AX26" s="5">
        <f t="shared" si="6"/>
        <v>6.9917824074074077E-4</v>
      </c>
    </row>
    <row r="27" spans="10:51" x14ac:dyDescent="0.55000000000000004">
      <c r="J27" t="s">
        <v>37</v>
      </c>
      <c r="K27" s="4">
        <f>MAX(All!Z:Z)</f>
        <v>907.12699999999995</v>
      </c>
      <c r="L27" s="5">
        <f t="shared" si="4"/>
        <v>1.0499155092592591E-2</v>
      </c>
      <c r="V27" t="s">
        <v>37</v>
      </c>
      <c r="W27" s="4">
        <f>MAX('DT_RQ2TLR - 1 (FL)'!W:W)</f>
        <v>494.46</v>
      </c>
      <c r="X27" s="5">
        <f t="shared" si="5"/>
        <v>5.7229166666666661E-3</v>
      </c>
      <c r="AI27" t="s">
        <v>37</v>
      </c>
      <c r="AJ27" s="4">
        <f>MAX(All!AA:AA)</f>
        <v>75.400000000000006</v>
      </c>
      <c r="AV27" t="s">
        <v>36</v>
      </c>
      <c r="AW27" s="4">
        <f>_xlfn.QUARTILE.EXC(All!AC:AC,3)</f>
        <v>60.433</v>
      </c>
      <c r="AX27" s="5">
        <f t="shared" si="6"/>
        <v>6.9945601851851853E-4</v>
      </c>
    </row>
    <row r="28" spans="10:51" x14ac:dyDescent="0.55000000000000004">
      <c r="J28" t="s">
        <v>38</v>
      </c>
      <c r="K28" s="4">
        <f>AVERAGE(All!Z:Z)</f>
        <v>301.98621568627448</v>
      </c>
      <c r="L28" s="5">
        <f t="shared" si="4"/>
        <v>3.4952108297022508E-3</v>
      </c>
      <c r="V28" t="s">
        <v>38</v>
      </c>
      <c r="W28" s="4">
        <f>AVERAGE('DT_RQ2TLR - 1 (FL)'!W:W)</f>
        <v>300.13485714285713</v>
      </c>
      <c r="X28" s="5">
        <f t="shared" si="5"/>
        <v>3.4737830687830685E-3</v>
      </c>
      <c r="AI28" t="s">
        <v>38</v>
      </c>
      <c r="AJ28" s="4">
        <f>AVERAGE(All!AA:AA)</f>
        <v>52.368254109565839</v>
      </c>
      <c r="AV28" t="s">
        <v>37</v>
      </c>
      <c r="AW28" s="4">
        <f>MAX(All!AC:AC)</f>
        <v>252.93199999999999</v>
      </c>
      <c r="AX28" s="5">
        <f t="shared" si="6"/>
        <v>2.9274537037037034E-3</v>
      </c>
    </row>
    <row r="29" spans="10:51" x14ac:dyDescent="0.55000000000000004">
      <c r="J29" t="s">
        <v>39</v>
      </c>
      <c r="K29" s="4">
        <f>K26-K24</f>
        <v>2.2139999999999986</v>
      </c>
      <c r="L29" s="5">
        <f t="shared" si="4"/>
        <v>2.5624999999999986E-5</v>
      </c>
      <c r="V29" t="s">
        <v>39</v>
      </c>
      <c r="W29" s="4">
        <f>W26-W24</f>
        <v>1.1550000000000296</v>
      </c>
      <c r="X29" s="5">
        <f t="shared" si="5"/>
        <v>1.3368055555555898E-5</v>
      </c>
      <c r="AI29" t="s">
        <v>39</v>
      </c>
      <c r="AJ29" s="4">
        <f>AJ26-AJ24</f>
        <v>30.700000000000003</v>
      </c>
      <c r="AV29" t="s">
        <v>38</v>
      </c>
      <c r="AW29" s="4">
        <f>AVERAGE(All!AC:AC)</f>
        <v>-27348.587294117642</v>
      </c>
      <c r="AX29" s="5">
        <f t="shared" si="6"/>
        <v>-0.31653457516339861</v>
      </c>
    </row>
    <row r="30" spans="10:51" x14ac:dyDescent="0.55000000000000004">
      <c r="J30" t="s">
        <v>40</v>
      </c>
      <c r="K30" s="4">
        <f>K24-(K29*1.5)</f>
        <v>280.42100000000005</v>
      </c>
      <c r="L30" s="5">
        <f t="shared" si="4"/>
        <v>3.2456134259259265E-3</v>
      </c>
      <c r="V30" t="s">
        <v>40</v>
      </c>
      <c r="W30" s="4">
        <f>W24-(W29*1.5)</f>
        <v>282.57349999999997</v>
      </c>
      <c r="X30" s="5">
        <f t="shared" si="5"/>
        <v>3.2705266203703698E-3</v>
      </c>
      <c r="AI30" t="s">
        <v>40</v>
      </c>
      <c r="AJ30" s="4">
        <f>AJ24-(AJ29*1.5)</f>
        <v>-10.050000000000004</v>
      </c>
      <c r="AV30" t="s">
        <v>39</v>
      </c>
      <c r="AW30" s="4">
        <f>AW27-AW25</f>
        <v>60.433</v>
      </c>
      <c r="AX30" s="5">
        <f t="shared" si="6"/>
        <v>6.9945601851851853E-4</v>
      </c>
    </row>
    <row r="31" spans="10:51" x14ac:dyDescent="0.55000000000000004">
      <c r="J31" t="s">
        <v>41</v>
      </c>
      <c r="K31" s="4">
        <f>K26+(K29*1.5)</f>
        <v>289.27700000000004</v>
      </c>
      <c r="L31" s="5">
        <f t="shared" si="4"/>
        <v>3.3481134259259263E-3</v>
      </c>
      <c r="V31" t="s">
        <v>41</v>
      </c>
      <c r="W31" s="4">
        <f>W26+(W29*1.5)</f>
        <v>287.19350000000009</v>
      </c>
      <c r="X31" s="5">
        <f t="shared" si="5"/>
        <v>3.3239988425925937E-3</v>
      </c>
      <c r="AI31" t="s">
        <v>41</v>
      </c>
      <c r="AJ31" s="4">
        <f>AJ26+(AJ29*1.5)</f>
        <v>112.75</v>
      </c>
      <c r="AV31" t="s">
        <v>40</v>
      </c>
      <c r="AW31" s="4">
        <f>AW25-(AW30*1.5)</f>
        <v>-90.649500000000003</v>
      </c>
      <c r="AX31" s="5">
        <f t="shared" si="6"/>
        <v>-1.0491840277777778E-3</v>
      </c>
    </row>
    <row r="32" spans="10:51" x14ac:dyDescent="0.55000000000000004">
      <c r="AV32" t="s">
        <v>41</v>
      </c>
      <c r="AW32" s="4">
        <f>AW27+(AW30*1.5)</f>
        <v>151.08250000000001</v>
      </c>
      <c r="AX32" s="5">
        <f t="shared" si="6"/>
        <v>1.7486400462962963E-3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0820-C32F-4DB1-9E8B-BDA18B5BC6D0}">
  <sheetPr codeName="Sheet3"/>
  <dimension ref="A1:AE340"/>
  <sheetViews>
    <sheetView topLeftCell="J1" workbookViewId="0">
      <selection activeCell="W4" sqref="W4"/>
    </sheetView>
  </sheetViews>
  <sheetFormatPr baseColWidth="10" defaultColWidth="9.140625" defaultRowHeight="18.75" x14ac:dyDescent="0.55000000000000004"/>
  <cols>
    <col min="3" max="3" width="14.42578125" bestFit="1" customWidth="1"/>
    <col min="4" max="4" width="15.140625" style="3" bestFit="1" customWidth="1"/>
    <col min="5" max="5" width="11.140625" bestFit="1" customWidth="1"/>
    <col min="6" max="7" width="14.7109375" style="3" bestFit="1" customWidth="1"/>
    <col min="8" max="8" width="16.140625" bestFit="1" customWidth="1"/>
    <col min="9" max="9" width="15.42578125" bestFit="1" customWidth="1"/>
    <col min="10" max="10" width="16.7109375" style="3" bestFit="1" customWidth="1"/>
    <col min="11" max="11" width="16.7109375" style="3" customWidth="1"/>
    <col min="12" max="12" width="12.140625" bestFit="1" customWidth="1"/>
    <col min="17" max="17" width="10.140625" bestFit="1" customWidth="1"/>
    <col min="18" max="18" width="15.42578125" bestFit="1" customWidth="1"/>
    <col min="19" max="19" width="13.85546875" bestFit="1" customWidth="1"/>
    <col min="20" max="20" width="9.42578125" bestFit="1" customWidth="1"/>
    <col min="23" max="23" width="10.140625" style="10" bestFit="1" customWidth="1"/>
    <col min="24" max="24" width="8.7109375"/>
    <col min="25" max="25" width="8.7109375" style="3"/>
    <col min="26" max="26" width="8.7109375"/>
    <col min="27" max="27" width="8.7109375" style="3"/>
    <col min="29" max="29" width="17.7109375" bestFit="1" customWidth="1"/>
    <col min="30" max="30" width="24" bestFit="1" customWidth="1"/>
  </cols>
  <sheetData>
    <row r="1" spans="1:31" x14ac:dyDescent="0.55000000000000004">
      <c r="A1" s="2" t="s">
        <v>45</v>
      </c>
      <c r="AC1" s="12"/>
    </row>
    <row r="2" spans="1:31" x14ac:dyDescent="0.55000000000000004">
      <c r="D2" s="3" t="s">
        <v>46</v>
      </c>
      <c r="F2" s="3" t="s">
        <v>46</v>
      </c>
      <c r="G2" s="3" t="s">
        <v>46</v>
      </c>
      <c r="J2" s="3" t="s">
        <v>47</v>
      </c>
      <c r="K2" s="3" t="s">
        <v>47</v>
      </c>
      <c r="W2" s="10" t="s">
        <v>19</v>
      </c>
      <c r="X2" t="s">
        <v>20</v>
      </c>
      <c r="Y2" s="3" t="s">
        <v>29</v>
      </c>
      <c r="Z2" t="s">
        <v>22</v>
      </c>
      <c r="AA2" s="3" t="s">
        <v>15</v>
      </c>
      <c r="AB2" t="s">
        <v>48</v>
      </c>
      <c r="AC2" t="s">
        <v>49</v>
      </c>
      <c r="AD2" t="s">
        <v>50</v>
      </c>
    </row>
    <row r="3" spans="1:31" x14ac:dyDescent="0.55000000000000004">
      <c r="B3" t="s">
        <v>4</v>
      </c>
      <c r="C3" t="s">
        <v>5</v>
      </c>
      <c r="D3" s="3" t="s">
        <v>6</v>
      </c>
      <c r="E3" t="s">
        <v>7</v>
      </c>
      <c r="F3" s="3" t="s">
        <v>8</v>
      </c>
      <c r="G3" s="3" t="s">
        <v>9</v>
      </c>
      <c r="H3" t="s">
        <v>10</v>
      </c>
      <c r="I3" t="s">
        <v>11</v>
      </c>
      <c r="J3" s="3" t="s">
        <v>12</v>
      </c>
      <c r="K3" s="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s="10" t="s">
        <v>51</v>
      </c>
      <c r="X3" t="s">
        <v>51</v>
      </c>
      <c r="Y3" s="3" t="s">
        <v>51</v>
      </c>
      <c r="Z3" t="s">
        <v>51</v>
      </c>
      <c r="AB3" t="s">
        <v>51</v>
      </c>
      <c r="AC3" t="s">
        <v>51</v>
      </c>
      <c r="AD3" t="s">
        <v>51</v>
      </c>
    </row>
    <row r="4" spans="1:31" x14ac:dyDescent="0.55000000000000004">
      <c r="A4">
        <v>2</v>
      </c>
      <c r="B4">
        <v>1642720310355</v>
      </c>
      <c r="C4" s="1">
        <v>44581.966550925928</v>
      </c>
      <c r="D4" s="3">
        <v>99999999</v>
      </c>
      <c r="E4">
        <v>99999999</v>
      </c>
      <c r="F4" s="3">
        <v>99999999</v>
      </c>
      <c r="G4" s="3">
        <v>99999999</v>
      </c>
      <c r="H4">
        <v>99999999</v>
      </c>
      <c r="I4">
        <v>99999999</v>
      </c>
      <c r="J4" s="3">
        <v>99999999</v>
      </c>
      <c r="K4" s="3">
        <v>99999999</v>
      </c>
      <c r="L4">
        <v>60639</v>
      </c>
      <c r="M4">
        <v>75.2</v>
      </c>
      <c r="N4">
        <v>0.486859996752738</v>
      </c>
      <c r="O4">
        <v>6</v>
      </c>
      <c r="P4">
        <v>64776</v>
      </c>
      <c r="Q4">
        <v>82837</v>
      </c>
      <c r="R4">
        <v>86868</v>
      </c>
      <c r="S4">
        <v>87871</v>
      </c>
      <c r="T4">
        <v>283645</v>
      </c>
      <c r="U4">
        <v>4489</v>
      </c>
      <c r="V4">
        <v>7</v>
      </c>
      <c r="W4" s="11">
        <f>Q4/1000</f>
        <v>82.837000000000003</v>
      </c>
      <c r="X4" s="4">
        <f>R4/1000</f>
        <v>86.867999999999995</v>
      </c>
      <c r="Y4" s="6">
        <f>(S4-R4)/1000</f>
        <v>1.0029999999999999</v>
      </c>
      <c r="Z4" s="4">
        <f>T4/1000</f>
        <v>283.64499999999998</v>
      </c>
      <c r="AA4" s="3">
        <f>M4</f>
        <v>75.2</v>
      </c>
      <c r="AB4" s="12">
        <f>(G4-F4)/1000</f>
        <v>0</v>
      </c>
      <c r="AC4" s="12">
        <f>(L4-G4)/1000</f>
        <v>-99939.36</v>
      </c>
      <c r="AD4" s="12">
        <f>(L4-D4)/1000</f>
        <v>-99939.36</v>
      </c>
    </row>
    <row r="5" spans="1:31" x14ac:dyDescent="0.55000000000000004">
      <c r="A5">
        <v>4</v>
      </c>
      <c r="B5">
        <v>1642758905588</v>
      </c>
      <c r="C5" s="1">
        <v>44582.413252314815</v>
      </c>
      <c r="D5" s="3">
        <v>100</v>
      </c>
      <c r="E5">
        <v>99999999</v>
      </c>
      <c r="F5" s="3">
        <v>100</v>
      </c>
      <c r="G5" s="3">
        <v>43581</v>
      </c>
      <c r="H5">
        <v>99999999</v>
      </c>
      <c r="I5">
        <v>99999999</v>
      </c>
      <c r="J5" s="3">
        <v>99999999</v>
      </c>
      <c r="K5" s="3">
        <v>99999999</v>
      </c>
      <c r="L5">
        <v>103994</v>
      </c>
      <c r="M5">
        <v>25.903699632644599</v>
      </c>
      <c r="N5">
        <v>0.88014000000000003</v>
      </c>
      <c r="O5">
        <v>6</v>
      </c>
      <c r="P5">
        <v>108231</v>
      </c>
      <c r="Q5">
        <v>129524</v>
      </c>
      <c r="R5">
        <v>134169</v>
      </c>
      <c r="S5">
        <v>139005</v>
      </c>
      <c r="T5">
        <v>284412</v>
      </c>
      <c r="U5">
        <v>4486.9611081023904</v>
      </c>
      <c r="V5">
        <v>7</v>
      </c>
      <c r="W5" s="11">
        <f t="shared" ref="W5:W21" si="0">Q5/1000</f>
        <v>129.524</v>
      </c>
      <c r="X5" s="4">
        <f t="shared" ref="X5:X21" si="1">R5/1000</f>
        <v>134.16900000000001</v>
      </c>
      <c r="Y5" s="6">
        <f t="shared" ref="Y5:Y21" si="2">(S5-R5)/1000</f>
        <v>4.8360000000000003</v>
      </c>
      <c r="Z5" s="4">
        <f t="shared" ref="Z5:Z21" si="3">T5/1000</f>
        <v>284.41199999999998</v>
      </c>
      <c r="AA5" s="3">
        <f t="shared" ref="AA5:AA21" si="4">M5</f>
        <v>25.903699632644599</v>
      </c>
      <c r="AB5" s="12">
        <f t="shared" ref="AB5:AB18" si="5">(G5-F5)/1000</f>
        <v>43.481000000000002</v>
      </c>
      <c r="AC5" s="12">
        <f t="shared" ref="AC5:AC18" si="6">(L5-G5)/1000</f>
        <v>60.412999999999997</v>
      </c>
      <c r="AD5" s="12">
        <f t="shared" ref="AD5:AD18" si="7">(L5-D5)/1000</f>
        <v>103.89400000000001</v>
      </c>
    </row>
    <row r="6" spans="1:31" x14ac:dyDescent="0.55000000000000004">
      <c r="A6">
        <v>5</v>
      </c>
      <c r="B6">
        <v>1642870506964</v>
      </c>
      <c r="C6" s="1">
        <v>44583.704930555556</v>
      </c>
      <c r="D6" s="3">
        <v>101</v>
      </c>
      <c r="E6">
        <v>99999999</v>
      </c>
      <c r="F6" s="3">
        <v>101</v>
      </c>
      <c r="G6" s="3">
        <v>43685</v>
      </c>
      <c r="H6">
        <v>99999999</v>
      </c>
      <c r="I6">
        <v>99999999</v>
      </c>
      <c r="J6" s="3">
        <v>99999999</v>
      </c>
      <c r="K6" s="3">
        <v>99999999</v>
      </c>
      <c r="L6">
        <v>104011</v>
      </c>
      <c r="M6">
        <v>32.200000000000003</v>
      </c>
      <c r="N6">
        <v>0.86</v>
      </c>
      <c r="O6">
        <v>6</v>
      </c>
      <c r="P6">
        <v>108148</v>
      </c>
      <c r="Q6">
        <v>131862</v>
      </c>
      <c r="R6">
        <v>136501</v>
      </c>
      <c r="S6">
        <v>138213</v>
      </c>
      <c r="T6">
        <v>285036</v>
      </c>
      <c r="U6">
        <v>4486</v>
      </c>
      <c r="V6">
        <v>7</v>
      </c>
      <c r="W6" s="11">
        <f t="shared" si="0"/>
        <v>131.86199999999999</v>
      </c>
      <c r="X6" s="4">
        <f t="shared" si="1"/>
        <v>136.501</v>
      </c>
      <c r="Y6" s="6">
        <f t="shared" si="2"/>
        <v>1.712</v>
      </c>
      <c r="Z6" s="4">
        <f t="shared" si="3"/>
        <v>285.036</v>
      </c>
      <c r="AA6" s="3">
        <f t="shared" si="4"/>
        <v>32.200000000000003</v>
      </c>
      <c r="AB6" s="12">
        <f t="shared" si="5"/>
        <v>43.584000000000003</v>
      </c>
      <c r="AC6" s="12">
        <f t="shared" si="6"/>
        <v>60.326000000000001</v>
      </c>
      <c r="AD6" s="12">
        <f t="shared" si="7"/>
        <v>103.91</v>
      </c>
    </row>
    <row r="7" spans="1:31" x14ac:dyDescent="0.55000000000000004">
      <c r="A7">
        <v>6</v>
      </c>
      <c r="B7">
        <v>1642938907417</v>
      </c>
      <c r="C7" s="1">
        <v>44584.496608796297</v>
      </c>
      <c r="D7" s="3">
        <v>102</v>
      </c>
      <c r="E7">
        <v>99999999</v>
      </c>
      <c r="F7" s="3">
        <v>102</v>
      </c>
      <c r="G7" s="3">
        <v>40469</v>
      </c>
      <c r="H7">
        <v>99999999</v>
      </c>
      <c r="I7">
        <v>99999999</v>
      </c>
      <c r="J7" s="3">
        <v>99999999</v>
      </c>
      <c r="K7" s="3">
        <v>99999999</v>
      </c>
      <c r="L7">
        <v>100895</v>
      </c>
      <c r="M7">
        <v>35.617899303436197</v>
      </c>
      <c r="N7">
        <v>0.87280999822616501</v>
      </c>
      <c r="O7">
        <v>6</v>
      </c>
      <c r="P7">
        <v>104727</v>
      </c>
      <c r="Q7">
        <v>127621</v>
      </c>
      <c r="R7">
        <v>132261</v>
      </c>
      <c r="S7">
        <v>137507</v>
      </c>
      <c r="T7">
        <v>284583</v>
      </c>
      <c r="U7">
        <v>4486.4638679744003</v>
      </c>
      <c r="V7">
        <v>7</v>
      </c>
      <c r="W7" s="11">
        <f t="shared" si="0"/>
        <v>127.621</v>
      </c>
      <c r="X7" s="4">
        <f t="shared" si="1"/>
        <v>132.261</v>
      </c>
      <c r="Y7" s="6">
        <f t="shared" si="2"/>
        <v>5.2460000000000004</v>
      </c>
      <c r="Z7" s="4">
        <f t="shared" si="3"/>
        <v>284.58300000000003</v>
      </c>
      <c r="AA7" s="3">
        <f t="shared" si="4"/>
        <v>35.617899303436197</v>
      </c>
      <c r="AB7" s="12">
        <f t="shared" si="5"/>
        <v>40.366999999999997</v>
      </c>
      <c r="AC7" s="12">
        <f t="shared" si="6"/>
        <v>60.426000000000002</v>
      </c>
      <c r="AD7" s="12">
        <f t="shared" si="7"/>
        <v>100.79300000000001</v>
      </c>
    </row>
    <row r="8" spans="1:31" x14ac:dyDescent="0.55000000000000004">
      <c r="A8">
        <v>7</v>
      </c>
      <c r="B8">
        <v>1642957807974</v>
      </c>
      <c r="C8" s="1">
        <v>44584.715358796297</v>
      </c>
      <c r="D8" s="3">
        <v>101</v>
      </c>
      <c r="E8">
        <v>99999999</v>
      </c>
      <c r="F8" s="3">
        <v>101</v>
      </c>
      <c r="G8" s="3">
        <v>37503</v>
      </c>
      <c r="H8">
        <v>99999999</v>
      </c>
      <c r="I8">
        <v>99999999</v>
      </c>
      <c r="J8" s="3">
        <v>99999999</v>
      </c>
      <c r="K8" s="3">
        <v>99999999</v>
      </c>
      <c r="L8">
        <v>97962</v>
      </c>
      <c r="M8">
        <v>46.513499931335403</v>
      </c>
      <c r="N8">
        <v>0.81</v>
      </c>
      <c r="O8">
        <v>6</v>
      </c>
      <c r="P8">
        <v>101696</v>
      </c>
      <c r="Q8">
        <v>122274</v>
      </c>
      <c r="R8">
        <v>126709</v>
      </c>
      <c r="S8">
        <v>131248</v>
      </c>
      <c r="T8">
        <v>284026</v>
      </c>
      <c r="U8">
        <v>4486.26347495359</v>
      </c>
      <c r="V8">
        <v>7</v>
      </c>
      <c r="W8" s="11">
        <f t="shared" si="0"/>
        <v>122.274</v>
      </c>
      <c r="X8" s="4">
        <f t="shared" si="1"/>
        <v>126.709</v>
      </c>
      <c r="Y8" s="6">
        <f t="shared" si="2"/>
        <v>4.5389999999999997</v>
      </c>
      <c r="Z8" s="4">
        <f t="shared" si="3"/>
        <v>284.02600000000001</v>
      </c>
      <c r="AA8" s="3">
        <f t="shared" si="4"/>
        <v>46.513499931335403</v>
      </c>
      <c r="AB8" s="12">
        <f t="shared" si="5"/>
        <v>37.402000000000001</v>
      </c>
      <c r="AC8" s="12">
        <f t="shared" si="6"/>
        <v>60.459000000000003</v>
      </c>
      <c r="AD8" s="12">
        <f t="shared" si="7"/>
        <v>97.861000000000004</v>
      </c>
    </row>
    <row r="9" spans="1:31" x14ac:dyDescent="0.55000000000000004">
      <c r="A9">
        <v>8</v>
      </c>
      <c r="B9">
        <v>1643016310609</v>
      </c>
      <c r="C9" s="1">
        <v>44585.392476851855</v>
      </c>
      <c r="D9" s="3">
        <v>101</v>
      </c>
      <c r="E9">
        <v>99999999</v>
      </c>
      <c r="F9" s="3">
        <v>101</v>
      </c>
      <c r="G9" s="3">
        <v>42971</v>
      </c>
      <c r="H9">
        <v>99999999</v>
      </c>
      <c r="I9">
        <v>99999999</v>
      </c>
      <c r="J9" s="3">
        <v>99999999</v>
      </c>
      <c r="K9" s="3">
        <v>99999999</v>
      </c>
      <c r="L9">
        <v>103384</v>
      </c>
      <c r="M9">
        <v>36.2118998565673</v>
      </c>
      <c r="N9">
        <v>0.86</v>
      </c>
      <c r="O9">
        <v>6</v>
      </c>
      <c r="P9">
        <v>107021</v>
      </c>
      <c r="Q9">
        <v>129742</v>
      </c>
      <c r="R9">
        <v>134386</v>
      </c>
      <c r="S9">
        <v>139432</v>
      </c>
      <c r="T9">
        <v>285391</v>
      </c>
      <c r="U9">
        <v>4486.2128577504</v>
      </c>
      <c r="V9">
        <v>7</v>
      </c>
      <c r="W9" s="11">
        <f t="shared" si="0"/>
        <v>129.74199999999999</v>
      </c>
      <c r="X9" s="4">
        <f t="shared" si="1"/>
        <v>134.386</v>
      </c>
      <c r="Y9" s="6">
        <f t="shared" si="2"/>
        <v>5.0460000000000003</v>
      </c>
      <c r="Z9" s="4">
        <f t="shared" si="3"/>
        <v>285.39100000000002</v>
      </c>
      <c r="AA9" s="3">
        <f t="shared" si="4"/>
        <v>36.2118998565673</v>
      </c>
      <c r="AB9" s="12">
        <f t="shared" si="5"/>
        <v>42.87</v>
      </c>
      <c r="AC9" s="12">
        <f t="shared" si="6"/>
        <v>60.412999999999997</v>
      </c>
      <c r="AD9" s="12">
        <f t="shared" si="7"/>
        <v>103.283</v>
      </c>
      <c r="AE9" t="s">
        <v>52</v>
      </c>
    </row>
    <row r="10" spans="1:31" x14ac:dyDescent="0.55000000000000004">
      <c r="A10">
        <v>9</v>
      </c>
      <c r="B10">
        <v>1643032526540</v>
      </c>
      <c r="C10" s="1">
        <v>44585.58016203704</v>
      </c>
      <c r="D10" s="3">
        <v>202</v>
      </c>
      <c r="E10">
        <v>99999999</v>
      </c>
      <c r="F10" s="3">
        <v>202</v>
      </c>
      <c r="G10" s="3">
        <v>41462</v>
      </c>
      <c r="H10">
        <v>1009</v>
      </c>
      <c r="I10">
        <v>26530</v>
      </c>
      <c r="J10" s="3">
        <v>127047</v>
      </c>
      <c r="K10" s="3">
        <v>151354</v>
      </c>
      <c r="L10">
        <v>285647</v>
      </c>
      <c r="M10">
        <v>57.6</v>
      </c>
      <c r="N10">
        <v>0.79519000170230802</v>
      </c>
      <c r="O10">
        <v>8</v>
      </c>
      <c r="P10">
        <v>289584</v>
      </c>
      <c r="Q10">
        <v>316629</v>
      </c>
      <c r="R10">
        <v>356703</v>
      </c>
      <c r="S10">
        <v>360640</v>
      </c>
      <c r="T10">
        <v>494460</v>
      </c>
      <c r="U10">
        <v>4486.9993750000003</v>
      </c>
      <c r="V10">
        <v>7</v>
      </c>
      <c r="W10" s="11">
        <f t="shared" si="0"/>
        <v>316.62900000000002</v>
      </c>
      <c r="X10" s="4">
        <f t="shared" si="1"/>
        <v>356.70299999999997</v>
      </c>
      <c r="Y10" s="6">
        <f t="shared" si="2"/>
        <v>3.9369999999999998</v>
      </c>
      <c r="Z10" s="4">
        <f t="shared" si="3"/>
        <v>494.46</v>
      </c>
      <c r="AA10" s="3">
        <f t="shared" si="4"/>
        <v>57.6</v>
      </c>
      <c r="AB10" s="12">
        <f t="shared" si="5"/>
        <v>41.26</v>
      </c>
      <c r="AC10" s="12">
        <f t="shared" si="6"/>
        <v>244.185</v>
      </c>
      <c r="AD10" s="12">
        <f t="shared" si="7"/>
        <v>285.44499999999999</v>
      </c>
    </row>
    <row r="11" spans="1:31" x14ac:dyDescent="0.55000000000000004">
      <c r="A11">
        <v>10</v>
      </c>
      <c r="B11">
        <v>1643093703513</v>
      </c>
      <c r="C11" s="1">
        <v>44586.288229166668</v>
      </c>
      <c r="D11" s="3">
        <v>101</v>
      </c>
      <c r="E11">
        <v>99999999</v>
      </c>
      <c r="F11" s="3">
        <v>101</v>
      </c>
      <c r="G11" s="3">
        <v>38838</v>
      </c>
      <c r="H11">
        <v>99999999</v>
      </c>
      <c r="I11">
        <v>99999999</v>
      </c>
      <c r="J11" s="3">
        <v>99999999</v>
      </c>
      <c r="K11" s="3">
        <v>99999999</v>
      </c>
      <c r="L11">
        <v>99177</v>
      </c>
      <c r="M11">
        <v>36.6124994659423</v>
      </c>
      <c r="N11">
        <v>0.86</v>
      </c>
      <c r="O11">
        <v>6.0030000000000001</v>
      </c>
      <c r="P11">
        <v>102810</v>
      </c>
      <c r="Q11">
        <v>124986</v>
      </c>
      <c r="R11">
        <v>129728</v>
      </c>
      <c r="S11">
        <v>135373</v>
      </c>
      <c r="T11">
        <v>284487</v>
      </c>
      <c r="U11">
        <v>4486.2977559999999</v>
      </c>
      <c r="V11">
        <v>7</v>
      </c>
      <c r="W11" s="11">
        <f t="shared" si="0"/>
        <v>124.986</v>
      </c>
      <c r="X11" s="4">
        <f t="shared" si="1"/>
        <v>129.72800000000001</v>
      </c>
      <c r="Y11" s="6">
        <f t="shared" si="2"/>
        <v>5.6449999999999996</v>
      </c>
      <c r="Z11" s="4">
        <f t="shared" si="3"/>
        <v>284.48700000000002</v>
      </c>
      <c r="AA11" s="3">
        <f t="shared" si="4"/>
        <v>36.6124994659423</v>
      </c>
      <c r="AB11" s="12">
        <f t="shared" si="5"/>
        <v>38.737000000000002</v>
      </c>
      <c r="AC11" s="12">
        <f t="shared" si="6"/>
        <v>60.338999999999999</v>
      </c>
      <c r="AD11" s="12">
        <f t="shared" si="7"/>
        <v>99.075999999999993</v>
      </c>
    </row>
    <row r="12" spans="1:31" x14ac:dyDescent="0.55000000000000004">
      <c r="A12">
        <v>11</v>
      </c>
      <c r="B12">
        <v>1643102704226</v>
      </c>
      <c r="C12" s="1">
        <v>44586.392407407409</v>
      </c>
      <c r="D12" s="3">
        <v>99999999</v>
      </c>
      <c r="E12">
        <v>99999999</v>
      </c>
      <c r="F12" s="3">
        <v>99999999</v>
      </c>
      <c r="G12" s="3">
        <v>99999999</v>
      </c>
      <c r="H12">
        <v>99999999</v>
      </c>
      <c r="I12">
        <v>99999999</v>
      </c>
      <c r="J12" s="3">
        <v>99999999</v>
      </c>
      <c r="K12" s="3">
        <v>99999999</v>
      </c>
      <c r="L12">
        <v>60728</v>
      </c>
      <c r="M12">
        <v>75.3</v>
      </c>
      <c r="N12">
        <v>0.49</v>
      </c>
      <c r="O12">
        <v>6</v>
      </c>
      <c r="P12">
        <v>64766</v>
      </c>
      <c r="Q12">
        <v>82932</v>
      </c>
      <c r="R12">
        <v>87168</v>
      </c>
      <c r="S12">
        <v>96447</v>
      </c>
      <c r="T12">
        <v>283774</v>
      </c>
      <c r="U12">
        <v>4486</v>
      </c>
      <c r="V12">
        <v>7</v>
      </c>
      <c r="W12" s="11">
        <f t="shared" si="0"/>
        <v>82.932000000000002</v>
      </c>
      <c r="X12" s="4">
        <f t="shared" si="1"/>
        <v>87.168000000000006</v>
      </c>
      <c r="Y12" s="6">
        <f t="shared" si="2"/>
        <v>9.2789999999999999</v>
      </c>
      <c r="Z12" s="4">
        <f t="shared" si="3"/>
        <v>283.774</v>
      </c>
      <c r="AA12" s="3">
        <f t="shared" si="4"/>
        <v>75.3</v>
      </c>
      <c r="AB12" s="12">
        <f t="shared" si="5"/>
        <v>0</v>
      </c>
      <c r="AC12" s="12">
        <f t="shared" si="6"/>
        <v>-99939.270999999993</v>
      </c>
      <c r="AD12" s="12">
        <f t="shared" si="7"/>
        <v>-99939.270999999993</v>
      </c>
    </row>
    <row r="13" spans="1:31" x14ac:dyDescent="0.55000000000000004">
      <c r="A13">
        <v>12</v>
      </c>
      <c r="B13">
        <v>1643118903856</v>
      </c>
      <c r="C13" s="1">
        <v>44586.579895833333</v>
      </c>
      <c r="D13" s="3">
        <v>102</v>
      </c>
      <c r="E13">
        <v>99999999</v>
      </c>
      <c r="F13" s="3">
        <v>102</v>
      </c>
      <c r="G13" s="3">
        <v>18466</v>
      </c>
      <c r="H13">
        <v>99999999</v>
      </c>
      <c r="I13">
        <v>99999999</v>
      </c>
      <c r="J13" s="3">
        <v>99999999</v>
      </c>
      <c r="K13" s="3">
        <v>99999999</v>
      </c>
      <c r="L13">
        <v>78866</v>
      </c>
      <c r="M13">
        <v>74.398399999999995</v>
      </c>
      <c r="N13">
        <v>0.52</v>
      </c>
      <c r="O13">
        <v>6.1619999999999999</v>
      </c>
      <c r="P13">
        <v>83001</v>
      </c>
      <c r="Q13">
        <v>101362</v>
      </c>
      <c r="R13">
        <v>105696</v>
      </c>
      <c r="S13">
        <v>114683</v>
      </c>
      <c r="T13">
        <v>284144</v>
      </c>
      <c r="U13">
        <v>4487</v>
      </c>
      <c r="V13">
        <v>7</v>
      </c>
      <c r="W13" s="11">
        <f t="shared" si="0"/>
        <v>101.36199999999999</v>
      </c>
      <c r="X13" s="4">
        <f t="shared" si="1"/>
        <v>105.696</v>
      </c>
      <c r="Y13" s="6">
        <f t="shared" si="2"/>
        <v>8.9870000000000001</v>
      </c>
      <c r="Z13" s="4">
        <f t="shared" si="3"/>
        <v>284.14400000000001</v>
      </c>
      <c r="AA13" s="3">
        <f t="shared" si="4"/>
        <v>74.398399999999995</v>
      </c>
      <c r="AB13" s="12">
        <f t="shared" si="5"/>
        <v>18.364000000000001</v>
      </c>
      <c r="AC13" s="12">
        <f t="shared" si="6"/>
        <v>60.4</v>
      </c>
      <c r="AD13" s="12">
        <f t="shared" si="7"/>
        <v>78.763999999999996</v>
      </c>
    </row>
    <row r="14" spans="1:31" x14ac:dyDescent="0.55000000000000004">
      <c r="A14">
        <v>13</v>
      </c>
      <c r="B14">
        <v>1643122503906</v>
      </c>
      <c r="C14" s="1">
        <v>44586.621562499997</v>
      </c>
      <c r="D14" s="3">
        <v>101</v>
      </c>
      <c r="E14">
        <v>99999999</v>
      </c>
      <c r="F14" s="3">
        <v>101</v>
      </c>
      <c r="G14" s="3">
        <v>33301</v>
      </c>
      <c r="H14">
        <v>99999999</v>
      </c>
      <c r="I14">
        <v>99999999</v>
      </c>
      <c r="J14" s="3">
        <v>99999999</v>
      </c>
      <c r="K14" s="3">
        <v>99999999</v>
      </c>
      <c r="L14">
        <v>93637</v>
      </c>
      <c r="M14">
        <v>69.525599609375007</v>
      </c>
      <c r="N14">
        <v>0.60053000000000001</v>
      </c>
      <c r="O14">
        <v>6</v>
      </c>
      <c r="P14">
        <v>97377</v>
      </c>
      <c r="Q14">
        <v>116255</v>
      </c>
      <c r="R14">
        <v>120593</v>
      </c>
      <c r="S14">
        <v>129987</v>
      </c>
      <c r="T14">
        <v>284094</v>
      </c>
      <c r="U14">
        <v>4487</v>
      </c>
      <c r="V14">
        <v>7</v>
      </c>
      <c r="W14" s="11">
        <f t="shared" si="0"/>
        <v>116.255</v>
      </c>
      <c r="X14" s="4">
        <f t="shared" si="1"/>
        <v>120.593</v>
      </c>
      <c r="Y14" s="6">
        <f t="shared" si="2"/>
        <v>9.3940000000000001</v>
      </c>
      <c r="Z14" s="4">
        <f t="shared" si="3"/>
        <v>284.09399999999999</v>
      </c>
      <c r="AA14" s="3">
        <f t="shared" si="4"/>
        <v>69.525599609375007</v>
      </c>
      <c r="AB14" s="12">
        <f t="shared" si="5"/>
        <v>33.200000000000003</v>
      </c>
      <c r="AC14" s="12">
        <f t="shared" si="6"/>
        <v>60.335999999999999</v>
      </c>
      <c r="AD14" s="12">
        <f t="shared" si="7"/>
        <v>93.536000000000001</v>
      </c>
    </row>
    <row r="15" spans="1:31" x14ac:dyDescent="0.55000000000000004">
      <c r="A15">
        <v>14</v>
      </c>
      <c r="B15">
        <v>1643140506419</v>
      </c>
      <c r="C15" s="1">
        <v>44586.829930555556</v>
      </c>
      <c r="D15" s="3">
        <v>101</v>
      </c>
      <c r="E15">
        <v>99999999</v>
      </c>
      <c r="F15" s="3">
        <v>101</v>
      </c>
      <c r="G15" s="3">
        <v>17264</v>
      </c>
      <c r="H15">
        <v>99999999</v>
      </c>
      <c r="I15">
        <v>99999999</v>
      </c>
      <c r="J15" s="3">
        <v>99999999</v>
      </c>
      <c r="K15" s="3">
        <v>99999999</v>
      </c>
      <c r="L15">
        <v>77681</v>
      </c>
      <c r="M15">
        <v>74.8</v>
      </c>
      <c r="N15">
        <v>0.57856000076532299</v>
      </c>
      <c r="O15">
        <v>6.8369999999999997</v>
      </c>
      <c r="P15">
        <v>81319</v>
      </c>
      <c r="Q15">
        <v>100179</v>
      </c>
      <c r="R15">
        <v>104429</v>
      </c>
      <c r="S15">
        <v>114936</v>
      </c>
      <c r="T15">
        <v>283581</v>
      </c>
      <c r="U15">
        <v>4486.839199</v>
      </c>
      <c r="V15">
        <v>7</v>
      </c>
      <c r="W15" s="11">
        <f t="shared" si="0"/>
        <v>100.179</v>
      </c>
      <c r="X15" s="4">
        <f t="shared" si="1"/>
        <v>104.429</v>
      </c>
      <c r="Y15" s="6">
        <f t="shared" si="2"/>
        <v>10.507</v>
      </c>
      <c r="Z15" s="4">
        <f t="shared" si="3"/>
        <v>283.58100000000002</v>
      </c>
      <c r="AA15" s="3">
        <f t="shared" si="4"/>
        <v>74.8</v>
      </c>
      <c r="AB15" s="12">
        <f t="shared" si="5"/>
        <v>17.163</v>
      </c>
      <c r="AC15" s="12">
        <f t="shared" si="6"/>
        <v>60.417000000000002</v>
      </c>
      <c r="AD15" s="12">
        <f t="shared" si="7"/>
        <v>77.58</v>
      </c>
    </row>
    <row r="16" spans="1:31" x14ac:dyDescent="0.55000000000000004">
      <c r="A16">
        <v>15</v>
      </c>
      <c r="B16">
        <v>1643181904539</v>
      </c>
      <c r="C16" s="1">
        <v>44587.309074074074</v>
      </c>
      <c r="D16" s="3">
        <v>100</v>
      </c>
      <c r="E16">
        <v>99999999</v>
      </c>
      <c r="F16" s="3">
        <v>100</v>
      </c>
      <c r="G16" s="3">
        <v>40563</v>
      </c>
      <c r="H16">
        <v>99999999</v>
      </c>
      <c r="I16">
        <v>99999999</v>
      </c>
      <c r="J16" s="3">
        <v>99999999</v>
      </c>
      <c r="K16" s="3">
        <v>99999999</v>
      </c>
      <c r="L16">
        <v>100893</v>
      </c>
      <c r="M16">
        <v>36.363200439453102</v>
      </c>
      <c r="N16">
        <v>0.87063999999999997</v>
      </c>
      <c r="O16">
        <v>6</v>
      </c>
      <c r="P16">
        <v>104626</v>
      </c>
      <c r="Q16">
        <v>126921</v>
      </c>
      <c r="R16">
        <v>131562</v>
      </c>
      <c r="S16">
        <v>136401</v>
      </c>
      <c r="T16">
        <v>285461</v>
      </c>
      <c r="U16">
        <v>4486.6270000000004</v>
      </c>
      <c r="V16">
        <v>7</v>
      </c>
      <c r="W16" s="11">
        <f t="shared" si="0"/>
        <v>126.92100000000001</v>
      </c>
      <c r="X16" s="4">
        <f t="shared" si="1"/>
        <v>131.56200000000001</v>
      </c>
      <c r="Y16" s="6">
        <f t="shared" si="2"/>
        <v>4.8390000000000004</v>
      </c>
      <c r="Z16" s="4">
        <f t="shared" si="3"/>
        <v>285.46100000000001</v>
      </c>
      <c r="AA16" s="3">
        <f t="shared" si="4"/>
        <v>36.363200439453102</v>
      </c>
      <c r="AB16" s="12">
        <f t="shared" si="5"/>
        <v>40.463000000000001</v>
      </c>
      <c r="AC16" s="12">
        <f t="shared" si="6"/>
        <v>60.33</v>
      </c>
      <c r="AD16" s="12">
        <f t="shared" si="7"/>
        <v>100.79300000000001</v>
      </c>
    </row>
    <row r="17" spans="1:30" x14ac:dyDescent="0.55000000000000004">
      <c r="A17">
        <v>16</v>
      </c>
      <c r="B17">
        <v>1643190904523</v>
      </c>
      <c r="C17" s="1">
        <v>44587.413240740738</v>
      </c>
      <c r="D17" s="3">
        <v>102</v>
      </c>
      <c r="E17">
        <v>99999999</v>
      </c>
      <c r="F17" s="3">
        <v>102</v>
      </c>
      <c r="G17" s="3">
        <v>38468</v>
      </c>
      <c r="H17">
        <v>99999999</v>
      </c>
      <c r="I17">
        <v>99999999</v>
      </c>
      <c r="J17" s="3">
        <v>99999999</v>
      </c>
      <c r="K17" s="3">
        <v>99999999</v>
      </c>
      <c r="L17">
        <v>98897</v>
      </c>
      <c r="M17">
        <v>61.426000293731597</v>
      </c>
      <c r="N17">
        <v>0.59899000395536395</v>
      </c>
      <c r="O17">
        <v>7.524</v>
      </c>
      <c r="P17">
        <v>102831</v>
      </c>
      <c r="Q17">
        <v>122197</v>
      </c>
      <c r="R17">
        <v>126540</v>
      </c>
      <c r="S17">
        <v>134807</v>
      </c>
      <c r="T17">
        <v>284477</v>
      </c>
      <c r="U17">
        <v>4486.8990000000003</v>
      </c>
      <c r="V17">
        <v>7</v>
      </c>
      <c r="W17" s="11">
        <f t="shared" si="0"/>
        <v>122.197</v>
      </c>
      <c r="X17" s="4">
        <f t="shared" si="1"/>
        <v>126.54</v>
      </c>
      <c r="Y17" s="6">
        <f t="shared" si="2"/>
        <v>8.2669999999999995</v>
      </c>
      <c r="Z17" s="4">
        <f t="shared" si="3"/>
        <v>284.47699999999998</v>
      </c>
      <c r="AA17" s="3">
        <f t="shared" si="4"/>
        <v>61.426000293731597</v>
      </c>
      <c r="AB17" s="12">
        <f t="shared" si="5"/>
        <v>38.366</v>
      </c>
      <c r="AC17" s="12">
        <f t="shared" si="6"/>
        <v>60.429000000000002</v>
      </c>
      <c r="AD17" s="12">
        <f t="shared" si="7"/>
        <v>98.795000000000002</v>
      </c>
    </row>
    <row r="18" spans="1:30" x14ac:dyDescent="0.55000000000000004">
      <c r="A18">
        <v>18</v>
      </c>
      <c r="B18">
        <v>1643301906246</v>
      </c>
      <c r="C18" s="1">
        <v>44588.69798611111</v>
      </c>
      <c r="D18" s="3">
        <v>101</v>
      </c>
      <c r="E18">
        <v>99999999</v>
      </c>
      <c r="F18" s="3">
        <v>101</v>
      </c>
      <c r="G18" s="3">
        <v>33393</v>
      </c>
      <c r="H18">
        <v>99999999</v>
      </c>
      <c r="I18">
        <v>99999999</v>
      </c>
      <c r="J18" s="3">
        <v>99999999</v>
      </c>
      <c r="K18" s="3">
        <v>99999999</v>
      </c>
      <c r="L18">
        <v>93711</v>
      </c>
      <c r="M18">
        <v>29.619700456619199</v>
      </c>
      <c r="N18">
        <v>0.89</v>
      </c>
      <c r="O18">
        <v>6</v>
      </c>
      <c r="P18">
        <v>97540</v>
      </c>
      <c r="Q18">
        <v>122367</v>
      </c>
      <c r="R18">
        <v>127112</v>
      </c>
      <c r="S18">
        <v>131851</v>
      </c>
      <c r="T18">
        <v>284754</v>
      </c>
      <c r="U18">
        <v>4486.9159</v>
      </c>
      <c r="V18">
        <v>7</v>
      </c>
      <c r="W18" s="11">
        <f t="shared" si="0"/>
        <v>122.367</v>
      </c>
      <c r="X18" s="4">
        <f t="shared" si="1"/>
        <v>127.11199999999999</v>
      </c>
      <c r="Y18" s="6">
        <f t="shared" si="2"/>
        <v>4.7389999999999999</v>
      </c>
      <c r="Z18" s="4">
        <f t="shared" si="3"/>
        <v>284.75400000000002</v>
      </c>
      <c r="AA18" s="3">
        <f t="shared" si="4"/>
        <v>29.619700456619199</v>
      </c>
      <c r="AB18" s="12">
        <f t="shared" si="5"/>
        <v>33.292000000000002</v>
      </c>
      <c r="AC18" s="12">
        <f t="shared" si="6"/>
        <v>60.317999999999998</v>
      </c>
      <c r="AD18" s="12">
        <f t="shared" si="7"/>
        <v>93.61</v>
      </c>
    </row>
    <row r="19" spans="1:30" x14ac:dyDescent="0.55000000000000004">
      <c r="A19">
        <v>19</v>
      </c>
      <c r="B19">
        <v>1643354706096</v>
      </c>
      <c r="C19" s="1">
        <v>44589.30909722222</v>
      </c>
      <c r="D19" s="3">
        <v>100</v>
      </c>
      <c r="E19">
        <v>99999999</v>
      </c>
      <c r="F19" s="3">
        <v>100</v>
      </c>
      <c r="G19" s="3">
        <v>37230</v>
      </c>
      <c r="H19">
        <v>99999999</v>
      </c>
      <c r="I19">
        <v>99999999</v>
      </c>
      <c r="J19" s="3">
        <v>99999999</v>
      </c>
      <c r="K19" s="3">
        <v>99999999</v>
      </c>
      <c r="L19">
        <v>97649</v>
      </c>
      <c r="M19">
        <v>37.241799976348801</v>
      </c>
      <c r="N19">
        <v>0.86</v>
      </c>
      <c r="O19">
        <v>6</v>
      </c>
      <c r="P19">
        <v>101179</v>
      </c>
      <c r="Q19">
        <v>123571</v>
      </c>
      <c r="R19">
        <v>128115</v>
      </c>
      <c r="S19">
        <v>132955</v>
      </c>
      <c r="T19">
        <v>284904</v>
      </c>
      <c r="U19">
        <v>4486</v>
      </c>
      <c r="V19">
        <v>7</v>
      </c>
      <c r="W19" s="11">
        <f t="shared" si="0"/>
        <v>123.571</v>
      </c>
      <c r="X19" s="4">
        <f t="shared" si="1"/>
        <v>128.11500000000001</v>
      </c>
      <c r="Y19" s="6">
        <f t="shared" si="2"/>
        <v>4.84</v>
      </c>
      <c r="Z19" s="4">
        <f t="shared" si="3"/>
        <v>284.904</v>
      </c>
      <c r="AA19" s="3">
        <f t="shared" si="4"/>
        <v>37.241799976348801</v>
      </c>
      <c r="AB19" s="12">
        <f>(G19-F19)/1000</f>
        <v>37.130000000000003</v>
      </c>
      <c r="AC19" s="12">
        <f>(L19-G19)/1000</f>
        <v>60.418999999999997</v>
      </c>
      <c r="AD19" s="12">
        <f>(L19-D19)/1000</f>
        <v>97.549000000000007</v>
      </c>
    </row>
    <row r="20" spans="1:30" x14ac:dyDescent="0.55000000000000004">
      <c r="A20">
        <v>20</v>
      </c>
      <c r="B20">
        <v>1643376980116</v>
      </c>
      <c r="C20" s="1">
        <v>44589.56689814815</v>
      </c>
      <c r="D20" s="3">
        <v>101</v>
      </c>
      <c r="E20">
        <v>99999999</v>
      </c>
      <c r="F20" s="3">
        <v>101</v>
      </c>
      <c r="G20" s="3">
        <v>40386</v>
      </c>
      <c r="H20">
        <v>99999999</v>
      </c>
      <c r="I20">
        <v>99999999</v>
      </c>
      <c r="J20" s="3">
        <v>99999999</v>
      </c>
      <c r="K20" s="3">
        <v>99999999</v>
      </c>
      <c r="L20">
        <v>268853</v>
      </c>
      <c r="M20">
        <v>56.9</v>
      </c>
      <c r="N20">
        <v>0.78</v>
      </c>
      <c r="O20">
        <v>8</v>
      </c>
      <c r="P20">
        <v>272384</v>
      </c>
      <c r="Q20">
        <v>292861</v>
      </c>
      <c r="R20">
        <v>339423</v>
      </c>
      <c r="S20">
        <v>343662</v>
      </c>
      <c r="T20">
        <v>369884</v>
      </c>
      <c r="U20">
        <v>999.28</v>
      </c>
      <c r="V20">
        <v>7</v>
      </c>
      <c r="W20" s="11">
        <f t="shared" si="0"/>
        <v>292.86099999999999</v>
      </c>
      <c r="X20" s="4">
        <f t="shared" si="1"/>
        <v>339.423</v>
      </c>
      <c r="Y20" s="6">
        <f t="shared" si="2"/>
        <v>4.2389999999999999</v>
      </c>
      <c r="Z20" s="4">
        <f t="shared" si="3"/>
        <v>369.88400000000001</v>
      </c>
      <c r="AA20" s="3">
        <f t="shared" si="4"/>
        <v>56.9</v>
      </c>
      <c r="AB20" s="12">
        <f t="shared" ref="AB20:AB32" si="8">(G20-F20)/1000</f>
        <v>40.284999999999997</v>
      </c>
      <c r="AC20" s="12">
        <f t="shared" ref="AC20:AC32" si="9">(L20-G20)/1000</f>
        <v>228.46700000000001</v>
      </c>
      <c r="AD20" s="12">
        <f t="shared" ref="AD20:AD32" si="10">(L20-D20)/1000</f>
        <v>268.75200000000001</v>
      </c>
    </row>
    <row r="21" spans="1:30" x14ac:dyDescent="0.55000000000000004">
      <c r="A21">
        <v>21</v>
      </c>
      <c r="B21">
        <v>1643379882970</v>
      </c>
      <c r="C21" s="1">
        <v>44589.600486111114</v>
      </c>
      <c r="D21" s="3">
        <v>101</v>
      </c>
      <c r="E21">
        <v>99999999</v>
      </c>
      <c r="F21" s="3">
        <v>101</v>
      </c>
      <c r="G21" s="3">
        <v>26118</v>
      </c>
      <c r="H21">
        <v>99999999</v>
      </c>
      <c r="I21">
        <v>99999999</v>
      </c>
      <c r="J21" s="3">
        <v>99999999</v>
      </c>
      <c r="K21" s="3">
        <v>99999999</v>
      </c>
      <c r="L21">
        <v>144906</v>
      </c>
      <c r="M21">
        <v>62.7</v>
      </c>
      <c r="N21">
        <v>0.72</v>
      </c>
      <c r="O21">
        <v>8</v>
      </c>
      <c r="P21">
        <v>149047</v>
      </c>
      <c r="Q21">
        <v>167130</v>
      </c>
      <c r="R21">
        <v>201070</v>
      </c>
      <c r="S21">
        <v>205514</v>
      </c>
      <c r="T21">
        <v>241030</v>
      </c>
      <c r="U21">
        <v>0</v>
      </c>
      <c r="V21">
        <v>7</v>
      </c>
      <c r="W21" s="11">
        <f t="shared" si="0"/>
        <v>167.13</v>
      </c>
      <c r="X21" s="4">
        <f t="shared" si="1"/>
        <v>201.07</v>
      </c>
      <c r="Y21" s="6">
        <f t="shared" si="2"/>
        <v>4.444</v>
      </c>
      <c r="Z21" s="4">
        <f t="shared" si="3"/>
        <v>241.03</v>
      </c>
      <c r="AA21" s="3">
        <f t="shared" si="4"/>
        <v>62.7</v>
      </c>
      <c r="AB21" s="12">
        <f t="shared" si="8"/>
        <v>26.016999999999999</v>
      </c>
      <c r="AC21" s="12">
        <f t="shared" si="9"/>
        <v>118.788</v>
      </c>
      <c r="AD21" s="12">
        <f t="shared" si="10"/>
        <v>144.80500000000001</v>
      </c>
    </row>
    <row r="22" spans="1:30" x14ac:dyDescent="0.55000000000000004">
      <c r="A22">
        <v>26</v>
      </c>
      <c r="B22">
        <v>1643783706706</v>
      </c>
      <c r="C22" s="1">
        <v>44594.274375000001</v>
      </c>
      <c r="D22" s="3">
        <v>101</v>
      </c>
      <c r="E22">
        <v>99999999</v>
      </c>
      <c r="F22" s="3">
        <v>101</v>
      </c>
      <c r="G22" s="3">
        <v>46102</v>
      </c>
      <c r="H22">
        <v>99999999</v>
      </c>
      <c r="I22">
        <v>99999999</v>
      </c>
      <c r="J22" s="3">
        <v>99999999</v>
      </c>
      <c r="K22" s="3">
        <v>99999999</v>
      </c>
      <c r="L22">
        <v>106511</v>
      </c>
      <c r="M22">
        <v>32.700000000000003</v>
      </c>
      <c r="N22">
        <v>0.86554999879837002</v>
      </c>
      <c r="O22">
        <v>7.0229999999999997</v>
      </c>
      <c r="P22">
        <v>110655</v>
      </c>
      <c r="Q22">
        <v>135459</v>
      </c>
      <c r="R22">
        <v>140308</v>
      </c>
      <c r="S22">
        <v>146858</v>
      </c>
      <c r="T22">
        <v>285294</v>
      </c>
      <c r="U22">
        <v>4486</v>
      </c>
      <c r="V22">
        <v>7</v>
      </c>
      <c r="W22" s="11">
        <f t="shared" ref="W22:W32" si="11">Q22/1000</f>
        <v>135.459</v>
      </c>
      <c r="X22" s="4">
        <f t="shared" ref="X22:X32" si="12">R22/1000</f>
        <v>140.30799999999999</v>
      </c>
      <c r="Y22" s="6">
        <f t="shared" ref="Y22:Y32" si="13">(S22-R22)/1000</f>
        <v>6.55</v>
      </c>
      <c r="Z22" s="4">
        <f t="shared" ref="Z22:Z32" si="14">T22/1000</f>
        <v>285.29399999999998</v>
      </c>
      <c r="AA22" s="3">
        <f t="shared" ref="AA22:AA32" si="15">M22</f>
        <v>32.700000000000003</v>
      </c>
      <c r="AB22" s="12">
        <f t="shared" si="8"/>
        <v>46.000999999999998</v>
      </c>
      <c r="AC22" s="12">
        <f t="shared" si="9"/>
        <v>60.408999999999999</v>
      </c>
      <c r="AD22" s="12">
        <f t="shared" si="10"/>
        <v>106.41</v>
      </c>
    </row>
    <row r="23" spans="1:30" x14ac:dyDescent="0.55000000000000004">
      <c r="A23">
        <v>27</v>
      </c>
      <c r="B23">
        <v>1643799305664</v>
      </c>
      <c r="C23" s="1">
        <v>44594.454918981479</v>
      </c>
      <c r="D23" s="3">
        <v>101</v>
      </c>
      <c r="E23">
        <v>99999999</v>
      </c>
      <c r="F23" s="3">
        <v>101</v>
      </c>
      <c r="G23" s="3">
        <v>40749</v>
      </c>
      <c r="H23">
        <v>99999999</v>
      </c>
      <c r="I23">
        <v>99999999</v>
      </c>
      <c r="J23" s="3">
        <v>99999999</v>
      </c>
      <c r="K23" s="3">
        <v>99999999</v>
      </c>
      <c r="L23">
        <v>101171</v>
      </c>
      <c r="M23">
        <v>50.170599567413298</v>
      </c>
      <c r="N23">
        <v>0.79</v>
      </c>
      <c r="O23">
        <v>6.48</v>
      </c>
      <c r="P23">
        <v>105203</v>
      </c>
      <c r="Q23">
        <v>125370</v>
      </c>
      <c r="R23">
        <v>130010</v>
      </c>
      <c r="S23">
        <v>134952</v>
      </c>
      <c r="T23">
        <v>284336</v>
      </c>
      <c r="U23">
        <v>4486.1276420385902</v>
      </c>
      <c r="V23">
        <v>7</v>
      </c>
      <c r="W23" s="11">
        <f t="shared" si="11"/>
        <v>125.37</v>
      </c>
      <c r="X23" s="4">
        <f t="shared" si="12"/>
        <v>130.01</v>
      </c>
      <c r="Y23" s="6">
        <f t="shared" si="13"/>
        <v>4.9420000000000002</v>
      </c>
      <c r="Z23" s="4">
        <f t="shared" si="14"/>
        <v>284.33600000000001</v>
      </c>
      <c r="AA23" s="3">
        <f t="shared" si="15"/>
        <v>50.170599567413298</v>
      </c>
      <c r="AB23" s="12">
        <f t="shared" si="8"/>
        <v>40.648000000000003</v>
      </c>
      <c r="AC23" s="12">
        <f t="shared" si="9"/>
        <v>60.421999999999997</v>
      </c>
      <c r="AD23" s="12">
        <f t="shared" si="10"/>
        <v>101.07</v>
      </c>
    </row>
    <row r="24" spans="1:30" x14ac:dyDescent="0.55000000000000004">
      <c r="A24">
        <v>28</v>
      </c>
      <c r="B24">
        <v>1643805306694</v>
      </c>
      <c r="C24" s="1">
        <v>44594.524375000001</v>
      </c>
      <c r="D24" s="3">
        <v>102</v>
      </c>
      <c r="E24">
        <v>99999999</v>
      </c>
      <c r="F24" s="3">
        <v>102</v>
      </c>
      <c r="G24" s="3">
        <v>31185</v>
      </c>
      <c r="H24">
        <v>99999999</v>
      </c>
      <c r="I24">
        <v>99999999</v>
      </c>
      <c r="J24" s="3">
        <v>99999999</v>
      </c>
      <c r="K24" s="3">
        <v>99999999</v>
      </c>
      <c r="L24">
        <v>91508</v>
      </c>
      <c r="M24">
        <v>71.599999999999994</v>
      </c>
      <c r="N24">
        <v>0.55649001121520902</v>
      </c>
      <c r="O24">
        <v>6</v>
      </c>
      <c r="P24">
        <v>95443</v>
      </c>
      <c r="Q24">
        <v>113920</v>
      </c>
      <c r="R24">
        <v>118468</v>
      </c>
      <c r="S24">
        <v>126766</v>
      </c>
      <c r="T24">
        <v>284306</v>
      </c>
      <c r="U24">
        <v>4486.6043576790998</v>
      </c>
      <c r="V24">
        <v>7</v>
      </c>
      <c r="W24" s="11">
        <f t="shared" si="11"/>
        <v>113.92</v>
      </c>
      <c r="X24" s="4">
        <f t="shared" si="12"/>
        <v>118.468</v>
      </c>
      <c r="Y24" s="6">
        <f t="shared" si="13"/>
        <v>8.298</v>
      </c>
      <c r="Z24" s="4">
        <f t="shared" si="14"/>
        <v>284.30599999999998</v>
      </c>
      <c r="AA24" s="3">
        <f t="shared" si="15"/>
        <v>71.599999999999994</v>
      </c>
      <c r="AB24" s="12">
        <f t="shared" si="8"/>
        <v>31.082999999999998</v>
      </c>
      <c r="AC24" s="12">
        <f t="shared" si="9"/>
        <v>60.323</v>
      </c>
      <c r="AD24" s="12">
        <f t="shared" si="10"/>
        <v>91.406000000000006</v>
      </c>
    </row>
    <row r="25" spans="1:30" x14ac:dyDescent="0.55000000000000004">
      <c r="A25">
        <v>29</v>
      </c>
      <c r="B25">
        <v>1643817305419</v>
      </c>
      <c r="C25" s="1">
        <v>44594.663252314815</v>
      </c>
      <c r="D25" s="3">
        <v>202</v>
      </c>
      <c r="E25">
        <v>99999999</v>
      </c>
      <c r="F25" s="3">
        <v>202</v>
      </c>
      <c r="G25" s="3">
        <v>41433</v>
      </c>
      <c r="H25">
        <v>99999999</v>
      </c>
      <c r="I25">
        <v>99999999</v>
      </c>
      <c r="J25" s="3">
        <v>99999999</v>
      </c>
      <c r="K25" s="3">
        <v>99999999</v>
      </c>
      <c r="L25">
        <v>101775</v>
      </c>
      <c r="M25">
        <v>55.461000240325902</v>
      </c>
      <c r="N25">
        <v>0.752989997148513</v>
      </c>
      <c r="O25">
        <v>7.1609999999999996</v>
      </c>
      <c r="P25">
        <v>105709</v>
      </c>
      <c r="Q25">
        <v>125374</v>
      </c>
      <c r="R25">
        <v>130008</v>
      </c>
      <c r="S25">
        <v>135169</v>
      </c>
      <c r="T25">
        <v>284581</v>
      </c>
      <c r="U25">
        <v>4486.6351827315902</v>
      </c>
      <c r="V25">
        <v>7</v>
      </c>
      <c r="W25" s="11">
        <f t="shared" si="11"/>
        <v>125.374</v>
      </c>
      <c r="X25" s="4">
        <f t="shared" si="12"/>
        <v>130.00800000000001</v>
      </c>
      <c r="Y25" s="6">
        <f t="shared" si="13"/>
        <v>5.1609999999999996</v>
      </c>
      <c r="Z25" s="4">
        <f t="shared" si="14"/>
        <v>284.58100000000002</v>
      </c>
      <c r="AA25" s="3">
        <f t="shared" si="15"/>
        <v>55.461000240325902</v>
      </c>
      <c r="AB25" s="12">
        <f t="shared" si="8"/>
        <v>41.231000000000002</v>
      </c>
      <c r="AC25" s="12">
        <f t="shared" si="9"/>
        <v>60.341999999999999</v>
      </c>
      <c r="AD25" s="12">
        <f t="shared" si="10"/>
        <v>101.57299999999999</v>
      </c>
    </row>
    <row r="26" spans="1:30" x14ac:dyDescent="0.55000000000000004">
      <c r="A26">
        <v>30</v>
      </c>
      <c r="B26">
        <v>1643821505258</v>
      </c>
      <c r="C26" s="1">
        <v>44594.711863425924</v>
      </c>
      <c r="D26" s="3">
        <v>99999999</v>
      </c>
      <c r="E26">
        <v>99999999</v>
      </c>
      <c r="F26" s="3">
        <v>99999999</v>
      </c>
      <c r="G26" s="3">
        <v>99999999</v>
      </c>
      <c r="H26">
        <v>99999999</v>
      </c>
      <c r="I26">
        <v>99999999</v>
      </c>
      <c r="J26" s="3">
        <v>99999999</v>
      </c>
      <c r="K26" s="3">
        <v>99999999</v>
      </c>
      <c r="L26">
        <v>60618</v>
      </c>
      <c r="M26">
        <v>74.8</v>
      </c>
      <c r="N26">
        <v>0.44875999999999999</v>
      </c>
      <c r="O26">
        <v>6</v>
      </c>
      <c r="P26">
        <v>64753</v>
      </c>
      <c r="Q26">
        <v>82507</v>
      </c>
      <c r="R26">
        <v>86846</v>
      </c>
      <c r="S26">
        <v>95219</v>
      </c>
      <c r="T26">
        <v>283742</v>
      </c>
      <c r="U26">
        <v>4485.1443730574902</v>
      </c>
      <c r="V26">
        <v>7</v>
      </c>
      <c r="W26" s="11">
        <f t="shared" si="11"/>
        <v>82.507000000000005</v>
      </c>
      <c r="X26" s="4">
        <f t="shared" si="12"/>
        <v>86.846000000000004</v>
      </c>
      <c r="Y26" s="6">
        <f t="shared" si="13"/>
        <v>8.3729999999999993</v>
      </c>
      <c r="Z26" s="4">
        <f t="shared" si="14"/>
        <v>283.74200000000002</v>
      </c>
      <c r="AA26" s="3">
        <f t="shared" si="15"/>
        <v>74.8</v>
      </c>
      <c r="AB26" s="12">
        <f t="shared" si="8"/>
        <v>0</v>
      </c>
      <c r="AC26" s="12">
        <f t="shared" si="9"/>
        <v>-99939.380999999994</v>
      </c>
      <c r="AD26" s="12">
        <f t="shared" si="10"/>
        <v>-99939.380999999994</v>
      </c>
    </row>
    <row r="27" spans="1:30" x14ac:dyDescent="0.55000000000000004">
      <c r="A27">
        <v>31</v>
      </c>
      <c r="B27">
        <v>1643825107524</v>
      </c>
      <c r="C27" s="1">
        <v>44594.753553240742</v>
      </c>
      <c r="D27" s="3">
        <v>99999999</v>
      </c>
      <c r="E27">
        <v>99999999</v>
      </c>
      <c r="F27" s="3">
        <v>99999999</v>
      </c>
      <c r="G27" s="3">
        <v>99999999</v>
      </c>
      <c r="H27">
        <v>99999999</v>
      </c>
      <c r="I27">
        <v>99999999</v>
      </c>
      <c r="J27" s="3">
        <v>19379</v>
      </c>
      <c r="K27" s="3">
        <v>43496</v>
      </c>
      <c r="L27">
        <v>60742</v>
      </c>
      <c r="M27">
        <v>75.400000000000006</v>
      </c>
      <c r="N27">
        <v>0.50484996323814202</v>
      </c>
      <c r="O27">
        <v>6</v>
      </c>
      <c r="P27">
        <v>64985</v>
      </c>
      <c r="Q27">
        <v>82136</v>
      </c>
      <c r="R27">
        <v>86380</v>
      </c>
      <c r="S27">
        <v>95880</v>
      </c>
      <c r="T27">
        <v>145476</v>
      </c>
      <c r="U27">
        <v>1389</v>
      </c>
      <c r="V27">
        <v>7</v>
      </c>
      <c r="W27" s="11">
        <f t="shared" si="11"/>
        <v>82.135999999999996</v>
      </c>
      <c r="X27" s="4">
        <f t="shared" si="12"/>
        <v>86.38</v>
      </c>
      <c r="Y27" s="6">
        <f t="shared" si="13"/>
        <v>9.5</v>
      </c>
      <c r="Z27" s="4">
        <f t="shared" si="14"/>
        <v>145.476</v>
      </c>
      <c r="AA27" s="3">
        <f t="shared" si="15"/>
        <v>75.400000000000006</v>
      </c>
      <c r="AB27" s="12">
        <f t="shared" si="8"/>
        <v>0</v>
      </c>
      <c r="AC27" s="12">
        <f t="shared" si="9"/>
        <v>-99939.256999999998</v>
      </c>
      <c r="AD27" s="12">
        <f t="shared" si="10"/>
        <v>-99939.256999999998</v>
      </c>
    </row>
    <row r="28" spans="1:30" x14ac:dyDescent="0.55000000000000004">
      <c r="A28">
        <v>33</v>
      </c>
      <c r="B28">
        <v>1644407752979</v>
      </c>
      <c r="C28" s="1">
        <v>44601.497129629628</v>
      </c>
      <c r="D28" s="3">
        <v>201</v>
      </c>
      <c r="E28">
        <v>99999999</v>
      </c>
      <c r="F28" s="3">
        <v>201</v>
      </c>
      <c r="G28" s="3">
        <v>45474</v>
      </c>
      <c r="H28">
        <v>906</v>
      </c>
      <c r="I28">
        <v>26115</v>
      </c>
      <c r="J28" s="3">
        <v>126579</v>
      </c>
      <c r="K28" s="3">
        <v>150672</v>
      </c>
      <c r="L28">
        <v>298406</v>
      </c>
      <c r="M28">
        <v>33.800899999999899</v>
      </c>
      <c r="N28">
        <v>0.87218999891281102</v>
      </c>
      <c r="O28">
        <v>8</v>
      </c>
      <c r="P28">
        <v>301941</v>
      </c>
      <c r="Q28">
        <v>326956</v>
      </c>
      <c r="R28">
        <v>333109</v>
      </c>
      <c r="S28">
        <v>337752</v>
      </c>
      <c r="T28">
        <v>484021</v>
      </c>
      <c r="U28">
        <v>4494</v>
      </c>
      <c r="V28">
        <v>7</v>
      </c>
      <c r="W28" s="11">
        <f t="shared" si="11"/>
        <v>326.95600000000002</v>
      </c>
      <c r="X28" s="4">
        <f t="shared" si="12"/>
        <v>333.10899999999998</v>
      </c>
      <c r="Y28" s="6">
        <f t="shared" si="13"/>
        <v>4.6429999999999998</v>
      </c>
      <c r="Z28" s="4">
        <f t="shared" si="14"/>
        <v>484.02100000000002</v>
      </c>
      <c r="AA28" s="3">
        <f t="shared" si="15"/>
        <v>33.800899999999899</v>
      </c>
      <c r="AB28" s="12">
        <f t="shared" si="8"/>
        <v>45.273000000000003</v>
      </c>
      <c r="AC28" s="12">
        <f t="shared" si="9"/>
        <v>252.93199999999999</v>
      </c>
      <c r="AD28" s="12">
        <f t="shared" si="10"/>
        <v>298.20499999999998</v>
      </c>
    </row>
    <row r="29" spans="1:30" x14ac:dyDescent="0.55000000000000004">
      <c r="A29">
        <v>40</v>
      </c>
      <c r="B29">
        <v>1644423304876</v>
      </c>
      <c r="C29" s="1">
        <v>44601.677129629628</v>
      </c>
      <c r="D29" s="3">
        <v>101</v>
      </c>
      <c r="E29">
        <v>99999999</v>
      </c>
      <c r="F29" s="3">
        <v>101</v>
      </c>
      <c r="G29" s="3">
        <v>34302</v>
      </c>
      <c r="H29">
        <v>99999999</v>
      </c>
      <c r="I29">
        <v>99999999</v>
      </c>
      <c r="J29" s="3">
        <v>99999999</v>
      </c>
      <c r="K29" s="3">
        <v>99999999</v>
      </c>
      <c r="L29">
        <v>94735</v>
      </c>
      <c r="M29">
        <v>42.436199794769202</v>
      </c>
      <c r="N29">
        <v>0.840193773193876</v>
      </c>
      <c r="O29">
        <v>7.0350000000000001</v>
      </c>
      <c r="P29">
        <v>98871</v>
      </c>
      <c r="Q29">
        <v>119035</v>
      </c>
      <c r="R29">
        <v>123576</v>
      </c>
      <c r="S29">
        <v>127714</v>
      </c>
      <c r="T29">
        <v>285124</v>
      </c>
      <c r="U29">
        <v>4486</v>
      </c>
      <c r="V29">
        <v>7</v>
      </c>
      <c r="W29" s="11">
        <f t="shared" si="11"/>
        <v>119.035</v>
      </c>
      <c r="X29" s="4">
        <f t="shared" si="12"/>
        <v>123.57599999999999</v>
      </c>
      <c r="Y29" s="6">
        <f t="shared" si="13"/>
        <v>4.1379999999999999</v>
      </c>
      <c r="Z29" s="4">
        <f t="shared" si="14"/>
        <v>285.12400000000002</v>
      </c>
      <c r="AA29" s="3">
        <f t="shared" si="15"/>
        <v>42.436199794769202</v>
      </c>
      <c r="AB29" s="12">
        <f t="shared" si="8"/>
        <v>34.201000000000001</v>
      </c>
      <c r="AC29" s="12">
        <f t="shared" si="9"/>
        <v>60.433</v>
      </c>
      <c r="AD29" s="12">
        <f t="shared" si="10"/>
        <v>94.634</v>
      </c>
    </row>
    <row r="30" spans="1:30" x14ac:dyDescent="0.55000000000000004">
      <c r="A30">
        <v>41</v>
      </c>
      <c r="B30">
        <v>1644490872577</v>
      </c>
      <c r="C30" s="1">
        <v>44602.459166666667</v>
      </c>
      <c r="D30" s="3">
        <v>101</v>
      </c>
      <c r="E30">
        <v>99999999</v>
      </c>
      <c r="F30" s="3">
        <v>101</v>
      </c>
      <c r="G30" s="3">
        <v>39958</v>
      </c>
      <c r="H30">
        <v>99999999</v>
      </c>
      <c r="I30">
        <v>99999999</v>
      </c>
      <c r="J30" s="3">
        <v>99999999</v>
      </c>
      <c r="K30" s="3">
        <v>99999999</v>
      </c>
      <c r="L30">
        <v>100392</v>
      </c>
      <c r="M30">
        <v>35.797400173187199</v>
      </c>
      <c r="N30">
        <v>0.86563999999999997</v>
      </c>
      <c r="O30">
        <v>6</v>
      </c>
      <c r="P30">
        <v>104431</v>
      </c>
      <c r="Q30">
        <v>127029</v>
      </c>
      <c r="R30">
        <v>131781</v>
      </c>
      <c r="S30">
        <v>136926</v>
      </c>
      <c r="T30">
        <v>285423</v>
      </c>
      <c r="U30">
        <v>4494</v>
      </c>
      <c r="V30">
        <v>7</v>
      </c>
      <c r="W30" s="11">
        <f t="shared" si="11"/>
        <v>127.029</v>
      </c>
      <c r="X30" s="4">
        <f t="shared" si="12"/>
        <v>131.78100000000001</v>
      </c>
      <c r="Y30" s="6">
        <f t="shared" si="13"/>
        <v>5.1449999999999996</v>
      </c>
      <c r="Z30" s="4">
        <f t="shared" si="14"/>
        <v>285.423</v>
      </c>
      <c r="AA30" s="3">
        <f t="shared" si="15"/>
        <v>35.797400173187199</v>
      </c>
      <c r="AB30" s="12">
        <f t="shared" si="8"/>
        <v>39.856999999999999</v>
      </c>
      <c r="AC30" s="12">
        <f t="shared" si="9"/>
        <v>60.433999999999997</v>
      </c>
      <c r="AD30" s="12">
        <f t="shared" si="10"/>
        <v>100.291</v>
      </c>
    </row>
    <row r="31" spans="1:30" x14ac:dyDescent="0.55000000000000004">
      <c r="A31">
        <v>42</v>
      </c>
      <c r="B31">
        <v>1644492319673</v>
      </c>
      <c r="C31" s="1">
        <v>44602.475914351853</v>
      </c>
      <c r="D31" s="3">
        <v>99999999</v>
      </c>
      <c r="E31">
        <v>99999999</v>
      </c>
      <c r="F31" s="3">
        <v>99999999</v>
      </c>
      <c r="G31" s="3">
        <v>99999999</v>
      </c>
      <c r="H31">
        <v>99999999</v>
      </c>
      <c r="I31">
        <v>99999999</v>
      </c>
      <c r="J31" s="3">
        <v>99999999</v>
      </c>
      <c r="K31" s="3">
        <v>99999999</v>
      </c>
      <c r="L31">
        <v>60642</v>
      </c>
      <c r="M31">
        <v>74.5</v>
      </c>
      <c r="N31">
        <v>0.51628999619007099</v>
      </c>
      <c r="O31">
        <v>6.0990000000000002</v>
      </c>
      <c r="P31">
        <v>64272</v>
      </c>
      <c r="Q31">
        <v>82839</v>
      </c>
      <c r="R31">
        <v>87170</v>
      </c>
      <c r="S31">
        <v>97792</v>
      </c>
      <c r="T31">
        <v>280327</v>
      </c>
      <c r="U31">
        <v>0</v>
      </c>
      <c r="V31">
        <v>7</v>
      </c>
      <c r="W31" s="11">
        <f t="shared" si="11"/>
        <v>82.838999999999999</v>
      </c>
      <c r="X31" s="4">
        <f t="shared" si="12"/>
        <v>87.17</v>
      </c>
      <c r="Y31" s="6">
        <f t="shared" si="13"/>
        <v>10.622</v>
      </c>
      <c r="Z31" s="4">
        <f t="shared" si="14"/>
        <v>280.327</v>
      </c>
      <c r="AA31" s="3">
        <f t="shared" si="15"/>
        <v>74.5</v>
      </c>
      <c r="AB31" s="12">
        <f t="shared" si="8"/>
        <v>0</v>
      </c>
      <c r="AC31" s="12">
        <f t="shared" si="9"/>
        <v>-99939.357000000004</v>
      </c>
      <c r="AD31" s="12">
        <f t="shared" si="10"/>
        <v>-99939.357000000004</v>
      </c>
    </row>
    <row r="32" spans="1:30" x14ac:dyDescent="0.55000000000000004">
      <c r="A32">
        <v>43</v>
      </c>
      <c r="B32">
        <v>1644514507234</v>
      </c>
      <c r="C32" s="1">
        <v>44602.732719907406</v>
      </c>
      <c r="D32" s="3">
        <v>201</v>
      </c>
      <c r="E32">
        <v>99999999</v>
      </c>
      <c r="F32" s="3">
        <v>201</v>
      </c>
      <c r="G32" s="3">
        <v>36926</v>
      </c>
      <c r="H32">
        <v>99999999</v>
      </c>
      <c r="I32">
        <v>99999999</v>
      </c>
      <c r="J32" s="3">
        <v>99999999</v>
      </c>
      <c r="K32" s="3">
        <v>99999999</v>
      </c>
      <c r="L32">
        <v>97346</v>
      </c>
      <c r="M32">
        <v>42.730000076293898</v>
      </c>
      <c r="N32">
        <v>0.83</v>
      </c>
      <c r="O32">
        <v>6</v>
      </c>
      <c r="P32">
        <v>101382</v>
      </c>
      <c r="Q32">
        <v>121969</v>
      </c>
      <c r="R32">
        <v>126514</v>
      </c>
      <c r="S32">
        <v>131760</v>
      </c>
      <c r="T32">
        <v>284766</v>
      </c>
      <c r="U32">
        <v>4487</v>
      </c>
      <c r="V32">
        <v>7</v>
      </c>
      <c r="W32" s="11">
        <f t="shared" si="11"/>
        <v>121.96899999999999</v>
      </c>
      <c r="X32" s="4">
        <f t="shared" si="12"/>
        <v>126.514</v>
      </c>
      <c r="Y32" s="6">
        <f t="shared" si="13"/>
        <v>5.2460000000000004</v>
      </c>
      <c r="Z32" s="4">
        <f t="shared" si="14"/>
        <v>284.76600000000002</v>
      </c>
      <c r="AA32" s="3">
        <f t="shared" si="15"/>
        <v>42.730000076293898</v>
      </c>
      <c r="AB32" s="12">
        <f t="shared" si="8"/>
        <v>36.725000000000001</v>
      </c>
      <c r="AC32" s="12">
        <f t="shared" si="9"/>
        <v>60.42</v>
      </c>
      <c r="AD32" s="12">
        <f t="shared" si="10"/>
        <v>97.144999999999996</v>
      </c>
    </row>
    <row r="33" spans="1:30" x14ac:dyDescent="0.55000000000000004">
      <c r="A33">
        <v>45</v>
      </c>
      <c r="B33">
        <v>1644864905430</v>
      </c>
      <c r="C33" s="1">
        <v>44606.788252314815</v>
      </c>
      <c r="D33" s="3">
        <v>101</v>
      </c>
      <c r="E33">
        <v>99999999</v>
      </c>
      <c r="F33" s="3">
        <v>101</v>
      </c>
      <c r="G33" s="3">
        <v>43970</v>
      </c>
      <c r="H33">
        <v>99999999</v>
      </c>
      <c r="I33">
        <v>99999999</v>
      </c>
      <c r="J33" s="3">
        <v>99999999</v>
      </c>
      <c r="K33" s="3">
        <v>99999999</v>
      </c>
      <c r="L33">
        <v>104413</v>
      </c>
      <c r="M33">
        <v>33.4460008239746</v>
      </c>
      <c r="N33">
        <v>0.86</v>
      </c>
      <c r="O33">
        <v>6.6689999999999996</v>
      </c>
      <c r="P33">
        <v>108447</v>
      </c>
      <c r="Q33">
        <v>132259</v>
      </c>
      <c r="R33">
        <v>137308</v>
      </c>
      <c r="S33">
        <v>143062</v>
      </c>
      <c r="T33">
        <v>284570</v>
      </c>
      <c r="U33">
        <v>4486</v>
      </c>
      <c r="V33">
        <v>7</v>
      </c>
      <c r="W33" s="11">
        <f t="shared" ref="W33:W51" si="16">Q33/1000</f>
        <v>132.25899999999999</v>
      </c>
      <c r="X33" s="4">
        <f t="shared" ref="X33:X51" si="17">R33/1000</f>
        <v>137.30799999999999</v>
      </c>
      <c r="Y33" s="6">
        <f t="shared" ref="Y33:Y51" si="18">(S33-R33)/1000</f>
        <v>5.7539999999999996</v>
      </c>
      <c r="Z33" s="4">
        <f t="shared" ref="Z33:Z51" si="19">T33/1000</f>
        <v>284.57</v>
      </c>
      <c r="AA33" s="3">
        <f t="shared" ref="AA33:AA51" si="20">M33</f>
        <v>33.4460008239746</v>
      </c>
      <c r="AB33" s="12">
        <f>(G33-F33)/1000</f>
        <v>43.869</v>
      </c>
      <c r="AC33" s="12">
        <f>(L33-G33)/1000</f>
        <v>60.442999999999998</v>
      </c>
      <c r="AD33" s="12">
        <f>(L33-D33)/1000</f>
        <v>104.312</v>
      </c>
    </row>
    <row r="34" spans="1:30" x14ac:dyDescent="0.55000000000000004">
      <c r="A34">
        <v>47</v>
      </c>
      <c r="B34">
        <v>1645023465873</v>
      </c>
      <c r="C34" s="1">
        <v>44608.623437499999</v>
      </c>
      <c r="D34" s="3">
        <v>99999999</v>
      </c>
      <c r="E34">
        <v>99999999</v>
      </c>
      <c r="F34" s="3">
        <v>99999999</v>
      </c>
      <c r="G34" s="3">
        <v>99999999</v>
      </c>
      <c r="H34">
        <v>99999999</v>
      </c>
      <c r="I34">
        <v>99999999</v>
      </c>
      <c r="J34" s="3">
        <v>99999999</v>
      </c>
      <c r="K34" s="3">
        <v>99999999</v>
      </c>
      <c r="L34">
        <v>828718</v>
      </c>
      <c r="M34">
        <v>44.9</v>
      </c>
      <c r="N34">
        <v>0.84</v>
      </c>
      <c r="O34">
        <v>8</v>
      </c>
      <c r="P34">
        <v>832652</v>
      </c>
      <c r="Q34">
        <v>851223</v>
      </c>
      <c r="R34">
        <v>857485</v>
      </c>
      <c r="S34">
        <v>863735</v>
      </c>
      <c r="T34">
        <v>907127</v>
      </c>
      <c r="U34">
        <v>0</v>
      </c>
      <c r="V34">
        <v>7</v>
      </c>
      <c r="W34" s="11">
        <f t="shared" si="16"/>
        <v>851.22299999999996</v>
      </c>
      <c r="X34" s="4">
        <f t="shared" si="17"/>
        <v>857.48500000000001</v>
      </c>
      <c r="Y34" s="6">
        <f t="shared" si="18"/>
        <v>6.25</v>
      </c>
      <c r="Z34" s="4">
        <f t="shared" si="19"/>
        <v>907.12699999999995</v>
      </c>
      <c r="AA34" s="3">
        <f t="shared" si="20"/>
        <v>44.9</v>
      </c>
      <c r="AB34" s="12">
        <f t="shared" ref="AB34:AB47" si="21">(G34-F34)/1000</f>
        <v>0</v>
      </c>
      <c r="AC34" s="12">
        <f t="shared" ref="AC34:AC47" si="22">(L34-G34)/1000</f>
        <v>-99171.281000000003</v>
      </c>
      <c r="AD34" s="12">
        <f t="shared" ref="AD34:AD47" si="23">(L34-D34)/1000</f>
        <v>-99171.281000000003</v>
      </c>
    </row>
    <row r="35" spans="1:30" x14ac:dyDescent="0.55000000000000004">
      <c r="A35">
        <v>48</v>
      </c>
      <c r="B35">
        <v>1645026081152</v>
      </c>
      <c r="C35" s="1">
        <v>44608.653715277775</v>
      </c>
      <c r="D35" s="3">
        <v>101</v>
      </c>
      <c r="E35">
        <v>99999999</v>
      </c>
      <c r="F35" s="3">
        <v>101</v>
      </c>
      <c r="G35" s="3">
        <v>10788</v>
      </c>
      <c r="H35">
        <v>99999999</v>
      </c>
      <c r="I35">
        <v>99999999</v>
      </c>
      <c r="J35" s="3">
        <v>99999999</v>
      </c>
      <c r="K35" s="3">
        <v>99999999</v>
      </c>
      <c r="L35">
        <v>104529</v>
      </c>
      <c r="M35">
        <v>49.482300000000002</v>
      </c>
      <c r="N35">
        <v>0.81</v>
      </c>
      <c r="O35">
        <v>8</v>
      </c>
      <c r="P35">
        <v>108363</v>
      </c>
      <c r="Q35">
        <v>127016</v>
      </c>
      <c r="R35">
        <v>133072</v>
      </c>
      <c r="S35">
        <v>136912</v>
      </c>
      <c r="T35">
        <v>270848</v>
      </c>
      <c r="U35">
        <v>4494</v>
      </c>
      <c r="V35">
        <v>7</v>
      </c>
      <c r="W35" s="11">
        <f t="shared" si="16"/>
        <v>127.01600000000001</v>
      </c>
      <c r="X35" s="4">
        <f t="shared" si="17"/>
        <v>133.072</v>
      </c>
      <c r="Y35" s="6">
        <f t="shared" si="18"/>
        <v>3.84</v>
      </c>
      <c r="Z35" s="4">
        <f t="shared" si="19"/>
        <v>270.84800000000001</v>
      </c>
      <c r="AA35" s="3">
        <f t="shared" si="20"/>
        <v>49.482300000000002</v>
      </c>
      <c r="AB35" s="12">
        <f t="shared" si="21"/>
        <v>10.686999999999999</v>
      </c>
      <c r="AC35" s="12">
        <f t="shared" si="22"/>
        <v>93.741</v>
      </c>
      <c r="AD35" s="12">
        <f t="shared" si="23"/>
        <v>104.428</v>
      </c>
    </row>
    <row r="36" spans="1:30" x14ac:dyDescent="0.55000000000000004">
      <c r="A36">
        <v>49</v>
      </c>
      <c r="B36">
        <v>1645027013203</v>
      </c>
      <c r="C36" s="1">
        <v>44608.664502314816</v>
      </c>
      <c r="D36" s="3">
        <v>99999999</v>
      </c>
      <c r="E36">
        <v>99999999</v>
      </c>
      <c r="F36" s="3">
        <v>99999999</v>
      </c>
      <c r="G36" s="3">
        <v>99999999</v>
      </c>
      <c r="H36">
        <v>99999999</v>
      </c>
      <c r="I36">
        <v>99999999</v>
      </c>
      <c r="J36" s="3">
        <v>99999999</v>
      </c>
      <c r="K36" s="3">
        <v>99999999</v>
      </c>
      <c r="L36">
        <v>188728</v>
      </c>
      <c r="M36">
        <v>73.3</v>
      </c>
      <c r="N36">
        <v>0.47</v>
      </c>
      <c r="O36">
        <v>8</v>
      </c>
      <c r="P36">
        <v>192367</v>
      </c>
      <c r="Q36">
        <v>210230</v>
      </c>
      <c r="R36">
        <v>215876</v>
      </c>
      <c r="S36">
        <v>225865</v>
      </c>
      <c r="T36">
        <v>452797</v>
      </c>
      <c r="U36">
        <v>0</v>
      </c>
      <c r="V36">
        <v>7</v>
      </c>
      <c r="W36" s="11">
        <f t="shared" si="16"/>
        <v>210.23</v>
      </c>
      <c r="X36" s="4">
        <f t="shared" si="17"/>
        <v>215.876</v>
      </c>
      <c r="Y36" s="6">
        <f t="shared" si="18"/>
        <v>9.9890000000000008</v>
      </c>
      <c r="Z36" s="4">
        <f t="shared" si="19"/>
        <v>452.79700000000003</v>
      </c>
      <c r="AA36" s="3">
        <f t="shared" si="20"/>
        <v>73.3</v>
      </c>
      <c r="AB36" s="12">
        <f t="shared" si="21"/>
        <v>0</v>
      </c>
      <c r="AC36" s="12">
        <f t="shared" si="22"/>
        <v>-99811.270999999993</v>
      </c>
      <c r="AD36" s="12">
        <f t="shared" si="23"/>
        <v>-99811.270999999993</v>
      </c>
    </row>
    <row r="37" spans="1:30" x14ac:dyDescent="0.55000000000000004">
      <c r="A37">
        <v>52</v>
      </c>
      <c r="B37">
        <v>1645103257396</v>
      </c>
      <c r="C37" s="1">
        <v>44609.546956018516</v>
      </c>
      <c r="D37" s="3">
        <v>101</v>
      </c>
      <c r="E37">
        <v>99999999</v>
      </c>
      <c r="F37" s="3">
        <v>101</v>
      </c>
      <c r="G37" s="3">
        <v>37554</v>
      </c>
      <c r="H37">
        <v>99999999</v>
      </c>
      <c r="I37">
        <v>99999999</v>
      </c>
      <c r="J37" s="3">
        <v>99999999</v>
      </c>
      <c r="K37" s="3">
        <v>99999999</v>
      </c>
      <c r="L37">
        <v>132987</v>
      </c>
      <c r="M37">
        <v>36</v>
      </c>
      <c r="N37">
        <v>0.85417001870632103</v>
      </c>
      <c r="O37">
        <v>8</v>
      </c>
      <c r="P37">
        <v>136418</v>
      </c>
      <c r="Q37">
        <v>159538</v>
      </c>
      <c r="R37">
        <v>165708</v>
      </c>
      <c r="S37">
        <v>172083</v>
      </c>
      <c r="T37">
        <v>248604</v>
      </c>
      <c r="U37">
        <v>0</v>
      </c>
      <c r="V37">
        <v>7</v>
      </c>
      <c r="W37" s="11">
        <f t="shared" si="16"/>
        <v>159.53800000000001</v>
      </c>
      <c r="X37" s="4">
        <f t="shared" si="17"/>
        <v>165.708</v>
      </c>
      <c r="Y37" s="6">
        <f t="shared" si="18"/>
        <v>6.375</v>
      </c>
      <c r="Z37" s="4">
        <f t="shared" si="19"/>
        <v>248.60400000000001</v>
      </c>
      <c r="AA37" s="3">
        <f t="shared" si="20"/>
        <v>36</v>
      </c>
      <c r="AB37" s="12">
        <f t="shared" si="21"/>
        <v>37.453000000000003</v>
      </c>
      <c r="AC37" s="12">
        <f t="shared" si="22"/>
        <v>95.433000000000007</v>
      </c>
      <c r="AD37" s="12">
        <f t="shared" si="23"/>
        <v>132.886</v>
      </c>
    </row>
    <row r="38" spans="1:30" x14ac:dyDescent="0.55000000000000004">
      <c r="A38">
        <v>53</v>
      </c>
      <c r="B38">
        <v>1645104196311</v>
      </c>
      <c r="C38" s="1">
        <v>44609.557824074072</v>
      </c>
      <c r="D38" s="3">
        <v>99999999</v>
      </c>
      <c r="E38">
        <v>99999999</v>
      </c>
      <c r="F38" s="3">
        <v>99999999</v>
      </c>
      <c r="G38" s="3">
        <v>99999999</v>
      </c>
      <c r="H38">
        <v>99999999</v>
      </c>
      <c r="I38">
        <v>99999999</v>
      </c>
      <c r="J38" s="3">
        <v>99999999</v>
      </c>
      <c r="K38" s="3">
        <v>99999999</v>
      </c>
      <c r="L38">
        <v>121937</v>
      </c>
      <c r="M38">
        <v>52.8</v>
      </c>
      <c r="N38">
        <v>0.71397000571250901</v>
      </c>
      <c r="O38">
        <v>8</v>
      </c>
      <c r="P38">
        <v>125669</v>
      </c>
      <c r="Q38">
        <v>143726</v>
      </c>
      <c r="R38">
        <v>149377</v>
      </c>
      <c r="S38">
        <v>152907</v>
      </c>
      <c r="T38">
        <v>265689</v>
      </c>
      <c r="U38">
        <v>0</v>
      </c>
      <c r="V38">
        <v>7</v>
      </c>
      <c r="W38" s="11">
        <f t="shared" si="16"/>
        <v>143.726</v>
      </c>
      <c r="X38" s="4">
        <f t="shared" si="17"/>
        <v>149.37700000000001</v>
      </c>
      <c r="Y38" s="6">
        <f t="shared" si="18"/>
        <v>3.53</v>
      </c>
      <c r="Z38" s="4">
        <f t="shared" si="19"/>
        <v>265.68900000000002</v>
      </c>
      <c r="AA38" s="3">
        <f t="shared" si="20"/>
        <v>52.8</v>
      </c>
      <c r="AB38" s="12">
        <f t="shared" si="21"/>
        <v>0</v>
      </c>
      <c r="AC38" s="12">
        <f t="shared" si="22"/>
        <v>-99878.062000000005</v>
      </c>
      <c r="AD38" s="12">
        <f t="shared" si="23"/>
        <v>-99878.062000000005</v>
      </c>
    </row>
    <row r="39" spans="1:30" x14ac:dyDescent="0.55000000000000004">
      <c r="A39">
        <v>54</v>
      </c>
      <c r="B39">
        <v>1645104597917</v>
      </c>
      <c r="C39" s="1">
        <v>44609.562465277777</v>
      </c>
      <c r="D39" s="3">
        <v>99999999</v>
      </c>
      <c r="E39">
        <v>99999999</v>
      </c>
      <c r="F39" s="3">
        <v>99999999</v>
      </c>
      <c r="G39" s="3">
        <v>99999999</v>
      </c>
      <c r="H39">
        <v>99999999</v>
      </c>
      <c r="I39">
        <v>99999999</v>
      </c>
      <c r="J39" s="3">
        <v>46916</v>
      </c>
      <c r="K39" s="3">
        <v>71010</v>
      </c>
      <c r="L39">
        <v>94030</v>
      </c>
      <c r="M39">
        <v>63.5</v>
      </c>
      <c r="N39">
        <v>0.66</v>
      </c>
      <c r="O39">
        <v>8</v>
      </c>
      <c r="P39">
        <v>97765</v>
      </c>
      <c r="Q39">
        <v>114930</v>
      </c>
      <c r="R39">
        <v>119986</v>
      </c>
      <c r="S39">
        <v>127570</v>
      </c>
      <c r="T39">
        <v>183083</v>
      </c>
      <c r="U39">
        <v>0</v>
      </c>
      <c r="V39">
        <v>7</v>
      </c>
      <c r="W39" s="11">
        <f t="shared" si="16"/>
        <v>114.93</v>
      </c>
      <c r="X39" s="4">
        <f t="shared" si="17"/>
        <v>119.986</v>
      </c>
      <c r="Y39" s="6">
        <f t="shared" si="18"/>
        <v>7.5839999999999996</v>
      </c>
      <c r="Z39" s="4">
        <f t="shared" si="19"/>
        <v>183.083</v>
      </c>
      <c r="AA39" s="3">
        <f t="shared" si="20"/>
        <v>63.5</v>
      </c>
      <c r="AB39" s="12">
        <f t="shared" si="21"/>
        <v>0</v>
      </c>
      <c r="AC39" s="12">
        <f t="shared" si="22"/>
        <v>-99905.968999999997</v>
      </c>
      <c r="AD39" s="12">
        <f t="shared" si="23"/>
        <v>-99905.968999999997</v>
      </c>
    </row>
    <row r="40" spans="1:30" x14ac:dyDescent="0.55000000000000004">
      <c r="A40">
        <v>55</v>
      </c>
      <c r="B40">
        <v>1645104880041</v>
      </c>
      <c r="C40" s="1">
        <v>44609.565740740742</v>
      </c>
      <c r="D40" s="3">
        <v>99999999</v>
      </c>
      <c r="E40">
        <v>99999999</v>
      </c>
      <c r="F40" s="3">
        <v>99999999</v>
      </c>
      <c r="G40" s="3">
        <v>99999999</v>
      </c>
      <c r="H40">
        <v>99999999</v>
      </c>
      <c r="I40">
        <v>99999999</v>
      </c>
      <c r="J40" s="3">
        <v>84565</v>
      </c>
      <c r="K40" s="3">
        <v>108686</v>
      </c>
      <c r="L40">
        <v>135317</v>
      </c>
      <c r="M40">
        <v>66.7</v>
      </c>
      <c r="N40">
        <v>0.51037999999999994</v>
      </c>
      <c r="O40">
        <v>8</v>
      </c>
      <c r="P40">
        <v>138949</v>
      </c>
      <c r="Q40">
        <v>156303</v>
      </c>
      <c r="R40">
        <v>161349</v>
      </c>
      <c r="S40">
        <v>171749</v>
      </c>
      <c r="T40">
        <v>340959</v>
      </c>
      <c r="U40">
        <v>0</v>
      </c>
      <c r="V40">
        <v>7</v>
      </c>
      <c r="W40" s="11">
        <f t="shared" si="16"/>
        <v>156.303</v>
      </c>
      <c r="X40" s="4">
        <f t="shared" si="17"/>
        <v>161.34899999999999</v>
      </c>
      <c r="Y40" s="6">
        <f t="shared" si="18"/>
        <v>10.4</v>
      </c>
      <c r="Z40" s="4">
        <f t="shared" si="19"/>
        <v>340.959</v>
      </c>
      <c r="AA40" s="3">
        <f t="shared" si="20"/>
        <v>66.7</v>
      </c>
      <c r="AB40" s="12">
        <f t="shared" si="21"/>
        <v>0</v>
      </c>
      <c r="AC40" s="12">
        <f t="shared" si="22"/>
        <v>-99864.682000000001</v>
      </c>
      <c r="AD40" s="12">
        <f t="shared" si="23"/>
        <v>-99864.682000000001</v>
      </c>
    </row>
    <row r="41" spans="1:30" x14ac:dyDescent="0.55000000000000004">
      <c r="A41">
        <v>58</v>
      </c>
      <c r="B41">
        <v>1645110488744</v>
      </c>
      <c r="C41" s="1">
        <v>44609.630648148152</v>
      </c>
      <c r="D41" s="3">
        <v>101</v>
      </c>
      <c r="E41">
        <v>99999999</v>
      </c>
      <c r="F41" s="3">
        <v>101</v>
      </c>
      <c r="G41" s="3">
        <v>36002</v>
      </c>
      <c r="H41">
        <v>99999999</v>
      </c>
      <c r="I41">
        <v>99999999</v>
      </c>
      <c r="J41" s="3">
        <v>99999999</v>
      </c>
      <c r="K41" s="3">
        <v>99999999</v>
      </c>
      <c r="L41">
        <v>108037</v>
      </c>
      <c r="M41">
        <v>58.453760705566403</v>
      </c>
      <c r="N41">
        <v>0.67</v>
      </c>
      <c r="O41">
        <v>8</v>
      </c>
      <c r="P41">
        <v>111973</v>
      </c>
      <c r="Q41">
        <v>130357</v>
      </c>
      <c r="R41">
        <v>136012</v>
      </c>
      <c r="S41">
        <v>145898</v>
      </c>
      <c r="T41">
        <v>185256</v>
      </c>
      <c r="U41">
        <v>0</v>
      </c>
      <c r="V41">
        <v>7</v>
      </c>
      <c r="W41" s="11">
        <f t="shared" si="16"/>
        <v>130.357</v>
      </c>
      <c r="X41" s="4">
        <f t="shared" si="17"/>
        <v>136.012</v>
      </c>
      <c r="Y41" s="6">
        <f t="shared" si="18"/>
        <v>9.8859999999999992</v>
      </c>
      <c r="Z41" s="4">
        <f t="shared" si="19"/>
        <v>185.256</v>
      </c>
      <c r="AA41" s="3">
        <f t="shared" si="20"/>
        <v>58.453760705566403</v>
      </c>
      <c r="AB41" s="12">
        <f t="shared" si="21"/>
        <v>35.901000000000003</v>
      </c>
      <c r="AC41" s="12">
        <f t="shared" si="22"/>
        <v>72.034999999999997</v>
      </c>
      <c r="AD41" s="12">
        <f t="shared" si="23"/>
        <v>107.93600000000001</v>
      </c>
    </row>
    <row r="42" spans="1:30" x14ac:dyDescent="0.55000000000000004">
      <c r="A42">
        <v>64</v>
      </c>
      <c r="B42">
        <v>1645112817904</v>
      </c>
      <c r="C42" s="1">
        <v>44609.657604166663</v>
      </c>
      <c r="D42" s="3">
        <v>101</v>
      </c>
      <c r="E42">
        <v>99999999</v>
      </c>
      <c r="F42" s="3">
        <v>101</v>
      </c>
      <c r="G42" s="3">
        <v>21601</v>
      </c>
      <c r="H42">
        <v>99999999</v>
      </c>
      <c r="I42">
        <v>99999999</v>
      </c>
      <c r="J42" s="3">
        <v>99999999</v>
      </c>
      <c r="K42" s="3">
        <v>99999999</v>
      </c>
      <c r="L42">
        <v>81920</v>
      </c>
      <c r="M42">
        <v>60.515899757385199</v>
      </c>
      <c r="N42">
        <v>0.7</v>
      </c>
      <c r="O42">
        <v>6</v>
      </c>
      <c r="P42">
        <v>85948</v>
      </c>
      <c r="Q42">
        <v>105224</v>
      </c>
      <c r="R42">
        <v>109660</v>
      </c>
      <c r="S42">
        <v>118235</v>
      </c>
      <c r="T42">
        <v>192096</v>
      </c>
      <c r="U42">
        <v>0</v>
      </c>
      <c r="V42">
        <v>7</v>
      </c>
      <c r="W42" s="11">
        <f t="shared" si="16"/>
        <v>105.224</v>
      </c>
      <c r="X42" s="4">
        <f t="shared" si="17"/>
        <v>109.66</v>
      </c>
      <c r="Y42" s="6">
        <f t="shared" si="18"/>
        <v>8.5749999999999993</v>
      </c>
      <c r="Z42" s="4">
        <f t="shared" si="19"/>
        <v>192.096</v>
      </c>
      <c r="AA42" s="3">
        <f t="shared" si="20"/>
        <v>60.515899757385199</v>
      </c>
      <c r="AB42" s="12">
        <f t="shared" si="21"/>
        <v>21.5</v>
      </c>
      <c r="AC42" s="12">
        <f t="shared" si="22"/>
        <v>60.319000000000003</v>
      </c>
      <c r="AD42" s="12">
        <f t="shared" si="23"/>
        <v>81.819000000000003</v>
      </c>
    </row>
    <row r="43" spans="1:30" x14ac:dyDescent="0.55000000000000004">
      <c r="A43">
        <v>65</v>
      </c>
      <c r="B43">
        <v>1645113766935</v>
      </c>
      <c r="C43" s="1">
        <v>44609.668587962966</v>
      </c>
      <c r="D43" s="3">
        <v>99999999</v>
      </c>
      <c r="E43">
        <v>99999999</v>
      </c>
      <c r="F43" s="3">
        <v>99999999</v>
      </c>
      <c r="G43" s="3">
        <v>99999999</v>
      </c>
      <c r="H43">
        <v>99999999</v>
      </c>
      <c r="I43">
        <v>99999999</v>
      </c>
      <c r="J43" s="3">
        <v>99999999</v>
      </c>
      <c r="K43" s="3">
        <v>99999999</v>
      </c>
      <c r="L43">
        <v>60636</v>
      </c>
      <c r="M43">
        <v>68.5</v>
      </c>
      <c r="N43">
        <v>0.5</v>
      </c>
      <c r="O43">
        <v>6</v>
      </c>
      <c r="P43">
        <v>64572</v>
      </c>
      <c r="Q43">
        <v>83443</v>
      </c>
      <c r="R43">
        <v>87679</v>
      </c>
      <c r="S43">
        <v>102603</v>
      </c>
      <c r="T43">
        <v>144065</v>
      </c>
      <c r="U43">
        <v>0</v>
      </c>
      <c r="V43">
        <v>7</v>
      </c>
      <c r="W43" s="11">
        <f t="shared" si="16"/>
        <v>83.442999999999998</v>
      </c>
      <c r="X43" s="4">
        <f t="shared" si="17"/>
        <v>87.679000000000002</v>
      </c>
      <c r="Y43" s="6">
        <f t="shared" si="18"/>
        <v>14.923999999999999</v>
      </c>
      <c r="Z43" s="4">
        <f t="shared" si="19"/>
        <v>144.065</v>
      </c>
      <c r="AA43" s="3">
        <f t="shared" si="20"/>
        <v>68.5</v>
      </c>
      <c r="AB43" s="12">
        <f t="shared" si="21"/>
        <v>0</v>
      </c>
      <c r="AC43" s="12">
        <f t="shared" si="22"/>
        <v>-99939.362999999998</v>
      </c>
      <c r="AD43" s="12">
        <f t="shared" si="23"/>
        <v>-99939.362999999998</v>
      </c>
    </row>
    <row r="44" spans="1:30" x14ac:dyDescent="0.55000000000000004">
      <c r="A44">
        <v>66</v>
      </c>
      <c r="B44">
        <v>1645114020762</v>
      </c>
      <c r="C44" s="1">
        <v>44609.671527777777</v>
      </c>
      <c r="D44" s="3">
        <v>99999999</v>
      </c>
      <c r="E44">
        <v>99999999</v>
      </c>
      <c r="F44" s="3">
        <v>99999999</v>
      </c>
      <c r="G44" s="3">
        <v>99999999</v>
      </c>
      <c r="H44">
        <v>99999999</v>
      </c>
      <c r="I44">
        <v>99999999</v>
      </c>
      <c r="J44" s="3">
        <v>75137</v>
      </c>
      <c r="K44" s="3">
        <v>99255</v>
      </c>
      <c r="L44">
        <v>114698</v>
      </c>
      <c r="M44">
        <v>71.623699999999999</v>
      </c>
      <c r="N44">
        <v>0.55035000000000001</v>
      </c>
      <c r="O44">
        <v>7.3079999999999998</v>
      </c>
      <c r="P44">
        <v>118735</v>
      </c>
      <c r="Q44">
        <v>136698</v>
      </c>
      <c r="R44">
        <v>183349</v>
      </c>
      <c r="S44">
        <v>202971</v>
      </c>
      <c r="T44">
        <v>304238</v>
      </c>
      <c r="U44">
        <v>0</v>
      </c>
      <c r="V44">
        <v>7</v>
      </c>
      <c r="W44" s="11">
        <f t="shared" si="16"/>
        <v>136.69800000000001</v>
      </c>
      <c r="X44" s="4">
        <f t="shared" si="17"/>
        <v>183.34899999999999</v>
      </c>
      <c r="Y44" s="6">
        <f t="shared" si="18"/>
        <v>19.622</v>
      </c>
      <c r="Z44" s="4">
        <f t="shared" si="19"/>
        <v>304.238</v>
      </c>
      <c r="AA44" s="3">
        <f t="shared" si="20"/>
        <v>71.623699999999999</v>
      </c>
      <c r="AB44" s="12">
        <f t="shared" si="21"/>
        <v>0</v>
      </c>
      <c r="AC44" s="12">
        <f t="shared" si="22"/>
        <v>-99885.301000000007</v>
      </c>
      <c r="AD44" s="12">
        <f t="shared" si="23"/>
        <v>-99885.301000000007</v>
      </c>
    </row>
    <row r="45" spans="1:30" x14ac:dyDescent="0.55000000000000004">
      <c r="A45">
        <v>67</v>
      </c>
      <c r="B45">
        <v>1645116908573</v>
      </c>
      <c r="C45" s="1">
        <v>44609.704953703702</v>
      </c>
      <c r="D45" s="3">
        <v>101</v>
      </c>
      <c r="E45">
        <v>99999999</v>
      </c>
      <c r="F45" s="3">
        <v>101</v>
      </c>
      <c r="G45" s="3">
        <v>27431</v>
      </c>
      <c r="H45">
        <v>99999999</v>
      </c>
      <c r="I45">
        <v>99999999</v>
      </c>
      <c r="J45" s="3">
        <v>99999999</v>
      </c>
      <c r="K45" s="3">
        <v>99999999</v>
      </c>
      <c r="L45">
        <v>87877</v>
      </c>
      <c r="M45">
        <v>66.044999313354396</v>
      </c>
      <c r="N45">
        <v>0.68</v>
      </c>
      <c r="O45">
        <v>6</v>
      </c>
      <c r="P45">
        <v>91819</v>
      </c>
      <c r="Q45">
        <v>110580</v>
      </c>
      <c r="R45">
        <v>114720</v>
      </c>
      <c r="S45">
        <v>210625</v>
      </c>
      <c r="T45">
        <v>286427</v>
      </c>
      <c r="U45">
        <v>4486.4386798510996</v>
      </c>
      <c r="V45">
        <v>7</v>
      </c>
      <c r="W45" s="11">
        <f t="shared" si="16"/>
        <v>110.58</v>
      </c>
      <c r="X45" s="4">
        <f t="shared" si="17"/>
        <v>114.72</v>
      </c>
      <c r="Y45" s="6">
        <f t="shared" si="18"/>
        <v>95.905000000000001</v>
      </c>
      <c r="Z45" s="4">
        <f t="shared" si="19"/>
        <v>286.42700000000002</v>
      </c>
      <c r="AA45" s="3">
        <f t="shared" si="20"/>
        <v>66.044999313354396</v>
      </c>
      <c r="AB45" s="12">
        <f t="shared" si="21"/>
        <v>27.33</v>
      </c>
      <c r="AC45" s="12">
        <f t="shared" si="22"/>
        <v>60.445999999999998</v>
      </c>
      <c r="AD45" s="12">
        <f t="shared" si="23"/>
        <v>87.775999999999996</v>
      </c>
    </row>
    <row r="46" spans="1:30" x14ac:dyDescent="0.55000000000000004">
      <c r="A46">
        <v>68</v>
      </c>
      <c r="B46">
        <v>1645183384264</v>
      </c>
      <c r="C46" s="1">
        <v>44610.474351851852</v>
      </c>
      <c r="D46" s="3">
        <v>101</v>
      </c>
      <c r="E46">
        <v>99999999</v>
      </c>
      <c r="F46" s="3">
        <v>101</v>
      </c>
      <c r="G46" s="3">
        <v>38524</v>
      </c>
      <c r="H46">
        <v>99999999</v>
      </c>
      <c r="I46">
        <v>99999999</v>
      </c>
      <c r="J46" s="3">
        <v>99999999</v>
      </c>
      <c r="K46" s="3">
        <v>99999999</v>
      </c>
      <c r="L46">
        <v>161189</v>
      </c>
      <c r="M46">
        <v>40.200000000000003</v>
      </c>
      <c r="N46">
        <v>0.85045000000000004</v>
      </c>
      <c r="O46">
        <v>8</v>
      </c>
      <c r="P46">
        <v>165123</v>
      </c>
      <c r="Q46">
        <v>187736</v>
      </c>
      <c r="R46">
        <v>194214</v>
      </c>
      <c r="S46">
        <v>249226</v>
      </c>
      <c r="T46">
        <v>333736</v>
      </c>
      <c r="U46">
        <v>0</v>
      </c>
      <c r="V46">
        <v>7</v>
      </c>
      <c r="W46" s="11">
        <f t="shared" si="16"/>
        <v>187.73599999999999</v>
      </c>
      <c r="X46" s="4">
        <f t="shared" si="17"/>
        <v>194.214</v>
      </c>
      <c r="Y46" s="6">
        <f t="shared" si="18"/>
        <v>55.012</v>
      </c>
      <c r="Z46" s="4">
        <f t="shared" si="19"/>
        <v>333.73599999999999</v>
      </c>
      <c r="AA46" s="3">
        <f t="shared" si="20"/>
        <v>40.200000000000003</v>
      </c>
      <c r="AB46" s="12">
        <f t="shared" si="21"/>
        <v>38.423000000000002</v>
      </c>
      <c r="AC46" s="12">
        <f t="shared" si="22"/>
        <v>122.66500000000001</v>
      </c>
      <c r="AD46" s="12">
        <f t="shared" si="23"/>
        <v>161.08799999999999</v>
      </c>
    </row>
    <row r="47" spans="1:30" x14ac:dyDescent="0.55000000000000004">
      <c r="A47">
        <v>69</v>
      </c>
      <c r="B47">
        <v>1645183802790</v>
      </c>
      <c r="C47" s="1">
        <v>44610.479189814818</v>
      </c>
      <c r="D47" s="3">
        <v>99999999</v>
      </c>
      <c r="E47">
        <v>99999999</v>
      </c>
      <c r="F47" s="3">
        <v>99999999</v>
      </c>
      <c r="G47" s="3">
        <v>99999999</v>
      </c>
      <c r="H47">
        <v>99999999</v>
      </c>
      <c r="I47">
        <v>99999999</v>
      </c>
      <c r="J47" s="3">
        <v>96745</v>
      </c>
      <c r="K47" s="3">
        <v>120661</v>
      </c>
      <c r="L47">
        <v>170810</v>
      </c>
      <c r="M47">
        <v>58.749899999999997</v>
      </c>
      <c r="N47">
        <v>0.69</v>
      </c>
      <c r="O47">
        <v>8</v>
      </c>
      <c r="P47">
        <v>174644</v>
      </c>
      <c r="Q47">
        <v>192000</v>
      </c>
      <c r="R47">
        <v>197545</v>
      </c>
      <c r="S47">
        <v>245606</v>
      </c>
      <c r="T47">
        <v>302210</v>
      </c>
      <c r="U47">
        <v>0</v>
      </c>
      <c r="V47">
        <v>7</v>
      </c>
      <c r="W47" s="11">
        <f t="shared" si="16"/>
        <v>192</v>
      </c>
      <c r="X47" s="4">
        <f t="shared" si="17"/>
        <v>197.54499999999999</v>
      </c>
      <c r="Y47" s="6">
        <f t="shared" si="18"/>
        <v>48.061</v>
      </c>
      <c r="Z47" s="4">
        <f t="shared" si="19"/>
        <v>302.20999999999998</v>
      </c>
      <c r="AA47" s="3">
        <f t="shared" si="20"/>
        <v>58.749899999999997</v>
      </c>
      <c r="AB47" s="12">
        <f t="shared" si="21"/>
        <v>0</v>
      </c>
      <c r="AC47" s="12">
        <f t="shared" si="22"/>
        <v>-99829.188999999998</v>
      </c>
      <c r="AD47" s="12">
        <f t="shared" si="23"/>
        <v>-99829.188999999998</v>
      </c>
    </row>
    <row r="48" spans="1:30" x14ac:dyDescent="0.55000000000000004">
      <c r="A48">
        <v>70</v>
      </c>
      <c r="B48">
        <v>1645184306764</v>
      </c>
      <c r="C48" s="1">
        <v>44610.485023148147</v>
      </c>
      <c r="D48" s="3">
        <v>99999999</v>
      </c>
      <c r="E48">
        <v>99999999</v>
      </c>
      <c r="F48" s="3">
        <v>99999999</v>
      </c>
      <c r="G48" s="3">
        <v>99999999</v>
      </c>
      <c r="H48">
        <v>605</v>
      </c>
      <c r="I48">
        <v>17059</v>
      </c>
      <c r="J48" s="3">
        <v>117498</v>
      </c>
      <c r="K48" s="3">
        <v>141499</v>
      </c>
      <c r="L48">
        <v>224105</v>
      </c>
      <c r="M48">
        <v>63.9</v>
      </c>
      <c r="N48">
        <v>0.62</v>
      </c>
      <c r="O48">
        <v>8</v>
      </c>
      <c r="P48">
        <v>227935</v>
      </c>
      <c r="Q48">
        <v>245614</v>
      </c>
      <c r="R48">
        <v>251082</v>
      </c>
      <c r="S48">
        <v>292339</v>
      </c>
      <c r="T48">
        <v>426236</v>
      </c>
      <c r="U48">
        <v>4494</v>
      </c>
      <c r="V48">
        <v>7</v>
      </c>
      <c r="W48" s="11">
        <f t="shared" si="16"/>
        <v>245.614</v>
      </c>
      <c r="X48" s="4">
        <f t="shared" si="17"/>
        <v>251.08199999999999</v>
      </c>
      <c r="Y48" s="6">
        <f t="shared" si="18"/>
        <v>41.256999999999998</v>
      </c>
      <c r="Z48" s="4">
        <f t="shared" si="19"/>
        <v>426.23599999999999</v>
      </c>
      <c r="AA48" s="3">
        <f t="shared" si="20"/>
        <v>63.9</v>
      </c>
      <c r="AB48" s="12">
        <f>(G48-F48)/1000</f>
        <v>0</v>
      </c>
      <c r="AC48" s="12">
        <f>(L48-G48)/1000</f>
        <v>-99775.894</v>
      </c>
      <c r="AD48" s="12">
        <f>(L48-D48)/1000</f>
        <v>-99775.894</v>
      </c>
    </row>
    <row r="49" spans="1:30" x14ac:dyDescent="0.55000000000000004">
      <c r="A49">
        <v>73</v>
      </c>
      <c r="B49">
        <v>1645196707932</v>
      </c>
      <c r="C49" s="1">
        <v>44610.628553240742</v>
      </c>
      <c r="D49" s="3">
        <v>101</v>
      </c>
      <c r="E49">
        <v>99999999</v>
      </c>
      <c r="F49" s="3">
        <v>101</v>
      </c>
      <c r="G49" s="3">
        <v>40463</v>
      </c>
      <c r="H49">
        <v>99999999</v>
      </c>
      <c r="I49">
        <v>99999999</v>
      </c>
      <c r="J49" s="3">
        <v>99999999</v>
      </c>
      <c r="K49" s="3">
        <v>99999999</v>
      </c>
      <c r="L49">
        <v>100873</v>
      </c>
      <c r="M49">
        <v>49.579399532318099</v>
      </c>
      <c r="N49">
        <v>0.8</v>
      </c>
      <c r="O49">
        <v>6</v>
      </c>
      <c r="P49">
        <v>104906</v>
      </c>
      <c r="Q49">
        <v>125482</v>
      </c>
      <c r="R49">
        <v>130024</v>
      </c>
      <c r="S49">
        <v>188136</v>
      </c>
      <c r="T49">
        <v>285068</v>
      </c>
      <c r="U49">
        <v>4486</v>
      </c>
      <c r="V49">
        <v>7</v>
      </c>
      <c r="W49" s="11">
        <f t="shared" si="16"/>
        <v>125.482</v>
      </c>
      <c r="X49" s="4">
        <f t="shared" si="17"/>
        <v>130.024</v>
      </c>
      <c r="Y49" s="6">
        <f t="shared" si="18"/>
        <v>58.112000000000002</v>
      </c>
      <c r="Z49" s="4">
        <f t="shared" si="19"/>
        <v>285.06799999999998</v>
      </c>
      <c r="AA49" s="3">
        <f t="shared" si="20"/>
        <v>49.579399532318099</v>
      </c>
      <c r="AB49" s="12">
        <f t="shared" ref="AB49:AB51" si="24">(G49-F49)/1000</f>
        <v>40.362000000000002</v>
      </c>
      <c r="AC49" s="12">
        <f t="shared" ref="AC49:AC51" si="25">(L49-G49)/1000</f>
        <v>60.41</v>
      </c>
      <c r="AD49" s="12">
        <f t="shared" ref="AD49:AD51" si="26">(L49-D49)/1000</f>
        <v>100.77200000000001</v>
      </c>
    </row>
    <row r="50" spans="1:30" x14ac:dyDescent="0.55000000000000004">
      <c r="A50">
        <v>74</v>
      </c>
      <c r="B50">
        <v>1645266309038</v>
      </c>
      <c r="C50" s="1">
        <v>44611.434131944443</v>
      </c>
      <c r="D50" s="3">
        <v>99999999</v>
      </c>
      <c r="E50">
        <v>99999999</v>
      </c>
      <c r="F50" s="3">
        <v>99999999</v>
      </c>
      <c r="G50" s="3">
        <v>37317</v>
      </c>
      <c r="H50">
        <v>99999999</v>
      </c>
      <c r="I50">
        <v>99999999</v>
      </c>
      <c r="J50" s="3">
        <v>99999999</v>
      </c>
      <c r="K50" s="3">
        <v>99999999</v>
      </c>
      <c r="L50">
        <v>97739</v>
      </c>
      <c r="M50">
        <v>35.805300395965503</v>
      </c>
      <c r="N50">
        <v>0.86</v>
      </c>
      <c r="O50">
        <v>6.2430000000000003</v>
      </c>
      <c r="P50">
        <v>101565</v>
      </c>
      <c r="Q50">
        <v>124670</v>
      </c>
      <c r="R50">
        <v>129314</v>
      </c>
      <c r="S50">
        <v>176013</v>
      </c>
      <c r="T50">
        <v>285962</v>
      </c>
      <c r="U50">
        <v>4486</v>
      </c>
      <c r="V50">
        <v>7</v>
      </c>
      <c r="W50" s="11">
        <f t="shared" si="16"/>
        <v>124.67</v>
      </c>
      <c r="X50" s="4">
        <f t="shared" si="17"/>
        <v>129.31399999999999</v>
      </c>
      <c r="Y50" s="6">
        <f t="shared" si="18"/>
        <v>46.698999999999998</v>
      </c>
      <c r="Z50" s="4">
        <f t="shared" si="19"/>
        <v>285.96199999999999</v>
      </c>
      <c r="AA50" s="3">
        <f t="shared" si="20"/>
        <v>35.805300395965503</v>
      </c>
      <c r="AB50" s="12">
        <f t="shared" si="24"/>
        <v>-99962.682000000001</v>
      </c>
      <c r="AC50" s="12">
        <f t="shared" si="25"/>
        <v>60.421999999999997</v>
      </c>
      <c r="AD50" s="12">
        <f t="shared" si="26"/>
        <v>-99902.26</v>
      </c>
    </row>
    <row r="51" spans="1:30" x14ac:dyDescent="0.55000000000000004">
      <c r="A51">
        <v>75</v>
      </c>
      <c r="B51">
        <v>1645283708476</v>
      </c>
      <c r="C51" s="1">
        <v>44611.635509259257</v>
      </c>
      <c r="D51" s="3">
        <v>101</v>
      </c>
      <c r="E51">
        <v>99999999</v>
      </c>
      <c r="F51" s="3">
        <v>101</v>
      </c>
      <c r="G51" s="3">
        <v>41463</v>
      </c>
      <c r="H51">
        <v>99999999</v>
      </c>
      <c r="I51">
        <v>99999999</v>
      </c>
      <c r="J51" s="3">
        <v>99999999</v>
      </c>
      <c r="K51" s="3">
        <v>99999999</v>
      </c>
      <c r="L51">
        <v>101890</v>
      </c>
      <c r="M51">
        <v>60.036899436950598</v>
      </c>
      <c r="N51">
        <v>0.68028999999999995</v>
      </c>
      <c r="O51">
        <v>6</v>
      </c>
      <c r="P51">
        <v>105821</v>
      </c>
      <c r="Q51">
        <v>125586</v>
      </c>
      <c r="R51">
        <v>130122</v>
      </c>
      <c r="S51">
        <v>178378</v>
      </c>
      <c r="T51">
        <v>285524</v>
      </c>
      <c r="U51">
        <v>4484.8590000000004</v>
      </c>
      <c r="V51">
        <v>7</v>
      </c>
      <c r="W51" s="11">
        <f t="shared" si="16"/>
        <v>125.586</v>
      </c>
      <c r="X51" s="4">
        <f t="shared" si="17"/>
        <v>130.12200000000001</v>
      </c>
      <c r="Y51" s="6">
        <f t="shared" si="18"/>
        <v>48.256</v>
      </c>
      <c r="Z51" s="4">
        <f t="shared" si="19"/>
        <v>285.524</v>
      </c>
      <c r="AA51" s="3">
        <f t="shared" si="20"/>
        <v>60.036899436950598</v>
      </c>
      <c r="AB51" s="12">
        <f t="shared" si="24"/>
        <v>41.362000000000002</v>
      </c>
      <c r="AC51" s="12">
        <f t="shared" si="25"/>
        <v>60.427</v>
      </c>
      <c r="AD51" s="12">
        <f t="shared" si="26"/>
        <v>101.789</v>
      </c>
    </row>
    <row r="52" spans="1:30" x14ac:dyDescent="0.55000000000000004">
      <c r="A52">
        <v>76</v>
      </c>
      <c r="B52">
        <v>1645373706062</v>
      </c>
      <c r="C52" s="1">
        <v>44612.677152777775</v>
      </c>
      <c r="D52" s="3">
        <v>103</v>
      </c>
      <c r="E52">
        <v>99999999</v>
      </c>
      <c r="F52" s="3">
        <v>103</v>
      </c>
      <c r="G52" s="3">
        <v>39458</v>
      </c>
      <c r="H52">
        <v>99999999</v>
      </c>
      <c r="I52">
        <v>99999999</v>
      </c>
      <c r="J52" s="3">
        <v>99999999</v>
      </c>
      <c r="K52" s="3">
        <v>99999999</v>
      </c>
      <c r="L52">
        <v>99791</v>
      </c>
      <c r="M52">
        <v>34.5</v>
      </c>
      <c r="N52">
        <v>0.86</v>
      </c>
      <c r="O52">
        <v>6</v>
      </c>
      <c r="P52">
        <v>103622</v>
      </c>
      <c r="Q52">
        <v>128030</v>
      </c>
      <c r="R52">
        <v>132874</v>
      </c>
      <c r="S52">
        <v>192321</v>
      </c>
      <c r="T52">
        <v>285938</v>
      </c>
      <c r="U52">
        <v>4485.28860106719</v>
      </c>
      <c r="V52">
        <v>7</v>
      </c>
      <c r="W52" s="11">
        <f t="shared" ref="W52:W54" si="27">Q52/1000</f>
        <v>128.03</v>
      </c>
      <c r="X52" s="4">
        <f t="shared" ref="X52:X54" si="28">R52/1000</f>
        <v>132.874</v>
      </c>
      <c r="Y52" s="6">
        <f t="shared" ref="Y52:Y54" si="29">(S52-R52)/1000</f>
        <v>59.447000000000003</v>
      </c>
      <c r="Z52" s="4">
        <f t="shared" ref="Z52:Z54" si="30">T52/1000</f>
        <v>285.93799999999999</v>
      </c>
      <c r="AA52" s="3">
        <f t="shared" ref="AA52:AA54" si="31">M52</f>
        <v>34.5</v>
      </c>
      <c r="AB52" s="12">
        <f t="shared" ref="AB52:AB54" si="32">(G52-F52)/1000</f>
        <v>39.354999999999997</v>
      </c>
      <c r="AC52" s="12">
        <f t="shared" ref="AC52:AC54" si="33">(L52-G52)/1000</f>
        <v>60.332999999999998</v>
      </c>
      <c r="AD52" s="12">
        <f t="shared" ref="AD52:AD54" si="34">(L52-D52)/1000</f>
        <v>99.688000000000002</v>
      </c>
    </row>
    <row r="53" spans="1:30" x14ac:dyDescent="0.55000000000000004">
      <c r="A53">
        <v>77</v>
      </c>
      <c r="B53">
        <v>1645463704631</v>
      </c>
      <c r="C53" s="1">
        <v>44613.7187962963</v>
      </c>
      <c r="D53" s="3">
        <v>102</v>
      </c>
      <c r="E53">
        <v>99999999</v>
      </c>
      <c r="F53" s="3">
        <v>102</v>
      </c>
      <c r="G53" s="3">
        <v>38931</v>
      </c>
      <c r="H53">
        <v>99999999</v>
      </c>
      <c r="I53">
        <v>99999999</v>
      </c>
      <c r="J53" s="3">
        <v>99999999</v>
      </c>
      <c r="K53" s="3">
        <v>99999999</v>
      </c>
      <c r="L53">
        <v>99339</v>
      </c>
      <c r="M53">
        <v>34.396100940704301</v>
      </c>
      <c r="N53">
        <v>0.86</v>
      </c>
      <c r="O53">
        <v>6</v>
      </c>
      <c r="P53">
        <v>103489</v>
      </c>
      <c r="Q53">
        <v>126793</v>
      </c>
      <c r="R53">
        <v>131435</v>
      </c>
      <c r="S53">
        <v>195908</v>
      </c>
      <c r="T53">
        <v>285369</v>
      </c>
      <c r="U53">
        <v>4486</v>
      </c>
      <c r="V53">
        <v>7</v>
      </c>
      <c r="W53" s="11">
        <f t="shared" si="27"/>
        <v>126.79300000000001</v>
      </c>
      <c r="X53" s="4">
        <f t="shared" si="28"/>
        <v>131.435</v>
      </c>
      <c r="Y53" s="6">
        <f t="shared" si="29"/>
        <v>64.472999999999999</v>
      </c>
      <c r="Z53" s="4">
        <f t="shared" si="30"/>
        <v>285.36900000000003</v>
      </c>
      <c r="AA53" s="3">
        <f t="shared" si="31"/>
        <v>34.396100940704301</v>
      </c>
      <c r="AB53" s="12">
        <f t="shared" si="32"/>
        <v>38.829000000000001</v>
      </c>
      <c r="AC53" s="12">
        <f t="shared" si="33"/>
        <v>60.408000000000001</v>
      </c>
      <c r="AD53" s="12">
        <f t="shared" si="34"/>
        <v>99.236999999999995</v>
      </c>
    </row>
    <row r="54" spans="1:30" x14ac:dyDescent="0.55000000000000004">
      <c r="A54">
        <v>78</v>
      </c>
      <c r="B54">
        <v>1645551906044</v>
      </c>
      <c r="C54" s="1">
        <v>44614.739652777775</v>
      </c>
      <c r="D54" s="3">
        <v>101</v>
      </c>
      <c r="E54">
        <v>99999999</v>
      </c>
      <c r="F54" s="3">
        <v>101</v>
      </c>
      <c r="G54" s="3">
        <v>43302</v>
      </c>
      <c r="H54">
        <v>99999999</v>
      </c>
      <c r="I54">
        <v>99999999</v>
      </c>
      <c r="J54" s="3">
        <v>99999999</v>
      </c>
      <c r="K54" s="3">
        <v>99999999</v>
      </c>
      <c r="L54">
        <v>103726</v>
      </c>
      <c r="M54">
        <v>34.816399864196697</v>
      </c>
      <c r="N54">
        <v>0.86</v>
      </c>
      <c r="O54">
        <v>6.1920000000000002</v>
      </c>
      <c r="P54">
        <v>107563</v>
      </c>
      <c r="Q54">
        <v>131277</v>
      </c>
      <c r="R54">
        <v>136019</v>
      </c>
      <c r="S54">
        <v>184655</v>
      </c>
      <c r="T54">
        <v>285956</v>
      </c>
      <c r="U54">
        <v>4486</v>
      </c>
      <c r="V54">
        <v>7</v>
      </c>
      <c r="W54" s="11">
        <f t="shared" si="27"/>
        <v>131.27699999999999</v>
      </c>
      <c r="X54" s="4">
        <f t="shared" si="28"/>
        <v>136.01900000000001</v>
      </c>
      <c r="Y54" s="6">
        <f t="shared" si="29"/>
        <v>48.636000000000003</v>
      </c>
      <c r="Z54" s="4">
        <f t="shared" si="30"/>
        <v>285.95600000000002</v>
      </c>
      <c r="AA54" s="3">
        <f t="shared" si="31"/>
        <v>34.816399864196697</v>
      </c>
      <c r="AB54" s="12">
        <f t="shared" si="32"/>
        <v>43.201000000000001</v>
      </c>
      <c r="AC54" s="12">
        <f t="shared" si="33"/>
        <v>60.423999999999999</v>
      </c>
      <c r="AD54" s="12">
        <f t="shared" si="34"/>
        <v>103.625</v>
      </c>
    </row>
    <row r="55" spans="1:30" x14ac:dyDescent="0.55000000000000004">
      <c r="C55" s="1"/>
      <c r="W55" s="11"/>
      <c r="X55" s="4"/>
      <c r="Y55" s="6"/>
      <c r="Z55" s="4"/>
    </row>
    <row r="56" spans="1:30" x14ac:dyDescent="0.55000000000000004">
      <c r="C56" s="1"/>
      <c r="W56" s="11"/>
      <c r="X56" s="4"/>
      <c r="Y56" s="6"/>
      <c r="Z56" s="4"/>
    </row>
    <row r="57" spans="1:30" x14ac:dyDescent="0.55000000000000004">
      <c r="C57" s="1"/>
      <c r="W57" s="11"/>
      <c r="X57" s="4"/>
      <c r="Y57" s="6"/>
      <c r="Z57" s="4"/>
    </row>
    <row r="58" spans="1:30" x14ac:dyDescent="0.55000000000000004">
      <c r="C58" s="1"/>
      <c r="W58" s="11"/>
      <c r="X58" s="4"/>
      <c r="Y58" s="6"/>
      <c r="Z58" s="4"/>
    </row>
    <row r="59" spans="1:30" x14ac:dyDescent="0.55000000000000004">
      <c r="C59" s="1"/>
      <c r="W59" s="11"/>
      <c r="X59" s="4"/>
      <c r="Y59" s="6"/>
      <c r="Z59" s="4"/>
    </row>
    <row r="60" spans="1:30" x14ac:dyDescent="0.55000000000000004">
      <c r="C60" s="1"/>
      <c r="W60" s="11"/>
      <c r="X60" s="4"/>
      <c r="Y60" s="6"/>
      <c r="Z60" s="4"/>
    </row>
    <row r="61" spans="1:30" x14ac:dyDescent="0.55000000000000004">
      <c r="C61" s="1"/>
      <c r="W61" s="11"/>
      <c r="X61" s="4"/>
      <c r="Y61" s="6"/>
      <c r="Z61" s="4"/>
    </row>
    <row r="62" spans="1:30" x14ac:dyDescent="0.55000000000000004">
      <c r="C62" s="1"/>
      <c r="W62" s="11"/>
      <c r="X62" s="4"/>
      <c r="Y62" s="6"/>
      <c r="Z62" s="4"/>
    </row>
    <row r="63" spans="1:30" x14ac:dyDescent="0.55000000000000004">
      <c r="C63" s="1"/>
      <c r="W63" s="11"/>
      <c r="X63" s="4"/>
      <c r="Y63" s="6"/>
      <c r="Z63" s="4"/>
    </row>
    <row r="64" spans="1:30" x14ac:dyDescent="0.55000000000000004">
      <c r="C64" s="1"/>
      <c r="W64" s="11"/>
      <c r="X64" s="4"/>
      <c r="Y64" s="6"/>
      <c r="Z64" s="4"/>
    </row>
    <row r="65" spans="3:26" x14ac:dyDescent="0.55000000000000004">
      <c r="C65" s="1"/>
      <c r="W65" s="11"/>
      <c r="X65" s="4"/>
      <c r="Y65" s="6"/>
      <c r="Z65" s="4"/>
    </row>
    <row r="66" spans="3:26" x14ac:dyDescent="0.55000000000000004">
      <c r="C66" s="1"/>
      <c r="W66" s="11"/>
      <c r="X66" s="4"/>
      <c r="Y66" s="6"/>
      <c r="Z66" s="4"/>
    </row>
    <row r="67" spans="3:26" x14ac:dyDescent="0.55000000000000004">
      <c r="C67" s="1"/>
      <c r="W67" s="11"/>
      <c r="X67" s="4"/>
      <c r="Y67" s="6"/>
      <c r="Z67" s="4"/>
    </row>
    <row r="68" spans="3:26" x14ac:dyDescent="0.55000000000000004">
      <c r="C68" s="1"/>
      <c r="W68" s="11"/>
      <c r="X68" s="4"/>
      <c r="Y68" s="6"/>
      <c r="Z68" s="4"/>
    </row>
    <row r="69" spans="3:26" x14ac:dyDescent="0.55000000000000004">
      <c r="C69" s="1"/>
      <c r="W69" s="11"/>
      <c r="X69" s="4"/>
      <c r="Y69" s="6"/>
      <c r="Z69" s="4"/>
    </row>
    <row r="70" spans="3:26" x14ac:dyDescent="0.55000000000000004">
      <c r="C70" s="1"/>
      <c r="W70" s="11"/>
      <c r="X70" s="4"/>
      <c r="Y70" s="6"/>
      <c r="Z70" s="4"/>
    </row>
    <row r="71" spans="3:26" x14ac:dyDescent="0.55000000000000004">
      <c r="C71" s="1"/>
      <c r="W71" s="11"/>
      <c r="X71" s="4"/>
      <c r="Y71" s="6"/>
      <c r="Z71" s="4"/>
    </row>
    <row r="72" spans="3:26" x14ac:dyDescent="0.55000000000000004">
      <c r="C72" s="1"/>
      <c r="W72" s="11"/>
      <c r="X72" s="4"/>
      <c r="Y72" s="6"/>
      <c r="Z72" s="4"/>
    </row>
    <row r="73" spans="3:26" x14ac:dyDescent="0.55000000000000004">
      <c r="C73" s="1"/>
      <c r="W73" s="11"/>
      <c r="X73" s="4"/>
      <c r="Y73" s="6"/>
      <c r="Z73" s="4"/>
    </row>
    <row r="74" spans="3:26" x14ac:dyDescent="0.55000000000000004">
      <c r="C74" s="1"/>
      <c r="W74" s="11"/>
      <c r="X74" s="4"/>
      <c r="Y74" s="6"/>
      <c r="Z74" s="4"/>
    </row>
    <row r="75" spans="3:26" x14ac:dyDescent="0.55000000000000004">
      <c r="C75" s="1"/>
      <c r="W75" s="11"/>
      <c r="X75" s="4"/>
      <c r="Y75" s="6"/>
      <c r="Z75" s="4"/>
    </row>
    <row r="76" spans="3:26" x14ac:dyDescent="0.55000000000000004">
      <c r="C76" s="1"/>
      <c r="W76" s="11"/>
      <c r="X76" s="4"/>
      <c r="Y76" s="6"/>
      <c r="Z76" s="4"/>
    </row>
    <row r="77" spans="3:26" x14ac:dyDescent="0.55000000000000004">
      <c r="C77" s="1"/>
      <c r="W77" s="11"/>
      <c r="X77" s="4"/>
      <c r="Y77" s="6"/>
      <c r="Z77" s="4"/>
    </row>
    <row r="78" spans="3:26" x14ac:dyDescent="0.55000000000000004">
      <c r="C78" s="1"/>
      <c r="W78" s="11"/>
      <c r="X78" s="4"/>
      <c r="Y78" s="6"/>
      <c r="Z78" s="4"/>
    </row>
    <row r="79" spans="3:26" x14ac:dyDescent="0.55000000000000004">
      <c r="C79" s="1"/>
      <c r="W79" s="11"/>
      <c r="X79" s="4"/>
      <c r="Y79" s="6"/>
      <c r="Z79" s="4"/>
    </row>
    <row r="80" spans="3:26" x14ac:dyDescent="0.55000000000000004">
      <c r="C80" s="1"/>
      <c r="W80" s="11"/>
      <c r="X80" s="4"/>
      <c r="Y80" s="6"/>
      <c r="Z80" s="4"/>
    </row>
    <row r="81" spans="3:26" x14ac:dyDescent="0.55000000000000004">
      <c r="C81" s="1"/>
      <c r="W81" s="11"/>
      <c r="X81" s="4"/>
      <c r="Y81" s="6"/>
      <c r="Z81" s="4"/>
    </row>
    <row r="82" spans="3:26" x14ac:dyDescent="0.55000000000000004">
      <c r="C82" s="1"/>
      <c r="W82" s="11"/>
      <c r="X82" s="4"/>
      <c r="Y82" s="6"/>
      <c r="Z82" s="4"/>
    </row>
    <row r="83" spans="3:26" x14ac:dyDescent="0.55000000000000004">
      <c r="C83" s="1"/>
      <c r="W83" s="11"/>
      <c r="X83" s="4"/>
      <c r="Y83" s="6"/>
      <c r="Z83" s="4"/>
    </row>
    <row r="84" spans="3:26" x14ac:dyDescent="0.55000000000000004">
      <c r="C84" s="1"/>
      <c r="W84" s="11"/>
      <c r="X84" s="4"/>
      <c r="Y84" s="6"/>
      <c r="Z84" s="4"/>
    </row>
    <row r="85" spans="3:26" x14ac:dyDescent="0.55000000000000004">
      <c r="C85" s="1"/>
      <c r="W85" s="11"/>
      <c r="X85" s="4"/>
      <c r="Y85" s="6"/>
      <c r="Z85" s="4"/>
    </row>
    <row r="86" spans="3:26" x14ac:dyDescent="0.55000000000000004">
      <c r="C86" s="1"/>
      <c r="W86" s="11"/>
      <c r="X86" s="4"/>
      <c r="Y86" s="6"/>
      <c r="Z86" s="4"/>
    </row>
    <row r="87" spans="3:26" x14ac:dyDescent="0.55000000000000004">
      <c r="C87" s="1"/>
      <c r="W87" s="11"/>
      <c r="X87" s="4"/>
      <c r="Y87" s="6"/>
      <c r="Z87" s="4"/>
    </row>
    <row r="88" spans="3:26" x14ac:dyDescent="0.55000000000000004">
      <c r="C88" s="1"/>
      <c r="W88" s="11"/>
      <c r="X88" s="4"/>
      <c r="Y88" s="6"/>
      <c r="Z88" s="4"/>
    </row>
    <row r="89" spans="3:26" x14ac:dyDescent="0.55000000000000004">
      <c r="C89" s="1"/>
      <c r="W89" s="11"/>
      <c r="X89" s="4"/>
      <c r="Y89" s="6"/>
      <c r="Z89" s="4"/>
    </row>
    <row r="90" spans="3:26" x14ac:dyDescent="0.55000000000000004">
      <c r="C90" s="1"/>
      <c r="W90" s="11"/>
      <c r="X90" s="4"/>
      <c r="Y90" s="6"/>
      <c r="Z90" s="4"/>
    </row>
    <row r="91" spans="3:26" x14ac:dyDescent="0.55000000000000004">
      <c r="C91" s="1"/>
      <c r="W91" s="11"/>
      <c r="X91" s="4"/>
      <c r="Y91" s="6"/>
      <c r="Z91" s="4"/>
    </row>
    <row r="92" spans="3:26" x14ac:dyDescent="0.55000000000000004">
      <c r="C92" s="1"/>
      <c r="W92" s="11"/>
      <c r="X92" s="4"/>
      <c r="Y92" s="6"/>
      <c r="Z92" s="4"/>
    </row>
    <row r="93" spans="3:26" x14ac:dyDescent="0.55000000000000004">
      <c r="C93" s="1"/>
      <c r="W93" s="11"/>
      <c r="X93" s="4"/>
      <c r="Y93" s="6"/>
      <c r="Z93" s="4"/>
    </row>
    <row r="94" spans="3:26" x14ac:dyDescent="0.55000000000000004">
      <c r="C94" s="1"/>
      <c r="W94" s="11"/>
      <c r="X94" s="4"/>
      <c r="Y94" s="6"/>
      <c r="Z94" s="4"/>
    </row>
    <row r="95" spans="3:26" x14ac:dyDescent="0.55000000000000004">
      <c r="C95" s="1"/>
      <c r="W95" s="11"/>
      <c r="X95" s="4"/>
      <c r="Y95" s="6"/>
      <c r="Z95" s="4"/>
    </row>
    <row r="96" spans="3:26" x14ac:dyDescent="0.55000000000000004">
      <c r="C96" s="1"/>
      <c r="W96" s="11"/>
      <c r="X96" s="4"/>
      <c r="Y96" s="6"/>
      <c r="Z96" s="4"/>
    </row>
    <row r="97" spans="3:26" x14ac:dyDescent="0.55000000000000004">
      <c r="C97" s="1"/>
      <c r="W97" s="11"/>
      <c r="X97" s="4"/>
      <c r="Y97" s="6"/>
      <c r="Z97" s="4"/>
    </row>
    <row r="98" spans="3:26" x14ac:dyDescent="0.55000000000000004">
      <c r="C98" s="1"/>
      <c r="W98" s="11"/>
      <c r="X98" s="4"/>
      <c r="Y98" s="6"/>
      <c r="Z98" s="4"/>
    </row>
    <row r="99" spans="3:26" x14ac:dyDescent="0.55000000000000004">
      <c r="C99" s="1"/>
      <c r="W99" s="11"/>
      <c r="X99" s="4"/>
      <c r="Y99" s="6"/>
      <c r="Z99" s="4"/>
    </row>
    <row r="100" spans="3:26" x14ac:dyDescent="0.55000000000000004">
      <c r="C100" s="1"/>
      <c r="W100" s="11"/>
      <c r="X100" s="4"/>
      <c r="Y100" s="6"/>
      <c r="Z100" s="4"/>
    </row>
    <row r="101" spans="3:26" x14ac:dyDescent="0.55000000000000004">
      <c r="C101" s="1"/>
      <c r="W101" s="11"/>
      <c r="X101" s="4"/>
      <c r="Y101" s="6"/>
      <c r="Z101" s="4"/>
    </row>
    <row r="102" spans="3:26" x14ac:dyDescent="0.55000000000000004">
      <c r="C102" s="1"/>
      <c r="W102" s="11"/>
      <c r="X102" s="4"/>
      <c r="Y102" s="6"/>
      <c r="Z102" s="4"/>
    </row>
    <row r="103" spans="3:26" x14ac:dyDescent="0.55000000000000004">
      <c r="C103" s="1"/>
      <c r="W103" s="11"/>
      <c r="X103" s="4"/>
      <c r="Y103" s="6"/>
      <c r="Z103" s="4"/>
    </row>
    <row r="104" spans="3:26" x14ac:dyDescent="0.55000000000000004">
      <c r="C104" s="1"/>
      <c r="W104" s="11"/>
      <c r="X104" s="4"/>
      <c r="Y104" s="6"/>
      <c r="Z104" s="4"/>
    </row>
    <row r="105" spans="3:26" x14ac:dyDescent="0.55000000000000004">
      <c r="C105" s="1"/>
      <c r="W105" s="11"/>
      <c r="X105" s="4"/>
      <c r="Y105" s="6"/>
      <c r="Z105" s="4"/>
    </row>
    <row r="106" spans="3:26" x14ac:dyDescent="0.55000000000000004">
      <c r="C106" s="1"/>
      <c r="W106" s="11"/>
      <c r="X106" s="4"/>
      <c r="Y106" s="6"/>
      <c r="Z106" s="4"/>
    </row>
    <row r="107" spans="3:26" x14ac:dyDescent="0.55000000000000004">
      <c r="C107" s="1"/>
      <c r="W107" s="11"/>
      <c r="X107" s="4"/>
      <c r="Y107" s="6"/>
      <c r="Z107" s="4"/>
    </row>
    <row r="108" spans="3:26" x14ac:dyDescent="0.55000000000000004">
      <c r="C108" s="1"/>
      <c r="W108" s="11"/>
      <c r="X108" s="4"/>
      <c r="Y108" s="6"/>
      <c r="Z108" s="4"/>
    </row>
    <row r="109" spans="3:26" x14ac:dyDescent="0.55000000000000004">
      <c r="C109" s="1"/>
      <c r="W109" s="11"/>
      <c r="X109" s="4"/>
      <c r="Y109" s="6"/>
      <c r="Z109" s="4"/>
    </row>
    <row r="110" spans="3:26" x14ac:dyDescent="0.55000000000000004">
      <c r="C110" s="1"/>
      <c r="W110" s="11"/>
      <c r="X110" s="4"/>
      <c r="Y110" s="6"/>
      <c r="Z110" s="4"/>
    </row>
    <row r="111" spans="3:26" x14ac:dyDescent="0.55000000000000004">
      <c r="C111" s="1"/>
      <c r="W111" s="11"/>
      <c r="X111" s="4"/>
      <c r="Y111" s="6"/>
      <c r="Z111" s="4"/>
    </row>
    <row r="112" spans="3:26" x14ac:dyDescent="0.55000000000000004">
      <c r="C112" s="1"/>
      <c r="W112" s="11"/>
      <c r="X112" s="4"/>
      <c r="Y112" s="6"/>
      <c r="Z112" s="4"/>
    </row>
    <row r="113" spans="3:26" x14ac:dyDescent="0.55000000000000004">
      <c r="C113" s="1"/>
      <c r="W113" s="11"/>
      <c r="X113" s="4"/>
      <c r="Y113" s="6"/>
      <c r="Z113" s="4"/>
    </row>
    <row r="114" spans="3:26" x14ac:dyDescent="0.55000000000000004">
      <c r="C114" s="1"/>
      <c r="W114" s="11"/>
      <c r="X114" s="4"/>
      <c r="Y114" s="6"/>
      <c r="Z114" s="4"/>
    </row>
    <row r="115" spans="3:26" x14ac:dyDescent="0.55000000000000004">
      <c r="C115" s="1"/>
      <c r="W115" s="11"/>
      <c r="X115" s="4"/>
      <c r="Y115" s="6"/>
      <c r="Z115" s="4"/>
    </row>
    <row r="116" spans="3:26" x14ac:dyDescent="0.55000000000000004">
      <c r="C116" s="1"/>
      <c r="W116" s="11"/>
      <c r="X116" s="4"/>
      <c r="Y116" s="6"/>
      <c r="Z116" s="4"/>
    </row>
    <row r="117" spans="3:26" x14ac:dyDescent="0.55000000000000004">
      <c r="C117" s="1"/>
      <c r="W117" s="11"/>
      <c r="X117" s="4"/>
      <c r="Y117" s="6"/>
      <c r="Z117" s="4"/>
    </row>
    <row r="118" spans="3:26" x14ac:dyDescent="0.55000000000000004">
      <c r="C118" s="1"/>
      <c r="W118" s="11"/>
      <c r="X118" s="4"/>
      <c r="Y118" s="6"/>
      <c r="Z118" s="4"/>
    </row>
    <row r="119" spans="3:26" x14ac:dyDescent="0.55000000000000004">
      <c r="C119" s="1"/>
      <c r="W119" s="11"/>
      <c r="X119" s="4"/>
      <c r="Y119" s="6"/>
      <c r="Z119" s="4"/>
    </row>
    <row r="120" spans="3:26" x14ac:dyDescent="0.55000000000000004">
      <c r="C120" s="1"/>
      <c r="W120" s="11"/>
      <c r="X120" s="4"/>
      <c r="Y120" s="6"/>
      <c r="Z120" s="4"/>
    </row>
    <row r="121" spans="3:26" x14ac:dyDescent="0.55000000000000004">
      <c r="C121" s="1"/>
      <c r="W121" s="11"/>
      <c r="X121" s="4"/>
      <c r="Y121" s="6"/>
      <c r="Z121" s="4"/>
    </row>
    <row r="122" spans="3:26" x14ac:dyDescent="0.55000000000000004">
      <c r="C122" s="1"/>
      <c r="W122" s="11"/>
      <c r="X122" s="4"/>
      <c r="Y122" s="6"/>
      <c r="Z122" s="4"/>
    </row>
    <row r="123" spans="3:26" x14ac:dyDescent="0.55000000000000004">
      <c r="C123" s="1"/>
      <c r="W123" s="11"/>
      <c r="X123" s="4"/>
      <c r="Y123" s="6"/>
      <c r="Z123" s="4"/>
    </row>
    <row r="124" spans="3:26" x14ac:dyDescent="0.55000000000000004">
      <c r="C124" s="1"/>
      <c r="W124" s="11"/>
      <c r="X124" s="4"/>
      <c r="Y124" s="6"/>
      <c r="Z124" s="4"/>
    </row>
    <row r="125" spans="3:26" x14ac:dyDescent="0.55000000000000004">
      <c r="C125" s="1"/>
      <c r="W125" s="11"/>
      <c r="X125" s="4"/>
      <c r="Y125" s="6"/>
      <c r="Z125" s="4"/>
    </row>
    <row r="126" spans="3:26" x14ac:dyDescent="0.55000000000000004">
      <c r="C126" s="1"/>
      <c r="W126" s="11"/>
      <c r="X126" s="4"/>
      <c r="Y126" s="6"/>
      <c r="Z126" s="4"/>
    </row>
    <row r="127" spans="3:26" x14ac:dyDescent="0.55000000000000004">
      <c r="C127" s="1"/>
      <c r="W127" s="11"/>
      <c r="X127" s="4"/>
      <c r="Y127" s="6"/>
      <c r="Z127" s="4"/>
    </row>
    <row r="128" spans="3:26" x14ac:dyDescent="0.55000000000000004">
      <c r="C128" s="1"/>
      <c r="W128" s="11"/>
      <c r="X128" s="4"/>
      <c r="Y128" s="6"/>
      <c r="Z128" s="4"/>
    </row>
    <row r="129" spans="3:26" x14ac:dyDescent="0.55000000000000004">
      <c r="C129" s="1"/>
      <c r="W129" s="11"/>
      <c r="X129" s="4"/>
      <c r="Y129" s="6"/>
      <c r="Z129" s="4"/>
    </row>
    <row r="130" spans="3:26" x14ac:dyDescent="0.55000000000000004">
      <c r="C130" s="1"/>
      <c r="W130" s="11"/>
      <c r="X130" s="4"/>
      <c r="Y130" s="6"/>
      <c r="Z130" s="4"/>
    </row>
    <row r="131" spans="3:26" x14ac:dyDescent="0.55000000000000004">
      <c r="C131" s="1"/>
      <c r="W131" s="11"/>
      <c r="X131" s="4"/>
      <c r="Y131" s="6"/>
      <c r="Z131" s="4"/>
    </row>
    <row r="132" spans="3:26" x14ac:dyDescent="0.55000000000000004">
      <c r="C132" s="1"/>
      <c r="W132" s="11"/>
      <c r="X132" s="4"/>
      <c r="Y132" s="6"/>
      <c r="Z132" s="4"/>
    </row>
    <row r="133" spans="3:26" x14ac:dyDescent="0.55000000000000004">
      <c r="C133" s="1"/>
      <c r="W133" s="11"/>
      <c r="X133" s="4"/>
      <c r="Y133" s="6"/>
      <c r="Z133" s="4"/>
    </row>
    <row r="134" spans="3:26" x14ac:dyDescent="0.55000000000000004">
      <c r="C134" s="1"/>
      <c r="W134" s="11"/>
      <c r="X134" s="4"/>
      <c r="Y134" s="6"/>
      <c r="Z134" s="4"/>
    </row>
    <row r="135" spans="3:26" x14ac:dyDescent="0.55000000000000004">
      <c r="C135" s="1"/>
      <c r="W135" s="11"/>
      <c r="X135" s="4"/>
      <c r="Y135" s="6"/>
      <c r="Z135" s="4"/>
    </row>
    <row r="136" spans="3:26" x14ac:dyDescent="0.55000000000000004">
      <c r="C136" s="1"/>
      <c r="W136" s="11"/>
      <c r="X136" s="4"/>
      <c r="Y136" s="6"/>
      <c r="Z136" s="4"/>
    </row>
    <row r="137" spans="3:26" x14ac:dyDescent="0.55000000000000004">
      <c r="C137" s="1"/>
      <c r="W137" s="11"/>
      <c r="X137" s="4"/>
      <c r="Y137" s="6"/>
      <c r="Z137" s="4"/>
    </row>
    <row r="138" spans="3:26" x14ac:dyDescent="0.55000000000000004">
      <c r="C138" s="1"/>
      <c r="W138" s="11"/>
      <c r="X138" s="4"/>
      <c r="Y138" s="6"/>
      <c r="Z138" s="4"/>
    </row>
    <row r="139" spans="3:26" x14ac:dyDescent="0.55000000000000004">
      <c r="C139" s="1"/>
      <c r="W139" s="11"/>
      <c r="X139" s="4"/>
      <c r="Y139" s="6"/>
      <c r="Z139" s="4"/>
    </row>
    <row r="140" spans="3:26" x14ac:dyDescent="0.55000000000000004">
      <c r="C140" s="1"/>
      <c r="W140" s="11"/>
      <c r="X140" s="4"/>
      <c r="Y140" s="6"/>
      <c r="Z140" s="4"/>
    </row>
    <row r="141" spans="3:26" x14ac:dyDescent="0.55000000000000004">
      <c r="C141" s="1"/>
      <c r="W141" s="11"/>
      <c r="X141" s="4"/>
      <c r="Y141" s="6"/>
      <c r="Z141" s="4"/>
    </row>
    <row r="142" spans="3:26" x14ac:dyDescent="0.55000000000000004">
      <c r="C142" s="1"/>
      <c r="W142" s="11"/>
      <c r="X142" s="4"/>
      <c r="Y142" s="6"/>
      <c r="Z142" s="4"/>
    </row>
    <row r="143" spans="3:26" x14ac:dyDescent="0.55000000000000004">
      <c r="C143" s="1"/>
      <c r="W143" s="11"/>
      <c r="X143" s="4"/>
      <c r="Y143" s="6"/>
      <c r="Z143" s="4"/>
    </row>
    <row r="144" spans="3:26" x14ac:dyDescent="0.55000000000000004">
      <c r="C144" s="1"/>
      <c r="W144" s="11"/>
      <c r="X144" s="4"/>
      <c r="Y144" s="6"/>
      <c r="Z144" s="4"/>
    </row>
    <row r="145" spans="3:26" x14ac:dyDescent="0.55000000000000004">
      <c r="C145" s="1"/>
      <c r="W145" s="11"/>
      <c r="X145" s="4"/>
      <c r="Y145" s="6"/>
      <c r="Z145" s="4"/>
    </row>
    <row r="146" spans="3:26" x14ac:dyDescent="0.55000000000000004">
      <c r="C146" s="1"/>
      <c r="W146" s="11"/>
      <c r="X146" s="4"/>
      <c r="Y146" s="6"/>
      <c r="Z146" s="4"/>
    </row>
    <row r="147" spans="3:26" x14ac:dyDescent="0.55000000000000004">
      <c r="C147" s="1"/>
      <c r="W147" s="11"/>
      <c r="X147" s="4"/>
      <c r="Y147" s="6"/>
      <c r="Z147" s="4"/>
    </row>
    <row r="148" spans="3:26" x14ac:dyDescent="0.55000000000000004">
      <c r="C148" s="1"/>
      <c r="W148" s="11"/>
      <c r="X148" s="4"/>
      <c r="Y148" s="6"/>
      <c r="Z148" s="4"/>
    </row>
    <row r="149" spans="3:26" x14ac:dyDescent="0.55000000000000004">
      <c r="C149" s="1"/>
      <c r="W149" s="11"/>
      <c r="X149" s="4"/>
      <c r="Y149" s="6"/>
      <c r="Z149" s="4"/>
    </row>
    <row r="150" spans="3:26" x14ac:dyDescent="0.55000000000000004">
      <c r="C150" s="1"/>
      <c r="W150" s="11"/>
      <c r="X150" s="4"/>
      <c r="Y150" s="6"/>
      <c r="Z150" s="4"/>
    </row>
    <row r="151" spans="3:26" x14ac:dyDescent="0.55000000000000004">
      <c r="C151" s="1"/>
      <c r="W151" s="11"/>
      <c r="X151" s="4"/>
      <c r="Y151" s="6"/>
      <c r="Z151" s="4"/>
    </row>
    <row r="152" spans="3:26" x14ac:dyDescent="0.55000000000000004">
      <c r="C152" s="1"/>
      <c r="W152" s="11"/>
      <c r="X152" s="4"/>
      <c r="Y152" s="6"/>
      <c r="Z152" s="4"/>
    </row>
    <row r="153" spans="3:26" x14ac:dyDescent="0.55000000000000004">
      <c r="C153" s="1"/>
      <c r="W153" s="11"/>
      <c r="X153" s="4"/>
      <c r="Y153" s="6"/>
      <c r="Z153" s="4"/>
    </row>
    <row r="154" spans="3:26" x14ac:dyDescent="0.55000000000000004">
      <c r="C154" s="1"/>
      <c r="W154" s="11"/>
      <c r="X154" s="4"/>
      <c r="Y154" s="6"/>
      <c r="Z154" s="4"/>
    </row>
    <row r="155" spans="3:26" x14ac:dyDescent="0.55000000000000004">
      <c r="C155" s="1"/>
      <c r="W155" s="11"/>
      <c r="X155" s="4"/>
      <c r="Y155" s="6"/>
      <c r="Z155" s="4"/>
    </row>
    <row r="156" spans="3:26" x14ac:dyDescent="0.55000000000000004">
      <c r="C156" s="1"/>
      <c r="W156" s="11"/>
      <c r="X156" s="4"/>
      <c r="Y156" s="6"/>
      <c r="Z156" s="4"/>
    </row>
    <row r="157" spans="3:26" x14ac:dyDescent="0.55000000000000004">
      <c r="C157" s="1"/>
      <c r="W157" s="11"/>
      <c r="X157" s="4"/>
      <c r="Y157" s="6"/>
      <c r="Z157" s="4"/>
    </row>
    <row r="158" spans="3:26" x14ac:dyDescent="0.55000000000000004">
      <c r="C158" s="1"/>
      <c r="W158" s="11"/>
      <c r="X158" s="4"/>
      <c r="Y158" s="6"/>
      <c r="Z158" s="4"/>
    </row>
    <row r="159" spans="3:26" x14ac:dyDescent="0.55000000000000004">
      <c r="C159" s="1"/>
      <c r="W159" s="11"/>
      <c r="X159" s="4"/>
      <c r="Y159" s="6"/>
      <c r="Z159" s="4"/>
    </row>
    <row r="160" spans="3:26" x14ac:dyDescent="0.55000000000000004">
      <c r="C160" s="1"/>
      <c r="W160" s="11"/>
      <c r="X160" s="4"/>
      <c r="Y160" s="6"/>
      <c r="Z160" s="4"/>
    </row>
    <row r="161" spans="3:26" x14ac:dyDescent="0.55000000000000004">
      <c r="C161" s="1"/>
      <c r="W161" s="11"/>
      <c r="X161" s="4"/>
      <c r="Y161" s="6"/>
      <c r="Z161" s="4"/>
    </row>
    <row r="162" spans="3:26" x14ac:dyDescent="0.55000000000000004">
      <c r="C162" s="1"/>
      <c r="W162" s="11"/>
      <c r="X162" s="4"/>
      <c r="Y162" s="6"/>
      <c r="Z162" s="4"/>
    </row>
    <row r="163" spans="3:26" x14ac:dyDescent="0.55000000000000004">
      <c r="C163" s="1"/>
      <c r="W163" s="11"/>
      <c r="X163" s="4"/>
      <c r="Y163" s="6"/>
      <c r="Z163" s="4"/>
    </row>
    <row r="164" spans="3:26" x14ac:dyDescent="0.55000000000000004">
      <c r="C164" s="1"/>
      <c r="W164" s="11"/>
      <c r="X164" s="4"/>
      <c r="Y164" s="6"/>
      <c r="Z164" s="4"/>
    </row>
    <row r="165" spans="3:26" x14ac:dyDescent="0.55000000000000004">
      <c r="C165" s="1"/>
      <c r="W165" s="11"/>
      <c r="X165" s="4"/>
      <c r="Y165" s="6"/>
      <c r="Z165" s="4"/>
    </row>
    <row r="166" spans="3:26" x14ac:dyDescent="0.55000000000000004">
      <c r="C166" s="1"/>
      <c r="W166" s="11"/>
      <c r="X166" s="4"/>
      <c r="Y166" s="6"/>
      <c r="Z166" s="4"/>
    </row>
    <row r="167" spans="3:26" x14ac:dyDescent="0.55000000000000004">
      <c r="C167" s="1"/>
      <c r="W167" s="11"/>
      <c r="X167" s="4"/>
      <c r="Y167" s="6"/>
      <c r="Z167" s="4"/>
    </row>
    <row r="168" spans="3:26" x14ac:dyDescent="0.55000000000000004">
      <c r="C168" s="1"/>
      <c r="W168" s="11"/>
      <c r="X168" s="4"/>
      <c r="Y168" s="6"/>
      <c r="Z168" s="4"/>
    </row>
    <row r="169" spans="3:26" x14ac:dyDescent="0.55000000000000004">
      <c r="C169" s="1"/>
      <c r="W169" s="11"/>
      <c r="X169" s="4"/>
      <c r="Y169" s="6"/>
      <c r="Z169" s="4"/>
    </row>
    <row r="170" spans="3:26" x14ac:dyDescent="0.55000000000000004">
      <c r="C170" s="1"/>
      <c r="W170" s="11"/>
      <c r="X170" s="4"/>
      <c r="Y170" s="6"/>
      <c r="Z170" s="4"/>
    </row>
    <row r="171" spans="3:26" x14ac:dyDescent="0.55000000000000004">
      <c r="C171" s="1"/>
      <c r="W171" s="11"/>
      <c r="X171" s="4"/>
      <c r="Y171" s="6"/>
      <c r="Z171" s="4"/>
    </row>
    <row r="172" spans="3:26" x14ac:dyDescent="0.55000000000000004">
      <c r="C172" s="1"/>
      <c r="W172" s="11"/>
      <c r="X172" s="4"/>
      <c r="Y172" s="6"/>
      <c r="Z172" s="4"/>
    </row>
    <row r="173" spans="3:26" x14ac:dyDescent="0.55000000000000004">
      <c r="C173" s="1"/>
      <c r="W173" s="11"/>
      <c r="X173" s="4"/>
      <c r="Y173" s="6"/>
      <c r="Z173" s="4"/>
    </row>
    <row r="174" spans="3:26" x14ac:dyDescent="0.55000000000000004">
      <c r="C174" s="1"/>
      <c r="W174" s="11"/>
      <c r="X174" s="4"/>
      <c r="Y174" s="6"/>
      <c r="Z174" s="4"/>
    </row>
    <row r="175" spans="3:26" x14ac:dyDescent="0.55000000000000004">
      <c r="C175" s="1"/>
      <c r="W175" s="11"/>
      <c r="X175" s="4"/>
      <c r="Y175" s="6"/>
      <c r="Z175" s="4"/>
    </row>
    <row r="176" spans="3:26" x14ac:dyDescent="0.55000000000000004">
      <c r="C176" s="1"/>
      <c r="W176" s="11"/>
      <c r="X176" s="4"/>
      <c r="Y176" s="6"/>
      <c r="Z176" s="4"/>
    </row>
    <row r="177" spans="3:26" x14ac:dyDescent="0.55000000000000004">
      <c r="C177" s="1"/>
      <c r="W177" s="11"/>
      <c r="X177" s="4"/>
      <c r="Y177" s="6"/>
      <c r="Z177" s="4"/>
    </row>
    <row r="178" spans="3:26" x14ac:dyDescent="0.55000000000000004">
      <c r="C178" s="1"/>
      <c r="W178" s="11"/>
      <c r="X178" s="4"/>
      <c r="Y178" s="6"/>
      <c r="Z178" s="4"/>
    </row>
    <row r="179" spans="3:26" x14ac:dyDescent="0.55000000000000004">
      <c r="C179" s="1"/>
      <c r="W179" s="11"/>
      <c r="X179" s="4"/>
      <c r="Y179" s="6"/>
      <c r="Z179" s="4"/>
    </row>
    <row r="180" spans="3:26" x14ac:dyDescent="0.55000000000000004">
      <c r="C180" s="1"/>
      <c r="W180" s="11"/>
      <c r="X180" s="4"/>
      <c r="Y180" s="6"/>
      <c r="Z180" s="4"/>
    </row>
    <row r="181" spans="3:26" x14ac:dyDescent="0.55000000000000004">
      <c r="C181" s="1"/>
      <c r="W181" s="11"/>
      <c r="X181" s="4"/>
      <c r="Y181" s="6"/>
      <c r="Z181" s="4"/>
    </row>
    <row r="182" spans="3:26" x14ac:dyDescent="0.55000000000000004">
      <c r="C182" s="1"/>
      <c r="W182" s="11"/>
      <c r="X182" s="4"/>
      <c r="Y182" s="6"/>
      <c r="Z182" s="4"/>
    </row>
    <row r="183" spans="3:26" x14ac:dyDescent="0.55000000000000004">
      <c r="C183" s="1"/>
      <c r="W183" s="11"/>
      <c r="X183" s="4"/>
      <c r="Y183" s="6"/>
      <c r="Z183" s="4"/>
    </row>
    <row r="184" spans="3:26" x14ac:dyDescent="0.55000000000000004">
      <c r="C184" s="1"/>
      <c r="W184" s="11"/>
      <c r="X184" s="4"/>
      <c r="Y184" s="6"/>
      <c r="Z184" s="4"/>
    </row>
    <row r="185" spans="3:26" x14ac:dyDescent="0.55000000000000004">
      <c r="C185" s="1"/>
      <c r="W185" s="11"/>
      <c r="X185" s="4"/>
      <c r="Y185" s="6"/>
      <c r="Z185" s="4"/>
    </row>
    <row r="186" spans="3:26" x14ac:dyDescent="0.55000000000000004">
      <c r="C186" s="1"/>
      <c r="W186" s="11"/>
      <c r="X186" s="4"/>
      <c r="Y186" s="6"/>
      <c r="Z186" s="4"/>
    </row>
    <row r="187" spans="3:26" x14ac:dyDescent="0.55000000000000004">
      <c r="C187" s="1"/>
      <c r="W187" s="11"/>
      <c r="X187" s="4"/>
      <c r="Y187" s="6"/>
      <c r="Z187" s="4"/>
    </row>
    <row r="188" spans="3:26" x14ac:dyDescent="0.55000000000000004">
      <c r="C188" s="1"/>
      <c r="W188" s="11"/>
      <c r="X188" s="4"/>
      <c r="Y188" s="6"/>
      <c r="Z188" s="4"/>
    </row>
    <row r="189" spans="3:26" x14ac:dyDescent="0.55000000000000004">
      <c r="C189" s="1"/>
      <c r="W189" s="11"/>
      <c r="X189" s="4"/>
      <c r="Y189" s="6"/>
      <c r="Z189" s="4"/>
    </row>
    <row r="190" spans="3:26" x14ac:dyDescent="0.55000000000000004">
      <c r="C190" s="1"/>
      <c r="W190" s="11"/>
      <c r="X190" s="4"/>
      <c r="Y190" s="6"/>
      <c r="Z190" s="4"/>
    </row>
    <row r="191" spans="3:26" x14ac:dyDescent="0.55000000000000004">
      <c r="C191" s="1"/>
      <c r="W191" s="11"/>
      <c r="X191" s="4"/>
      <c r="Y191" s="6"/>
      <c r="Z191" s="4"/>
    </row>
    <row r="192" spans="3:26" x14ac:dyDescent="0.55000000000000004">
      <c r="C192" s="1"/>
      <c r="W192" s="11"/>
      <c r="X192" s="4"/>
      <c r="Y192" s="6"/>
      <c r="Z192" s="4"/>
    </row>
    <row r="193" spans="3:26" x14ac:dyDescent="0.55000000000000004">
      <c r="C193" s="1"/>
      <c r="W193" s="11"/>
      <c r="X193" s="4"/>
      <c r="Y193" s="6"/>
      <c r="Z193" s="4"/>
    </row>
    <row r="194" spans="3:26" x14ac:dyDescent="0.55000000000000004">
      <c r="C194" s="1"/>
      <c r="W194" s="11"/>
      <c r="X194" s="4"/>
      <c r="Y194" s="6"/>
      <c r="Z194" s="4"/>
    </row>
    <row r="195" spans="3:26" x14ac:dyDescent="0.55000000000000004">
      <c r="C195" s="1"/>
      <c r="W195" s="11"/>
      <c r="X195" s="4"/>
      <c r="Y195" s="6"/>
      <c r="Z195" s="4"/>
    </row>
    <row r="196" spans="3:26" x14ac:dyDescent="0.55000000000000004">
      <c r="C196" s="1"/>
      <c r="W196" s="11"/>
      <c r="X196" s="4"/>
      <c r="Y196" s="6"/>
      <c r="Z196" s="4"/>
    </row>
    <row r="197" spans="3:26" x14ac:dyDescent="0.55000000000000004">
      <c r="C197" s="1"/>
      <c r="W197" s="11"/>
      <c r="X197" s="4"/>
      <c r="Y197" s="6"/>
      <c r="Z197" s="4"/>
    </row>
    <row r="198" spans="3:26" x14ac:dyDescent="0.55000000000000004">
      <c r="C198" s="1"/>
      <c r="W198" s="11"/>
      <c r="X198" s="4"/>
      <c r="Y198" s="6"/>
      <c r="Z198" s="4"/>
    </row>
    <row r="199" spans="3:26" x14ac:dyDescent="0.55000000000000004">
      <c r="C199" s="1"/>
      <c r="W199" s="11"/>
      <c r="X199" s="4"/>
      <c r="Y199" s="6"/>
      <c r="Z199" s="4"/>
    </row>
    <row r="200" spans="3:26" x14ac:dyDescent="0.55000000000000004">
      <c r="C200" s="1"/>
      <c r="W200" s="11"/>
      <c r="X200" s="4"/>
      <c r="Y200" s="6"/>
      <c r="Z200" s="4"/>
    </row>
    <row r="201" spans="3:26" x14ac:dyDescent="0.55000000000000004">
      <c r="C201" s="1"/>
      <c r="W201" s="11"/>
      <c r="X201" s="4"/>
      <c r="Y201" s="6"/>
      <c r="Z201" s="4"/>
    </row>
    <row r="202" spans="3:26" x14ac:dyDescent="0.55000000000000004">
      <c r="C202" s="1"/>
      <c r="W202" s="11"/>
      <c r="X202" s="4"/>
      <c r="Y202" s="6"/>
      <c r="Z202" s="4"/>
    </row>
    <row r="203" spans="3:26" x14ac:dyDescent="0.55000000000000004">
      <c r="C203" s="1"/>
      <c r="W203" s="11"/>
      <c r="X203" s="4"/>
      <c r="Y203" s="6"/>
      <c r="Z203" s="4"/>
    </row>
    <row r="204" spans="3:26" x14ac:dyDescent="0.55000000000000004">
      <c r="C204" s="1"/>
      <c r="W204" s="11"/>
      <c r="X204" s="4"/>
      <c r="Y204" s="6"/>
      <c r="Z204" s="4"/>
    </row>
    <row r="205" spans="3:26" x14ac:dyDescent="0.55000000000000004">
      <c r="C205" s="1"/>
      <c r="W205" s="11"/>
      <c r="X205" s="4"/>
      <c r="Y205" s="6"/>
      <c r="Z205" s="4"/>
    </row>
    <row r="206" spans="3:26" x14ac:dyDescent="0.55000000000000004">
      <c r="C206" s="1"/>
      <c r="W206" s="11"/>
      <c r="X206" s="4"/>
      <c r="Y206" s="6"/>
      <c r="Z206" s="4"/>
    </row>
    <row r="207" spans="3:26" x14ac:dyDescent="0.55000000000000004">
      <c r="C207" s="1"/>
      <c r="W207" s="11"/>
      <c r="X207" s="4"/>
      <c r="Y207" s="6"/>
      <c r="Z207" s="4"/>
    </row>
    <row r="208" spans="3:26" x14ac:dyDescent="0.55000000000000004">
      <c r="C208" s="1"/>
      <c r="W208" s="11"/>
      <c r="X208" s="4"/>
      <c r="Y208" s="6"/>
      <c r="Z208" s="4"/>
    </row>
    <row r="209" spans="3:26" x14ac:dyDescent="0.55000000000000004">
      <c r="C209" s="1"/>
      <c r="W209" s="11"/>
      <c r="X209" s="4"/>
      <c r="Y209" s="6"/>
      <c r="Z209" s="4"/>
    </row>
    <row r="210" spans="3:26" x14ac:dyDescent="0.55000000000000004">
      <c r="C210" s="1"/>
      <c r="W210" s="11"/>
      <c r="X210" s="4"/>
      <c r="Y210" s="6"/>
      <c r="Z210" s="4"/>
    </row>
    <row r="211" spans="3:26" x14ac:dyDescent="0.55000000000000004">
      <c r="C211" s="1"/>
      <c r="W211" s="11"/>
      <c r="X211" s="4"/>
      <c r="Y211" s="6"/>
      <c r="Z211" s="4"/>
    </row>
    <row r="212" spans="3:26" x14ac:dyDescent="0.55000000000000004">
      <c r="C212" s="1"/>
      <c r="W212" s="11"/>
      <c r="X212" s="4"/>
      <c r="Y212" s="6"/>
      <c r="Z212" s="4"/>
    </row>
    <row r="213" spans="3:26" x14ac:dyDescent="0.55000000000000004">
      <c r="C213" s="1"/>
      <c r="W213" s="11"/>
      <c r="X213" s="4"/>
      <c r="Y213" s="6"/>
      <c r="Z213" s="4"/>
    </row>
    <row r="214" spans="3:26" x14ac:dyDescent="0.55000000000000004">
      <c r="C214" s="1"/>
      <c r="W214" s="11"/>
      <c r="X214" s="4"/>
      <c r="Y214" s="6"/>
      <c r="Z214" s="4"/>
    </row>
    <row r="215" spans="3:26" x14ac:dyDescent="0.55000000000000004">
      <c r="C215" s="1"/>
      <c r="W215" s="11"/>
      <c r="X215" s="4"/>
      <c r="Y215" s="6"/>
      <c r="Z215" s="4"/>
    </row>
    <row r="216" spans="3:26" x14ac:dyDescent="0.55000000000000004">
      <c r="C216" s="1"/>
      <c r="W216" s="11"/>
      <c r="X216" s="4"/>
      <c r="Y216" s="6"/>
      <c r="Z216" s="4"/>
    </row>
    <row r="217" spans="3:26" x14ac:dyDescent="0.55000000000000004">
      <c r="C217" s="1"/>
      <c r="W217" s="11"/>
      <c r="X217" s="4"/>
      <c r="Y217" s="6"/>
      <c r="Z217" s="4"/>
    </row>
    <row r="218" spans="3:26" x14ac:dyDescent="0.55000000000000004">
      <c r="C218" s="1"/>
      <c r="W218" s="11"/>
      <c r="X218" s="4"/>
      <c r="Y218" s="6"/>
      <c r="Z218" s="4"/>
    </row>
    <row r="219" spans="3:26" x14ac:dyDescent="0.55000000000000004">
      <c r="C219" s="1"/>
      <c r="W219" s="11"/>
      <c r="X219" s="4"/>
      <c r="Y219" s="6"/>
      <c r="Z219" s="4"/>
    </row>
    <row r="220" spans="3:26" x14ac:dyDescent="0.55000000000000004">
      <c r="C220" s="1"/>
      <c r="W220" s="11"/>
      <c r="X220" s="4"/>
      <c r="Y220" s="6"/>
      <c r="Z220" s="4"/>
    </row>
    <row r="221" spans="3:26" x14ac:dyDescent="0.55000000000000004">
      <c r="C221" s="1"/>
      <c r="W221" s="11"/>
      <c r="X221" s="4"/>
      <c r="Y221" s="6"/>
      <c r="Z221" s="4"/>
    </row>
    <row r="222" spans="3:26" x14ac:dyDescent="0.55000000000000004">
      <c r="C222" s="1"/>
      <c r="W222" s="11"/>
      <c r="X222" s="4"/>
      <c r="Y222" s="6"/>
      <c r="Z222" s="4"/>
    </row>
    <row r="223" spans="3:26" x14ac:dyDescent="0.55000000000000004">
      <c r="C223" s="1"/>
      <c r="W223" s="11"/>
      <c r="X223" s="4"/>
      <c r="Y223" s="6"/>
      <c r="Z223" s="4"/>
    </row>
    <row r="224" spans="3:26" x14ac:dyDescent="0.55000000000000004">
      <c r="C224" s="1"/>
      <c r="W224" s="11"/>
      <c r="X224" s="4"/>
      <c r="Y224" s="6"/>
      <c r="Z224" s="4"/>
    </row>
    <row r="225" spans="3:26" x14ac:dyDescent="0.55000000000000004">
      <c r="C225" s="1"/>
      <c r="W225" s="11"/>
      <c r="X225" s="4"/>
      <c r="Y225" s="6"/>
      <c r="Z225" s="4"/>
    </row>
    <row r="226" spans="3:26" x14ac:dyDescent="0.55000000000000004">
      <c r="C226" s="1"/>
      <c r="W226" s="11"/>
      <c r="X226" s="4"/>
      <c r="Y226" s="6"/>
      <c r="Z226" s="4"/>
    </row>
    <row r="227" spans="3:26" x14ac:dyDescent="0.55000000000000004">
      <c r="C227" s="1"/>
      <c r="W227" s="11"/>
      <c r="X227" s="4"/>
      <c r="Y227" s="6"/>
      <c r="Z227" s="4"/>
    </row>
    <row r="228" spans="3:26" x14ac:dyDescent="0.55000000000000004">
      <c r="C228" s="1"/>
      <c r="W228" s="11"/>
      <c r="X228" s="4"/>
      <c r="Y228" s="6"/>
      <c r="Z228" s="4"/>
    </row>
    <row r="229" spans="3:26" x14ac:dyDescent="0.55000000000000004">
      <c r="C229" s="1"/>
      <c r="W229" s="11"/>
      <c r="X229" s="4"/>
      <c r="Y229" s="6"/>
      <c r="Z229" s="4"/>
    </row>
    <row r="230" spans="3:26" x14ac:dyDescent="0.55000000000000004">
      <c r="C230" s="1"/>
      <c r="W230" s="11"/>
      <c r="X230" s="4"/>
      <c r="Y230" s="6"/>
      <c r="Z230" s="4"/>
    </row>
    <row r="231" spans="3:26" x14ac:dyDescent="0.55000000000000004">
      <c r="C231" s="1"/>
      <c r="W231" s="11"/>
      <c r="X231" s="4"/>
      <c r="Y231" s="6"/>
      <c r="Z231" s="4"/>
    </row>
    <row r="232" spans="3:26" x14ac:dyDescent="0.55000000000000004">
      <c r="C232" s="1"/>
      <c r="W232" s="11"/>
      <c r="X232" s="4"/>
      <c r="Y232" s="6"/>
      <c r="Z232" s="4"/>
    </row>
    <row r="233" spans="3:26" x14ac:dyDescent="0.55000000000000004">
      <c r="C233" s="1"/>
      <c r="W233" s="11"/>
      <c r="X233" s="4"/>
      <c r="Y233" s="6"/>
      <c r="Z233" s="4"/>
    </row>
    <row r="234" spans="3:26" x14ac:dyDescent="0.55000000000000004">
      <c r="C234" s="1"/>
      <c r="W234" s="11"/>
      <c r="X234" s="4"/>
      <c r="Y234" s="6"/>
      <c r="Z234" s="4"/>
    </row>
    <row r="235" spans="3:26" x14ac:dyDescent="0.55000000000000004">
      <c r="C235" s="1"/>
      <c r="W235" s="11"/>
      <c r="X235" s="4"/>
      <c r="Y235" s="6"/>
      <c r="Z235" s="4"/>
    </row>
    <row r="236" spans="3:26" x14ac:dyDescent="0.55000000000000004">
      <c r="C236" s="1"/>
      <c r="W236" s="11"/>
      <c r="X236" s="4"/>
      <c r="Y236" s="6"/>
      <c r="Z236" s="4"/>
    </row>
    <row r="237" spans="3:26" x14ac:dyDescent="0.55000000000000004">
      <c r="C237" s="1"/>
      <c r="W237" s="11"/>
      <c r="X237" s="4"/>
      <c r="Y237" s="6"/>
      <c r="Z237" s="4"/>
    </row>
    <row r="238" spans="3:26" x14ac:dyDescent="0.55000000000000004">
      <c r="C238" s="1"/>
      <c r="W238" s="11"/>
      <c r="X238" s="4"/>
      <c r="Y238" s="6"/>
      <c r="Z238" s="4"/>
    </row>
    <row r="239" spans="3:26" x14ac:dyDescent="0.55000000000000004">
      <c r="C239" s="1"/>
      <c r="W239" s="11"/>
      <c r="X239" s="4"/>
      <c r="Y239" s="6"/>
      <c r="Z239" s="4"/>
    </row>
    <row r="240" spans="3:26" x14ac:dyDescent="0.55000000000000004">
      <c r="C240" s="1"/>
      <c r="W240" s="11"/>
      <c r="X240" s="4"/>
      <c r="Y240" s="6"/>
      <c r="Z240" s="4"/>
    </row>
    <row r="241" spans="3:26" x14ac:dyDescent="0.55000000000000004">
      <c r="C241" s="1"/>
      <c r="W241" s="11"/>
      <c r="X241" s="4"/>
      <c r="Y241" s="6"/>
      <c r="Z241" s="4"/>
    </row>
    <row r="242" spans="3:26" x14ac:dyDescent="0.55000000000000004">
      <c r="C242" s="1"/>
      <c r="W242" s="11"/>
      <c r="X242" s="4"/>
      <c r="Y242" s="6"/>
      <c r="Z242" s="4"/>
    </row>
    <row r="243" spans="3:26" x14ac:dyDescent="0.55000000000000004">
      <c r="C243" s="1"/>
      <c r="W243" s="11"/>
      <c r="X243" s="4"/>
      <c r="Y243" s="6"/>
      <c r="Z243" s="4"/>
    </row>
    <row r="244" spans="3:26" x14ac:dyDescent="0.55000000000000004">
      <c r="C244" s="1"/>
      <c r="W244" s="11"/>
      <c r="X244" s="4"/>
      <c r="Y244" s="6"/>
      <c r="Z244" s="4"/>
    </row>
    <row r="245" spans="3:26" x14ac:dyDescent="0.55000000000000004">
      <c r="C245" s="1"/>
      <c r="W245" s="11"/>
      <c r="X245" s="4"/>
      <c r="Y245" s="6"/>
      <c r="Z245" s="4"/>
    </row>
    <row r="246" spans="3:26" x14ac:dyDescent="0.55000000000000004">
      <c r="C246" s="1"/>
      <c r="W246" s="11"/>
      <c r="X246" s="4"/>
      <c r="Y246" s="6"/>
      <c r="Z246" s="4"/>
    </row>
    <row r="247" spans="3:26" x14ac:dyDescent="0.55000000000000004">
      <c r="C247" s="1"/>
      <c r="W247" s="11"/>
      <c r="X247" s="4"/>
      <c r="Y247" s="6"/>
      <c r="Z247" s="4"/>
    </row>
    <row r="248" spans="3:26" x14ac:dyDescent="0.55000000000000004">
      <c r="C248" s="1"/>
      <c r="W248" s="11"/>
      <c r="X248" s="4"/>
      <c r="Y248" s="6"/>
      <c r="Z248" s="4"/>
    </row>
    <row r="249" spans="3:26" x14ac:dyDescent="0.55000000000000004">
      <c r="C249" s="1"/>
      <c r="W249" s="11"/>
      <c r="X249" s="4"/>
      <c r="Y249" s="6"/>
      <c r="Z249" s="4"/>
    </row>
    <row r="250" spans="3:26" x14ac:dyDescent="0.55000000000000004">
      <c r="C250" s="1"/>
      <c r="W250" s="11"/>
      <c r="X250" s="4"/>
      <c r="Y250" s="6"/>
      <c r="Z250" s="4"/>
    </row>
    <row r="251" spans="3:26" x14ac:dyDescent="0.55000000000000004">
      <c r="C251" s="1"/>
      <c r="W251" s="11"/>
      <c r="X251" s="4"/>
      <c r="Y251" s="6"/>
      <c r="Z251" s="4"/>
    </row>
    <row r="252" spans="3:26" x14ac:dyDescent="0.55000000000000004">
      <c r="C252" s="1"/>
      <c r="W252" s="11"/>
      <c r="X252" s="4"/>
      <c r="Y252" s="6"/>
      <c r="Z252" s="4"/>
    </row>
    <row r="253" spans="3:26" x14ac:dyDescent="0.55000000000000004">
      <c r="C253" s="1"/>
      <c r="W253" s="11"/>
      <c r="X253" s="4"/>
      <c r="Y253" s="6"/>
      <c r="Z253" s="4"/>
    </row>
    <row r="254" spans="3:26" x14ac:dyDescent="0.55000000000000004">
      <c r="C254" s="1"/>
      <c r="W254" s="11"/>
      <c r="X254" s="4"/>
      <c r="Y254" s="6"/>
      <c r="Z254" s="4"/>
    </row>
    <row r="255" spans="3:26" x14ac:dyDescent="0.55000000000000004">
      <c r="C255" s="1"/>
      <c r="W255" s="11"/>
      <c r="X255" s="4"/>
      <c r="Y255" s="6"/>
      <c r="Z255" s="4"/>
    </row>
    <row r="256" spans="3:26" x14ac:dyDescent="0.55000000000000004">
      <c r="C256" s="1"/>
      <c r="W256" s="11"/>
      <c r="X256" s="4"/>
      <c r="Y256" s="6"/>
      <c r="Z256" s="4"/>
    </row>
    <row r="257" spans="3:26" x14ac:dyDescent="0.55000000000000004">
      <c r="C257" s="1"/>
      <c r="W257" s="11"/>
      <c r="X257" s="4"/>
      <c r="Y257" s="6"/>
      <c r="Z257" s="4"/>
    </row>
    <row r="258" spans="3:26" x14ac:dyDescent="0.55000000000000004">
      <c r="C258" s="1"/>
      <c r="W258" s="11"/>
      <c r="X258" s="4"/>
      <c r="Y258" s="6"/>
      <c r="Z258" s="4"/>
    </row>
    <row r="259" spans="3:26" x14ac:dyDescent="0.55000000000000004">
      <c r="C259" s="1"/>
      <c r="W259" s="11"/>
      <c r="X259" s="4"/>
      <c r="Y259" s="6"/>
      <c r="Z259" s="4"/>
    </row>
    <row r="260" spans="3:26" x14ac:dyDescent="0.55000000000000004">
      <c r="C260" s="1"/>
      <c r="W260" s="11"/>
      <c r="X260" s="4"/>
      <c r="Y260" s="6"/>
      <c r="Z260" s="4"/>
    </row>
    <row r="261" spans="3:26" x14ac:dyDescent="0.55000000000000004">
      <c r="C261" s="1"/>
      <c r="W261" s="11"/>
      <c r="X261" s="4"/>
      <c r="Y261" s="6"/>
      <c r="Z261" s="4"/>
    </row>
    <row r="262" spans="3:26" x14ac:dyDescent="0.55000000000000004">
      <c r="C262" s="1"/>
      <c r="W262" s="11"/>
      <c r="X262" s="4"/>
      <c r="Y262" s="6"/>
      <c r="Z262" s="4"/>
    </row>
    <row r="263" spans="3:26" x14ac:dyDescent="0.55000000000000004">
      <c r="C263" s="1"/>
      <c r="W263" s="11"/>
      <c r="X263" s="4"/>
      <c r="Y263" s="6"/>
      <c r="Z263" s="4"/>
    </row>
    <row r="264" spans="3:26" x14ac:dyDescent="0.55000000000000004">
      <c r="C264" s="1"/>
      <c r="W264" s="11"/>
      <c r="X264" s="4"/>
      <c r="Y264" s="6"/>
      <c r="Z264" s="4"/>
    </row>
    <row r="265" spans="3:26" x14ac:dyDescent="0.55000000000000004">
      <c r="C265" s="1"/>
      <c r="W265" s="11"/>
      <c r="X265" s="4"/>
      <c r="Y265" s="6"/>
      <c r="Z265" s="4"/>
    </row>
    <row r="266" spans="3:26" x14ac:dyDescent="0.55000000000000004">
      <c r="C266" s="1"/>
      <c r="W266" s="11"/>
      <c r="X266" s="4"/>
      <c r="Y266" s="6"/>
      <c r="Z266" s="4"/>
    </row>
    <row r="267" spans="3:26" x14ac:dyDescent="0.55000000000000004">
      <c r="C267" s="1"/>
      <c r="W267" s="11"/>
      <c r="X267" s="4"/>
      <c r="Y267" s="6"/>
      <c r="Z267" s="4"/>
    </row>
    <row r="268" spans="3:26" x14ac:dyDescent="0.55000000000000004">
      <c r="C268" s="1"/>
      <c r="W268" s="11"/>
      <c r="X268" s="4"/>
      <c r="Y268" s="6"/>
      <c r="Z268" s="4"/>
    </row>
    <row r="269" spans="3:26" x14ac:dyDescent="0.55000000000000004">
      <c r="C269" s="1"/>
      <c r="W269" s="11"/>
      <c r="X269" s="4"/>
      <c r="Y269" s="6"/>
      <c r="Z269" s="4"/>
    </row>
    <row r="270" spans="3:26" x14ac:dyDescent="0.55000000000000004">
      <c r="C270" s="1"/>
      <c r="W270" s="11"/>
      <c r="X270" s="4"/>
      <c r="Y270" s="6"/>
      <c r="Z270" s="4"/>
    </row>
    <row r="271" spans="3:26" x14ac:dyDescent="0.55000000000000004">
      <c r="C271" s="1"/>
      <c r="W271" s="11"/>
      <c r="X271" s="4"/>
      <c r="Y271" s="6"/>
      <c r="Z271" s="4"/>
    </row>
    <row r="272" spans="3:26" x14ac:dyDescent="0.55000000000000004">
      <c r="C272" s="1"/>
      <c r="W272" s="11"/>
      <c r="X272" s="4"/>
      <c r="Y272" s="6"/>
      <c r="Z272" s="4"/>
    </row>
    <row r="273" spans="3:26" x14ac:dyDescent="0.55000000000000004">
      <c r="C273" s="1"/>
      <c r="W273" s="11"/>
      <c r="X273" s="4"/>
      <c r="Y273" s="6"/>
      <c r="Z273" s="4"/>
    </row>
    <row r="274" spans="3:26" x14ac:dyDescent="0.55000000000000004">
      <c r="C274" s="1"/>
      <c r="W274" s="11"/>
      <c r="X274" s="4"/>
      <c r="Y274" s="6"/>
      <c r="Z274" s="4"/>
    </row>
    <row r="275" spans="3:26" x14ac:dyDescent="0.55000000000000004">
      <c r="C275" s="1"/>
      <c r="W275" s="11"/>
      <c r="X275" s="4"/>
      <c r="Y275" s="6"/>
      <c r="Z275" s="4"/>
    </row>
    <row r="276" spans="3:26" x14ac:dyDescent="0.55000000000000004">
      <c r="C276" s="1"/>
      <c r="W276" s="11"/>
      <c r="X276" s="4"/>
      <c r="Y276" s="6"/>
      <c r="Z276" s="4"/>
    </row>
    <row r="277" spans="3:26" x14ac:dyDescent="0.55000000000000004">
      <c r="C277" s="1"/>
      <c r="W277" s="11"/>
      <c r="X277" s="4"/>
      <c r="Y277" s="6"/>
      <c r="Z277" s="4"/>
    </row>
    <row r="278" spans="3:26" x14ac:dyDescent="0.55000000000000004">
      <c r="C278" s="1"/>
      <c r="W278" s="11"/>
      <c r="X278" s="4"/>
      <c r="Y278" s="6"/>
      <c r="Z278" s="4"/>
    </row>
    <row r="279" spans="3:26" x14ac:dyDescent="0.55000000000000004">
      <c r="C279" s="1"/>
      <c r="W279" s="11"/>
      <c r="X279" s="4"/>
      <c r="Y279" s="6"/>
      <c r="Z279" s="4"/>
    </row>
    <row r="280" spans="3:26" x14ac:dyDescent="0.55000000000000004">
      <c r="C280" s="1"/>
      <c r="W280" s="11"/>
      <c r="X280" s="4"/>
      <c r="Y280" s="6"/>
      <c r="Z280" s="4"/>
    </row>
    <row r="281" spans="3:26" x14ac:dyDescent="0.55000000000000004">
      <c r="C281" s="1"/>
      <c r="W281" s="11"/>
      <c r="X281" s="4"/>
      <c r="Y281" s="6"/>
      <c r="Z281" s="4"/>
    </row>
    <row r="282" spans="3:26" x14ac:dyDescent="0.55000000000000004">
      <c r="C282" s="1"/>
      <c r="W282" s="11"/>
      <c r="X282" s="4"/>
      <c r="Y282" s="6"/>
      <c r="Z282" s="4"/>
    </row>
    <row r="283" spans="3:26" x14ac:dyDescent="0.55000000000000004">
      <c r="C283" s="1"/>
      <c r="W283" s="11"/>
      <c r="X283" s="4"/>
      <c r="Y283" s="6"/>
      <c r="Z283" s="4"/>
    </row>
    <row r="284" spans="3:26" x14ac:dyDescent="0.55000000000000004">
      <c r="C284" s="1"/>
      <c r="W284" s="11"/>
      <c r="X284" s="4"/>
      <c r="Y284" s="6"/>
      <c r="Z284" s="4"/>
    </row>
    <row r="285" spans="3:26" x14ac:dyDescent="0.55000000000000004">
      <c r="C285" s="1"/>
      <c r="W285" s="11"/>
      <c r="X285" s="4"/>
      <c r="Y285" s="6"/>
      <c r="Z285" s="4"/>
    </row>
    <row r="286" spans="3:26" x14ac:dyDescent="0.55000000000000004">
      <c r="C286" s="1"/>
      <c r="W286" s="11"/>
      <c r="X286" s="4"/>
      <c r="Y286" s="6"/>
      <c r="Z286" s="4"/>
    </row>
    <row r="287" spans="3:26" x14ac:dyDescent="0.55000000000000004">
      <c r="C287" s="1"/>
      <c r="W287" s="11"/>
      <c r="X287" s="4"/>
      <c r="Y287" s="6"/>
      <c r="Z287" s="4"/>
    </row>
    <row r="288" spans="3:26" x14ac:dyDescent="0.55000000000000004">
      <c r="C288" s="1"/>
      <c r="W288" s="11"/>
      <c r="X288" s="4"/>
      <c r="Y288" s="6"/>
      <c r="Z288" s="4"/>
    </row>
    <row r="289" spans="3:26" x14ac:dyDescent="0.55000000000000004">
      <c r="C289" s="1"/>
      <c r="W289" s="11"/>
      <c r="X289" s="4"/>
      <c r="Y289" s="6"/>
      <c r="Z289" s="4"/>
    </row>
    <row r="290" spans="3:26" x14ac:dyDescent="0.55000000000000004">
      <c r="C290" s="1"/>
      <c r="W290" s="11"/>
      <c r="X290" s="4"/>
      <c r="Y290" s="6"/>
      <c r="Z290" s="4"/>
    </row>
    <row r="291" spans="3:26" x14ac:dyDescent="0.55000000000000004">
      <c r="C291" s="1"/>
      <c r="W291" s="11"/>
      <c r="X291" s="4"/>
      <c r="Y291" s="6"/>
      <c r="Z291" s="4"/>
    </row>
    <row r="292" spans="3:26" x14ac:dyDescent="0.55000000000000004">
      <c r="C292" s="1"/>
      <c r="W292" s="11"/>
      <c r="X292" s="4"/>
      <c r="Y292" s="6"/>
      <c r="Z292" s="4"/>
    </row>
    <row r="293" spans="3:26" x14ac:dyDescent="0.55000000000000004">
      <c r="C293" s="1"/>
      <c r="W293" s="11"/>
      <c r="X293" s="4"/>
      <c r="Y293" s="6"/>
      <c r="Z293" s="4"/>
    </row>
    <row r="294" spans="3:26" x14ac:dyDescent="0.55000000000000004">
      <c r="C294" s="1"/>
      <c r="W294" s="11"/>
      <c r="X294" s="4"/>
      <c r="Y294" s="6"/>
      <c r="Z294" s="4"/>
    </row>
    <row r="295" spans="3:26" x14ac:dyDescent="0.55000000000000004">
      <c r="C295" s="1"/>
      <c r="W295" s="11"/>
      <c r="X295" s="4"/>
      <c r="Y295" s="6"/>
      <c r="Z295" s="4"/>
    </row>
    <row r="296" spans="3:26" x14ac:dyDescent="0.55000000000000004">
      <c r="C296" s="1"/>
      <c r="W296" s="11"/>
      <c r="X296" s="4"/>
      <c r="Y296" s="6"/>
      <c r="Z296" s="4"/>
    </row>
    <row r="297" spans="3:26" x14ac:dyDescent="0.55000000000000004">
      <c r="C297" s="1"/>
      <c r="W297" s="11"/>
      <c r="X297" s="4"/>
      <c r="Y297" s="6"/>
      <c r="Z297" s="4"/>
    </row>
    <row r="298" spans="3:26" x14ac:dyDescent="0.55000000000000004">
      <c r="C298" s="1"/>
      <c r="W298" s="11"/>
      <c r="X298" s="4"/>
      <c r="Y298" s="6"/>
      <c r="Z298" s="4"/>
    </row>
    <row r="299" spans="3:26" x14ac:dyDescent="0.55000000000000004">
      <c r="C299" s="1"/>
      <c r="W299" s="11"/>
      <c r="X299" s="4"/>
      <c r="Y299" s="6"/>
      <c r="Z299" s="4"/>
    </row>
    <row r="300" spans="3:26" x14ac:dyDescent="0.55000000000000004">
      <c r="C300" s="1"/>
      <c r="W300" s="11"/>
      <c r="X300" s="4"/>
      <c r="Y300" s="6"/>
      <c r="Z300" s="4"/>
    </row>
    <row r="301" spans="3:26" x14ac:dyDescent="0.55000000000000004">
      <c r="C301" s="1"/>
      <c r="W301" s="11"/>
      <c r="X301" s="4"/>
      <c r="Y301" s="6"/>
      <c r="Z301" s="4"/>
    </row>
    <row r="302" spans="3:26" x14ac:dyDescent="0.55000000000000004">
      <c r="C302" s="1"/>
      <c r="W302" s="11"/>
      <c r="X302" s="4"/>
      <c r="Y302" s="6"/>
      <c r="Z302" s="4"/>
    </row>
    <row r="303" spans="3:26" x14ac:dyDescent="0.55000000000000004">
      <c r="C303" s="1"/>
      <c r="W303" s="11"/>
      <c r="X303" s="4"/>
      <c r="Y303" s="6"/>
      <c r="Z303" s="4"/>
    </row>
    <row r="304" spans="3:26" x14ac:dyDescent="0.55000000000000004">
      <c r="C304" s="1"/>
      <c r="W304" s="11"/>
      <c r="X304" s="4"/>
      <c r="Y304" s="6"/>
      <c r="Z304" s="4"/>
    </row>
    <row r="305" spans="3:26" x14ac:dyDescent="0.55000000000000004">
      <c r="C305" s="1"/>
      <c r="W305" s="11"/>
      <c r="X305" s="4"/>
      <c r="Y305" s="6"/>
      <c r="Z305" s="4"/>
    </row>
    <row r="306" spans="3:26" x14ac:dyDescent="0.55000000000000004">
      <c r="C306" s="1"/>
      <c r="W306" s="11"/>
      <c r="X306" s="4"/>
      <c r="Y306" s="6"/>
      <c r="Z306" s="4"/>
    </row>
    <row r="307" spans="3:26" x14ac:dyDescent="0.55000000000000004">
      <c r="C307" s="1"/>
      <c r="W307" s="11"/>
      <c r="X307" s="4"/>
      <c r="Y307" s="6"/>
      <c r="Z307" s="4"/>
    </row>
    <row r="308" spans="3:26" x14ac:dyDescent="0.55000000000000004">
      <c r="C308" s="1"/>
      <c r="W308" s="11"/>
      <c r="X308" s="4"/>
      <c r="Y308" s="6"/>
      <c r="Z308" s="4"/>
    </row>
    <row r="309" spans="3:26" x14ac:dyDescent="0.55000000000000004">
      <c r="C309" s="1"/>
      <c r="W309" s="11"/>
      <c r="X309" s="4"/>
      <c r="Y309" s="6"/>
      <c r="Z309" s="4"/>
    </row>
    <row r="310" spans="3:26" x14ac:dyDescent="0.55000000000000004">
      <c r="C310" s="1"/>
      <c r="W310" s="11"/>
      <c r="X310" s="4"/>
      <c r="Y310" s="6"/>
      <c r="Z310" s="4"/>
    </row>
    <row r="311" spans="3:26" x14ac:dyDescent="0.55000000000000004">
      <c r="C311" s="1"/>
      <c r="W311" s="11"/>
      <c r="X311" s="4"/>
      <c r="Y311" s="6"/>
      <c r="Z311" s="4"/>
    </row>
    <row r="312" spans="3:26" x14ac:dyDescent="0.55000000000000004">
      <c r="C312" s="1"/>
      <c r="W312" s="11"/>
      <c r="X312" s="4"/>
      <c r="Y312" s="6"/>
      <c r="Z312" s="4"/>
    </row>
    <row r="313" spans="3:26" x14ac:dyDescent="0.55000000000000004">
      <c r="C313" s="1"/>
      <c r="W313" s="11"/>
      <c r="X313" s="4"/>
      <c r="Y313" s="6"/>
      <c r="Z313" s="4"/>
    </row>
    <row r="314" spans="3:26" x14ac:dyDescent="0.55000000000000004">
      <c r="C314" s="1"/>
      <c r="W314" s="11"/>
      <c r="X314" s="4"/>
      <c r="Y314" s="6"/>
      <c r="Z314" s="4"/>
    </row>
    <row r="315" spans="3:26" x14ac:dyDescent="0.55000000000000004">
      <c r="C315" s="1"/>
      <c r="W315" s="11"/>
      <c r="X315" s="4"/>
      <c r="Y315" s="6"/>
      <c r="Z315" s="4"/>
    </row>
    <row r="316" spans="3:26" x14ac:dyDescent="0.55000000000000004">
      <c r="C316" s="1"/>
      <c r="W316" s="11"/>
      <c r="X316" s="4"/>
      <c r="Y316" s="6"/>
      <c r="Z316" s="4"/>
    </row>
    <row r="317" spans="3:26" x14ac:dyDescent="0.55000000000000004">
      <c r="C317" s="1"/>
      <c r="W317" s="11"/>
      <c r="X317" s="4"/>
      <c r="Y317" s="6"/>
      <c r="Z317" s="4"/>
    </row>
    <row r="318" spans="3:26" x14ac:dyDescent="0.55000000000000004">
      <c r="C318" s="1"/>
      <c r="W318" s="11"/>
      <c r="X318" s="4"/>
      <c r="Y318" s="6"/>
      <c r="Z318" s="4"/>
    </row>
    <row r="319" spans="3:26" x14ac:dyDescent="0.55000000000000004">
      <c r="C319" s="1"/>
      <c r="W319" s="11"/>
      <c r="X319" s="4"/>
      <c r="Y319" s="6"/>
      <c r="Z319" s="4"/>
    </row>
    <row r="320" spans="3:26" x14ac:dyDescent="0.55000000000000004">
      <c r="C320" s="1"/>
      <c r="W320" s="11"/>
      <c r="X320" s="4"/>
      <c r="Y320" s="6"/>
      <c r="Z320" s="4"/>
    </row>
    <row r="321" spans="3:26" x14ac:dyDescent="0.55000000000000004">
      <c r="C321" s="1"/>
      <c r="W321" s="11"/>
      <c r="X321" s="4"/>
      <c r="Y321" s="6"/>
      <c r="Z321" s="4"/>
    </row>
    <row r="322" spans="3:26" x14ac:dyDescent="0.55000000000000004">
      <c r="C322" s="1"/>
      <c r="W322" s="11"/>
      <c r="X322" s="4"/>
      <c r="Y322" s="6"/>
      <c r="Z322" s="4"/>
    </row>
    <row r="323" spans="3:26" x14ac:dyDescent="0.55000000000000004">
      <c r="C323" s="1"/>
      <c r="W323" s="11"/>
      <c r="X323" s="4"/>
      <c r="Y323" s="6"/>
      <c r="Z323" s="4"/>
    </row>
    <row r="324" spans="3:26" x14ac:dyDescent="0.55000000000000004">
      <c r="C324" s="1"/>
      <c r="W324" s="11"/>
      <c r="X324" s="4"/>
      <c r="Y324" s="6"/>
      <c r="Z324" s="4"/>
    </row>
    <row r="325" spans="3:26" x14ac:dyDescent="0.55000000000000004">
      <c r="C325" s="1"/>
      <c r="W325" s="11"/>
      <c r="X325" s="4"/>
      <c r="Y325" s="6"/>
      <c r="Z325" s="4"/>
    </row>
    <row r="326" spans="3:26" x14ac:dyDescent="0.55000000000000004">
      <c r="C326" s="1"/>
      <c r="W326" s="11"/>
      <c r="X326" s="4"/>
      <c r="Y326" s="6"/>
      <c r="Z326" s="4"/>
    </row>
    <row r="327" spans="3:26" x14ac:dyDescent="0.55000000000000004">
      <c r="C327" s="1"/>
      <c r="W327" s="11"/>
      <c r="X327" s="4"/>
      <c r="Y327" s="6"/>
      <c r="Z327" s="4"/>
    </row>
    <row r="328" spans="3:26" x14ac:dyDescent="0.55000000000000004">
      <c r="C328" s="1"/>
      <c r="W328" s="11"/>
      <c r="X328" s="4"/>
      <c r="Y328" s="6"/>
      <c r="Z328" s="4"/>
    </row>
    <row r="329" spans="3:26" x14ac:dyDescent="0.55000000000000004">
      <c r="C329" s="1"/>
      <c r="W329" s="11"/>
      <c r="X329" s="4"/>
      <c r="Y329" s="6"/>
      <c r="Z329" s="4"/>
    </row>
    <row r="330" spans="3:26" x14ac:dyDescent="0.55000000000000004">
      <c r="C330" s="1"/>
      <c r="W330" s="11"/>
      <c r="X330" s="4"/>
      <c r="Y330" s="6"/>
      <c r="Z330" s="4"/>
    </row>
    <row r="331" spans="3:26" x14ac:dyDescent="0.55000000000000004">
      <c r="C331" s="1"/>
      <c r="W331" s="11"/>
      <c r="X331" s="4"/>
      <c r="Y331" s="6"/>
      <c r="Z331" s="4"/>
    </row>
    <row r="332" spans="3:26" x14ac:dyDescent="0.55000000000000004">
      <c r="C332" s="1"/>
      <c r="W332" s="11"/>
      <c r="X332" s="4"/>
      <c r="Y332" s="6"/>
      <c r="Z332" s="4"/>
    </row>
    <row r="333" spans="3:26" x14ac:dyDescent="0.55000000000000004">
      <c r="C333" s="1"/>
      <c r="W333" s="11"/>
      <c r="X333" s="4"/>
      <c r="Y333" s="6"/>
      <c r="Z333" s="4"/>
    </row>
    <row r="334" spans="3:26" x14ac:dyDescent="0.55000000000000004">
      <c r="C334" s="1"/>
      <c r="W334" s="11"/>
      <c r="X334" s="4"/>
      <c r="Y334" s="6"/>
      <c r="Z334" s="4"/>
    </row>
    <row r="335" spans="3:26" x14ac:dyDescent="0.55000000000000004">
      <c r="C335" s="1"/>
      <c r="W335" s="11"/>
      <c r="X335" s="4"/>
      <c r="Y335" s="6"/>
      <c r="Z335" s="4"/>
    </row>
    <row r="336" spans="3:26" x14ac:dyDescent="0.55000000000000004">
      <c r="C336" s="1"/>
      <c r="W336" s="11"/>
      <c r="X336" s="4"/>
      <c r="Y336" s="6"/>
      <c r="Z336" s="4"/>
    </row>
    <row r="337" spans="3:26" x14ac:dyDescent="0.55000000000000004">
      <c r="C337" s="1"/>
      <c r="W337" s="11"/>
      <c r="X337" s="4"/>
      <c r="Y337" s="6"/>
      <c r="Z337" s="4"/>
    </row>
    <row r="338" spans="3:26" x14ac:dyDescent="0.55000000000000004">
      <c r="C338" s="1"/>
      <c r="W338" s="11"/>
      <c r="X338" s="4"/>
      <c r="Y338" s="6"/>
      <c r="Z338" s="4"/>
    </row>
    <row r="339" spans="3:26" x14ac:dyDescent="0.55000000000000004">
      <c r="C339" s="1"/>
      <c r="W339" s="11"/>
      <c r="X339" s="4"/>
      <c r="Y339" s="6"/>
      <c r="Z339" s="4"/>
    </row>
    <row r="340" spans="3:26" x14ac:dyDescent="0.55000000000000004">
      <c r="C340" s="1"/>
      <c r="W340" s="11"/>
      <c r="X340" s="4"/>
      <c r="Y340" s="6"/>
      <c r="Z340" s="4"/>
    </row>
  </sheetData>
  <autoFilter ref="A3:AD54" xr:uid="{A2D00820-C32F-4DB1-9E8B-BDA18B5BC6D0}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Y264"/>
  <sheetViews>
    <sheetView topLeftCell="A4" workbookViewId="0">
      <selection activeCell="W4" sqref="W4"/>
    </sheetView>
  </sheetViews>
  <sheetFormatPr baseColWidth="10" defaultColWidth="9.140625" defaultRowHeight="18.75" x14ac:dyDescent="0.55000000000000004"/>
  <cols>
    <col min="3" max="3" width="14.42578125" bestFit="1" customWidth="1"/>
    <col min="9" max="9" width="15.42578125" bestFit="1" customWidth="1"/>
    <col min="10" max="11" width="15.42578125" customWidth="1"/>
    <col min="17" max="17" width="8.7109375"/>
    <col min="18" max="18" width="15.42578125" bestFit="1" customWidth="1"/>
    <col min="20" max="20" width="9.42578125" style="3" bestFit="1" customWidth="1"/>
    <col min="21" max="21" width="10.5703125" customWidth="1"/>
    <col min="23" max="23" width="8.7109375" style="3"/>
    <col min="27" max="27" width="6.140625" bestFit="1" customWidth="1"/>
  </cols>
  <sheetData>
    <row r="1" spans="1:25" x14ac:dyDescent="0.55000000000000004">
      <c r="A1" s="2" t="s">
        <v>53</v>
      </c>
      <c r="L1" s="2" t="s">
        <v>54</v>
      </c>
      <c r="R1" t="s">
        <v>55</v>
      </c>
    </row>
    <row r="3" spans="1:25" x14ac:dyDescent="0.55000000000000004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s="3" t="s">
        <v>22</v>
      </c>
      <c r="U3" t="s">
        <v>23</v>
      </c>
      <c r="V3" t="s">
        <v>24</v>
      </c>
      <c r="W3" s="3" t="s">
        <v>51</v>
      </c>
    </row>
    <row r="4" spans="1:25" x14ac:dyDescent="0.55000000000000004">
      <c r="A4">
        <v>2</v>
      </c>
      <c r="B4">
        <v>1642720310355</v>
      </c>
      <c r="C4" s="1">
        <v>44581.966550925928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60639</v>
      </c>
      <c r="M4">
        <v>75.2</v>
      </c>
      <c r="N4">
        <v>0.486859996752738</v>
      </c>
      <c r="O4">
        <v>6</v>
      </c>
      <c r="P4">
        <v>64776</v>
      </c>
      <c r="Q4">
        <v>82837</v>
      </c>
      <c r="R4">
        <v>86868</v>
      </c>
      <c r="S4">
        <v>87871</v>
      </c>
      <c r="T4">
        <v>283645</v>
      </c>
      <c r="U4">
        <v>4489</v>
      </c>
      <c r="V4">
        <v>7</v>
      </c>
      <c r="W4" s="6">
        <f>T4/1000</f>
        <v>283.64499999999998</v>
      </c>
    </row>
    <row r="5" spans="1:25" x14ac:dyDescent="0.55000000000000004">
      <c r="A5">
        <v>4</v>
      </c>
      <c r="B5">
        <v>1642758905588</v>
      </c>
      <c r="C5" s="1">
        <v>44582.413252314815</v>
      </c>
      <c r="D5">
        <v>100</v>
      </c>
      <c r="E5">
        <v>99999999</v>
      </c>
      <c r="F5">
        <v>100</v>
      </c>
      <c r="G5">
        <v>43581</v>
      </c>
      <c r="H5">
        <v>99999999</v>
      </c>
      <c r="I5">
        <v>99999999</v>
      </c>
      <c r="J5">
        <v>99999999</v>
      </c>
      <c r="K5">
        <v>99999999</v>
      </c>
      <c r="L5">
        <v>103994</v>
      </c>
      <c r="M5">
        <v>25.903699632644599</v>
      </c>
      <c r="N5">
        <v>0.88014000000000003</v>
      </c>
      <c r="O5">
        <v>6</v>
      </c>
      <c r="P5">
        <v>108231</v>
      </c>
      <c r="Q5">
        <v>129524</v>
      </c>
      <c r="R5">
        <v>134169</v>
      </c>
      <c r="S5">
        <v>139005</v>
      </c>
      <c r="T5">
        <v>284412</v>
      </c>
      <c r="U5">
        <v>4486.9611081023904</v>
      </c>
      <c r="V5">
        <v>7</v>
      </c>
      <c r="W5" s="6">
        <f t="shared" ref="W5:W38" si="0">T5/1000</f>
        <v>284.41199999999998</v>
      </c>
    </row>
    <row r="6" spans="1:25" x14ac:dyDescent="0.55000000000000004">
      <c r="A6">
        <v>5</v>
      </c>
      <c r="B6">
        <v>1642870506964</v>
      </c>
      <c r="C6" s="1">
        <v>44583.704930555556</v>
      </c>
      <c r="D6">
        <v>101</v>
      </c>
      <c r="E6">
        <v>99999999</v>
      </c>
      <c r="F6">
        <v>101</v>
      </c>
      <c r="G6">
        <v>43685</v>
      </c>
      <c r="H6">
        <v>99999999</v>
      </c>
      <c r="I6">
        <v>99999999</v>
      </c>
      <c r="J6">
        <v>99999999</v>
      </c>
      <c r="K6">
        <v>99999999</v>
      </c>
      <c r="L6">
        <v>104011</v>
      </c>
      <c r="M6">
        <v>32.200000000000003</v>
      </c>
      <c r="N6">
        <v>0.86</v>
      </c>
      <c r="O6">
        <v>6</v>
      </c>
      <c r="P6">
        <v>108148</v>
      </c>
      <c r="Q6">
        <v>131862</v>
      </c>
      <c r="R6">
        <v>136501</v>
      </c>
      <c r="S6">
        <v>138213</v>
      </c>
      <c r="T6">
        <v>285036</v>
      </c>
      <c r="U6">
        <v>4486</v>
      </c>
      <c r="V6">
        <v>7</v>
      </c>
      <c r="W6" s="6">
        <f t="shared" si="0"/>
        <v>285.036</v>
      </c>
    </row>
    <row r="7" spans="1:25" x14ac:dyDescent="0.55000000000000004">
      <c r="A7">
        <v>6</v>
      </c>
      <c r="B7">
        <v>1642938907417</v>
      </c>
      <c r="C7" s="1">
        <v>44584.496608796297</v>
      </c>
      <c r="D7">
        <v>102</v>
      </c>
      <c r="E7">
        <v>99999999</v>
      </c>
      <c r="F7">
        <v>102</v>
      </c>
      <c r="G7">
        <v>40469</v>
      </c>
      <c r="H7">
        <v>99999999</v>
      </c>
      <c r="I7">
        <v>99999999</v>
      </c>
      <c r="J7">
        <v>99999999</v>
      </c>
      <c r="K7">
        <v>99999999</v>
      </c>
      <c r="L7">
        <v>100895</v>
      </c>
      <c r="M7">
        <v>35.617899303436197</v>
      </c>
      <c r="N7">
        <v>0.87280999822616501</v>
      </c>
      <c r="O7">
        <v>6</v>
      </c>
      <c r="P7">
        <v>104727</v>
      </c>
      <c r="Q7">
        <v>127621</v>
      </c>
      <c r="R7">
        <v>132261</v>
      </c>
      <c r="S7">
        <v>137507</v>
      </c>
      <c r="T7">
        <v>284583</v>
      </c>
      <c r="U7">
        <v>4486.4638679744003</v>
      </c>
      <c r="V7">
        <v>7</v>
      </c>
      <c r="W7" s="6">
        <f t="shared" si="0"/>
        <v>284.58300000000003</v>
      </c>
    </row>
    <row r="8" spans="1:25" x14ac:dyDescent="0.55000000000000004">
      <c r="A8">
        <v>7</v>
      </c>
      <c r="B8">
        <v>1642957807974</v>
      </c>
      <c r="C8" s="1">
        <v>44584.715358796297</v>
      </c>
      <c r="D8">
        <v>101</v>
      </c>
      <c r="E8">
        <v>99999999</v>
      </c>
      <c r="F8">
        <v>101</v>
      </c>
      <c r="G8">
        <v>37503</v>
      </c>
      <c r="H8">
        <v>99999999</v>
      </c>
      <c r="I8">
        <v>99999999</v>
      </c>
      <c r="J8">
        <v>99999999</v>
      </c>
      <c r="K8">
        <v>99999999</v>
      </c>
      <c r="L8">
        <v>97962</v>
      </c>
      <c r="M8">
        <v>46.513499931335403</v>
      </c>
      <c r="N8">
        <v>0.81</v>
      </c>
      <c r="O8">
        <v>6</v>
      </c>
      <c r="P8">
        <v>101696</v>
      </c>
      <c r="Q8">
        <v>122274</v>
      </c>
      <c r="R8">
        <v>126709</v>
      </c>
      <c r="S8">
        <v>131248</v>
      </c>
      <c r="T8">
        <v>284026</v>
      </c>
      <c r="U8">
        <v>4486.26347495359</v>
      </c>
      <c r="V8">
        <v>7</v>
      </c>
      <c r="W8" s="6">
        <f t="shared" si="0"/>
        <v>284.02600000000001</v>
      </c>
    </row>
    <row r="9" spans="1:25" x14ac:dyDescent="0.55000000000000004">
      <c r="A9">
        <v>8</v>
      </c>
      <c r="B9">
        <v>1643016310609</v>
      </c>
      <c r="C9" s="1">
        <v>44585.392476851855</v>
      </c>
      <c r="D9">
        <v>101</v>
      </c>
      <c r="E9">
        <v>99999999</v>
      </c>
      <c r="F9">
        <v>101</v>
      </c>
      <c r="G9">
        <v>42971</v>
      </c>
      <c r="H9">
        <v>99999999</v>
      </c>
      <c r="I9">
        <v>99999999</v>
      </c>
      <c r="J9">
        <v>99999999</v>
      </c>
      <c r="K9">
        <v>99999999</v>
      </c>
      <c r="L9">
        <v>103384</v>
      </c>
      <c r="M9">
        <v>36.2118998565673</v>
      </c>
      <c r="N9">
        <v>0.86</v>
      </c>
      <c r="O9">
        <v>6</v>
      </c>
      <c r="P9">
        <v>107021</v>
      </c>
      <c r="Q9">
        <v>129742</v>
      </c>
      <c r="R9">
        <v>134386</v>
      </c>
      <c r="S9">
        <v>139432</v>
      </c>
      <c r="T9">
        <v>285391</v>
      </c>
      <c r="U9">
        <v>4486.2128577504</v>
      </c>
      <c r="V9">
        <v>7</v>
      </c>
      <c r="W9" s="6">
        <f t="shared" si="0"/>
        <v>285.39100000000002</v>
      </c>
      <c r="Y9" t="s">
        <v>56</v>
      </c>
    </row>
    <row r="10" spans="1:25" x14ac:dyDescent="0.55000000000000004">
      <c r="A10">
        <v>9</v>
      </c>
      <c r="B10">
        <v>1643032526540</v>
      </c>
      <c r="C10" s="1">
        <v>44585.58016203704</v>
      </c>
      <c r="D10">
        <v>202</v>
      </c>
      <c r="E10">
        <v>99999999</v>
      </c>
      <c r="F10">
        <v>202</v>
      </c>
      <c r="G10">
        <v>41462</v>
      </c>
      <c r="H10">
        <v>1009</v>
      </c>
      <c r="I10">
        <v>26530</v>
      </c>
      <c r="J10">
        <v>127047</v>
      </c>
      <c r="K10">
        <v>151354</v>
      </c>
      <c r="L10">
        <v>285647</v>
      </c>
      <c r="M10">
        <v>57.6</v>
      </c>
      <c r="N10">
        <v>0.79519000170230802</v>
      </c>
      <c r="O10">
        <v>8</v>
      </c>
      <c r="P10">
        <v>289584</v>
      </c>
      <c r="Q10">
        <v>316629</v>
      </c>
      <c r="R10">
        <v>356703</v>
      </c>
      <c r="S10">
        <v>360640</v>
      </c>
      <c r="T10">
        <v>494460</v>
      </c>
      <c r="U10">
        <v>4486.9993750000003</v>
      </c>
      <c r="V10">
        <v>7</v>
      </c>
      <c r="W10" s="6">
        <f t="shared" si="0"/>
        <v>494.46</v>
      </c>
    </row>
    <row r="11" spans="1:25" x14ac:dyDescent="0.55000000000000004">
      <c r="A11">
        <v>10</v>
      </c>
      <c r="B11">
        <v>1643093703513</v>
      </c>
      <c r="C11" s="1">
        <v>44586.288229166668</v>
      </c>
      <c r="D11">
        <v>101</v>
      </c>
      <c r="E11">
        <v>99999999</v>
      </c>
      <c r="F11">
        <v>101</v>
      </c>
      <c r="G11">
        <v>38838</v>
      </c>
      <c r="H11">
        <v>99999999</v>
      </c>
      <c r="I11">
        <v>99999999</v>
      </c>
      <c r="J11">
        <v>99999999</v>
      </c>
      <c r="K11">
        <v>99999999</v>
      </c>
      <c r="L11">
        <v>99177</v>
      </c>
      <c r="M11">
        <v>36.6124994659423</v>
      </c>
      <c r="N11">
        <v>0.86</v>
      </c>
      <c r="O11">
        <v>6.0030000000000001</v>
      </c>
      <c r="P11">
        <v>102810</v>
      </c>
      <c r="Q11">
        <v>124986</v>
      </c>
      <c r="R11">
        <v>129728</v>
      </c>
      <c r="S11">
        <v>135373</v>
      </c>
      <c r="T11">
        <v>284487</v>
      </c>
      <c r="U11">
        <v>4486.2977559999999</v>
      </c>
      <c r="V11">
        <v>7</v>
      </c>
      <c r="W11" s="6">
        <f t="shared" si="0"/>
        <v>284.48700000000002</v>
      </c>
    </row>
    <row r="12" spans="1:25" x14ac:dyDescent="0.55000000000000004">
      <c r="A12">
        <v>11</v>
      </c>
      <c r="B12">
        <v>1643102704226</v>
      </c>
      <c r="C12" s="1">
        <v>44586.392407407409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60728</v>
      </c>
      <c r="M12">
        <v>75.3</v>
      </c>
      <c r="N12">
        <v>0.49</v>
      </c>
      <c r="O12">
        <v>6</v>
      </c>
      <c r="P12">
        <v>64766</v>
      </c>
      <c r="Q12">
        <v>82932</v>
      </c>
      <c r="R12">
        <v>87168</v>
      </c>
      <c r="S12">
        <v>96447</v>
      </c>
      <c r="T12">
        <v>283774</v>
      </c>
      <c r="U12">
        <v>4486</v>
      </c>
      <c r="V12">
        <v>7</v>
      </c>
      <c r="W12" s="6">
        <f t="shared" si="0"/>
        <v>283.774</v>
      </c>
    </row>
    <row r="13" spans="1:25" x14ac:dyDescent="0.55000000000000004">
      <c r="A13">
        <v>12</v>
      </c>
      <c r="B13">
        <v>1643118903856</v>
      </c>
      <c r="C13" s="1">
        <v>44586.579895833333</v>
      </c>
      <c r="D13">
        <v>102</v>
      </c>
      <c r="E13">
        <v>99999999</v>
      </c>
      <c r="F13">
        <v>102</v>
      </c>
      <c r="G13">
        <v>18466</v>
      </c>
      <c r="H13">
        <v>99999999</v>
      </c>
      <c r="I13">
        <v>99999999</v>
      </c>
      <c r="J13">
        <v>99999999</v>
      </c>
      <c r="K13">
        <v>99999999</v>
      </c>
      <c r="L13">
        <v>78866</v>
      </c>
      <c r="M13">
        <v>74.398399999999995</v>
      </c>
      <c r="N13">
        <v>0.52</v>
      </c>
      <c r="O13">
        <v>6.1619999999999999</v>
      </c>
      <c r="P13">
        <v>83001</v>
      </c>
      <c r="Q13">
        <v>101362</v>
      </c>
      <c r="R13">
        <v>105696</v>
      </c>
      <c r="S13">
        <v>114683</v>
      </c>
      <c r="T13">
        <v>284144</v>
      </c>
      <c r="U13">
        <v>4487</v>
      </c>
      <c r="V13">
        <v>7</v>
      </c>
      <c r="W13" s="6">
        <f t="shared" si="0"/>
        <v>284.14400000000001</v>
      </c>
    </row>
    <row r="14" spans="1:25" x14ac:dyDescent="0.55000000000000004">
      <c r="A14">
        <v>13</v>
      </c>
      <c r="B14">
        <v>1643122503906</v>
      </c>
      <c r="C14" s="1">
        <v>44586.621562499997</v>
      </c>
      <c r="D14">
        <v>101</v>
      </c>
      <c r="E14">
        <v>99999999</v>
      </c>
      <c r="F14">
        <v>101</v>
      </c>
      <c r="G14">
        <v>33301</v>
      </c>
      <c r="H14">
        <v>99999999</v>
      </c>
      <c r="I14">
        <v>99999999</v>
      </c>
      <c r="J14">
        <v>99999999</v>
      </c>
      <c r="K14">
        <v>99999999</v>
      </c>
      <c r="L14">
        <v>93637</v>
      </c>
      <c r="M14">
        <v>69.525599609375007</v>
      </c>
      <c r="N14">
        <v>0.60053000000000001</v>
      </c>
      <c r="O14">
        <v>6</v>
      </c>
      <c r="P14">
        <v>97377</v>
      </c>
      <c r="Q14">
        <v>116255</v>
      </c>
      <c r="R14">
        <v>120593</v>
      </c>
      <c r="S14">
        <v>129987</v>
      </c>
      <c r="T14">
        <v>284094</v>
      </c>
      <c r="U14">
        <v>4487</v>
      </c>
      <c r="V14">
        <v>7</v>
      </c>
      <c r="W14" s="6">
        <f t="shared" si="0"/>
        <v>284.09399999999999</v>
      </c>
    </row>
    <row r="15" spans="1:25" x14ac:dyDescent="0.55000000000000004">
      <c r="A15">
        <v>14</v>
      </c>
      <c r="B15">
        <v>1643140506419</v>
      </c>
      <c r="C15" s="1">
        <v>44586.829930555556</v>
      </c>
      <c r="D15">
        <v>101</v>
      </c>
      <c r="E15">
        <v>99999999</v>
      </c>
      <c r="F15">
        <v>101</v>
      </c>
      <c r="G15">
        <v>17264</v>
      </c>
      <c r="H15">
        <v>99999999</v>
      </c>
      <c r="I15">
        <v>99999999</v>
      </c>
      <c r="J15">
        <v>99999999</v>
      </c>
      <c r="K15">
        <v>99999999</v>
      </c>
      <c r="L15">
        <v>77681</v>
      </c>
      <c r="M15">
        <v>74.8</v>
      </c>
      <c r="N15">
        <v>0.57856000076532299</v>
      </c>
      <c r="O15">
        <v>6.8369999999999997</v>
      </c>
      <c r="P15">
        <v>81319</v>
      </c>
      <c r="Q15">
        <v>100179</v>
      </c>
      <c r="R15">
        <v>104429</v>
      </c>
      <c r="S15">
        <v>114936</v>
      </c>
      <c r="T15">
        <v>283581</v>
      </c>
      <c r="U15">
        <v>4486.839199</v>
      </c>
      <c r="V15">
        <v>7</v>
      </c>
      <c r="W15" s="6">
        <f t="shared" si="0"/>
        <v>283.58100000000002</v>
      </c>
    </row>
    <row r="16" spans="1:25" x14ac:dyDescent="0.55000000000000004">
      <c r="A16">
        <v>15</v>
      </c>
      <c r="B16">
        <v>1643181904539</v>
      </c>
      <c r="C16" s="1">
        <v>44587.309074074074</v>
      </c>
      <c r="D16">
        <v>100</v>
      </c>
      <c r="E16">
        <v>99999999</v>
      </c>
      <c r="F16">
        <v>100</v>
      </c>
      <c r="G16">
        <v>40563</v>
      </c>
      <c r="H16">
        <v>99999999</v>
      </c>
      <c r="I16">
        <v>99999999</v>
      </c>
      <c r="J16">
        <v>99999999</v>
      </c>
      <c r="K16">
        <v>99999999</v>
      </c>
      <c r="L16">
        <v>100893</v>
      </c>
      <c r="M16">
        <v>36.363200439453102</v>
      </c>
      <c r="N16">
        <v>0.87063999999999997</v>
      </c>
      <c r="O16">
        <v>6</v>
      </c>
      <c r="P16">
        <v>104626</v>
      </c>
      <c r="Q16">
        <v>126921</v>
      </c>
      <c r="R16">
        <v>131562</v>
      </c>
      <c r="S16">
        <v>136401</v>
      </c>
      <c r="T16">
        <v>285461</v>
      </c>
      <c r="U16">
        <v>4486.6270000000004</v>
      </c>
      <c r="V16">
        <v>7</v>
      </c>
      <c r="W16" s="6">
        <f t="shared" si="0"/>
        <v>285.46100000000001</v>
      </c>
    </row>
    <row r="17" spans="1:23" x14ac:dyDescent="0.55000000000000004">
      <c r="A17">
        <v>16</v>
      </c>
      <c r="B17">
        <v>1643190904523</v>
      </c>
      <c r="C17" s="1">
        <v>44587.413240740738</v>
      </c>
      <c r="D17">
        <v>102</v>
      </c>
      <c r="E17">
        <v>99999999</v>
      </c>
      <c r="F17">
        <v>102</v>
      </c>
      <c r="G17">
        <v>38468</v>
      </c>
      <c r="H17">
        <v>99999999</v>
      </c>
      <c r="I17">
        <v>99999999</v>
      </c>
      <c r="J17">
        <v>99999999</v>
      </c>
      <c r="K17">
        <v>99999999</v>
      </c>
      <c r="L17">
        <v>98897</v>
      </c>
      <c r="M17">
        <v>61.426000293731597</v>
      </c>
      <c r="N17">
        <v>0.59899000395536395</v>
      </c>
      <c r="O17">
        <v>7.524</v>
      </c>
      <c r="P17">
        <v>102831</v>
      </c>
      <c r="Q17">
        <v>122197</v>
      </c>
      <c r="R17">
        <v>126540</v>
      </c>
      <c r="S17">
        <v>134807</v>
      </c>
      <c r="T17">
        <v>284477</v>
      </c>
      <c r="U17">
        <v>4486.8990000000003</v>
      </c>
      <c r="V17">
        <v>7</v>
      </c>
      <c r="W17" s="6">
        <f t="shared" si="0"/>
        <v>284.47699999999998</v>
      </c>
    </row>
    <row r="18" spans="1:23" x14ac:dyDescent="0.55000000000000004">
      <c r="A18">
        <v>18</v>
      </c>
      <c r="B18">
        <v>1643301906246</v>
      </c>
      <c r="C18" s="1">
        <v>44588.69798611111</v>
      </c>
      <c r="D18">
        <v>101</v>
      </c>
      <c r="E18">
        <v>99999999</v>
      </c>
      <c r="F18">
        <v>101</v>
      </c>
      <c r="G18">
        <v>33393</v>
      </c>
      <c r="H18">
        <v>99999999</v>
      </c>
      <c r="I18">
        <v>99999999</v>
      </c>
      <c r="J18">
        <v>99999999</v>
      </c>
      <c r="K18">
        <v>99999999</v>
      </c>
      <c r="L18">
        <v>93711</v>
      </c>
      <c r="M18">
        <v>29.619700456619199</v>
      </c>
      <c r="N18">
        <v>0.89</v>
      </c>
      <c r="O18">
        <v>6</v>
      </c>
      <c r="P18">
        <v>97540</v>
      </c>
      <c r="Q18">
        <v>122367</v>
      </c>
      <c r="R18">
        <v>127112</v>
      </c>
      <c r="S18">
        <v>131851</v>
      </c>
      <c r="T18">
        <v>284754</v>
      </c>
      <c r="U18">
        <v>4486.9159</v>
      </c>
      <c r="V18">
        <v>7</v>
      </c>
      <c r="W18" s="6">
        <f t="shared" si="0"/>
        <v>284.75400000000002</v>
      </c>
    </row>
    <row r="19" spans="1:23" x14ac:dyDescent="0.55000000000000004">
      <c r="A19">
        <v>19</v>
      </c>
      <c r="B19">
        <v>1643354706096</v>
      </c>
      <c r="C19" s="1">
        <v>44589.30909722222</v>
      </c>
      <c r="D19">
        <v>100</v>
      </c>
      <c r="E19">
        <v>99999999</v>
      </c>
      <c r="F19">
        <v>100</v>
      </c>
      <c r="G19">
        <v>37230</v>
      </c>
      <c r="H19">
        <v>99999999</v>
      </c>
      <c r="I19">
        <v>99999999</v>
      </c>
      <c r="J19">
        <v>99999999</v>
      </c>
      <c r="K19">
        <v>99999999</v>
      </c>
      <c r="L19">
        <v>97649</v>
      </c>
      <c r="M19">
        <v>37.241799976348801</v>
      </c>
      <c r="N19">
        <v>0.86</v>
      </c>
      <c r="O19">
        <v>6</v>
      </c>
      <c r="P19">
        <v>101179</v>
      </c>
      <c r="Q19">
        <v>123571</v>
      </c>
      <c r="R19">
        <v>128115</v>
      </c>
      <c r="S19">
        <v>132955</v>
      </c>
      <c r="T19">
        <v>284904</v>
      </c>
      <c r="U19">
        <v>4486</v>
      </c>
      <c r="V19">
        <v>7</v>
      </c>
      <c r="W19" s="6">
        <f t="shared" si="0"/>
        <v>284.904</v>
      </c>
    </row>
    <row r="20" spans="1:23" x14ac:dyDescent="0.55000000000000004">
      <c r="A20">
        <v>26</v>
      </c>
      <c r="B20">
        <v>1643783706706</v>
      </c>
      <c r="C20" s="1">
        <v>44594.274375000001</v>
      </c>
      <c r="D20">
        <v>101</v>
      </c>
      <c r="E20">
        <v>99999999</v>
      </c>
      <c r="F20">
        <v>101</v>
      </c>
      <c r="G20">
        <v>46102</v>
      </c>
      <c r="H20">
        <v>99999999</v>
      </c>
      <c r="I20">
        <v>99999999</v>
      </c>
      <c r="J20">
        <v>99999999</v>
      </c>
      <c r="K20">
        <v>99999999</v>
      </c>
      <c r="L20">
        <v>106511</v>
      </c>
      <c r="M20">
        <v>32.700000000000003</v>
      </c>
      <c r="N20">
        <v>0.86554999879837002</v>
      </c>
      <c r="O20">
        <v>7.0229999999999997</v>
      </c>
      <c r="P20">
        <v>110655</v>
      </c>
      <c r="Q20">
        <v>135459</v>
      </c>
      <c r="R20">
        <v>140308</v>
      </c>
      <c r="S20">
        <v>146858</v>
      </c>
      <c r="T20">
        <v>285294</v>
      </c>
      <c r="U20">
        <v>4486</v>
      </c>
      <c r="V20">
        <v>7</v>
      </c>
      <c r="W20" s="6">
        <f t="shared" si="0"/>
        <v>285.29399999999998</v>
      </c>
    </row>
    <row r="21" spans="1:23" x14ac:dyDescent="0.55000000000000004">
      <c r="A21">
        <v>27</v>
      </c>
      <c r="B21">
        <v>1643799305664</v>
      </c>
      <c r="C21" s="1">
        <v>44594.454918981479</v>
      </c>
      <c r="D21">
        <v>101</v>
      </c>
      <c r="E21">
        <v>99999999</v>
      </c>
      <c r="F21">
        <v>101</v>
      </c>
      <c r="G21">
        <v>40749</v>
      </c>
      <c r="H21">
        <v>99999999</v>
      </c>
      <c r="I21">
        <v>99999999</v>
      </c>
      <c r="J21">
        <v>99999999</v>
      </c>
      <c r="K21">
        <v>99999999</v>
      </c>
      <c r="L21">
        <v>101171</v>
      </c>
      <c r="M21">
        <v>50.170599567413298</v>
      </c>
      <c r="N21">
        <v>0.79</v>
      </c>
      <c r="O21">
        <v>6.48</v>
      </c>
      <c r="P21">
        <v>105203</v>
      </c>
      <c r="Q21">
        <v>125370</v>
      </c>
      <c r="R21">
        <v>130010</v>
      </c>
      <c r="S21">
        <v>134952</v>
      </c>
      <c r="T21">
        <v>284336</v>
      </c>
      <c r="U21">
        <v>4486.1276420385902</v>
      </c>
      <c r="V21">
        <v>7</v>
      </c>
      <c r="W21" s="6">
        <f t="shared" si="0"/>
        <v>284.33600000000001</v>
      </c>
    </row>
    <row r="22" spans="1:23" x14ac:dyDescent="0.55000000000000004">
      <c r="A22">
        <v>28</v>
      </c>
      <c r="B22">
        <v>1643805306694</v>
      </c>
      <c r="C22" s="1">
        <v>44594.524375000001</v>
      </c>
      <c r="D22">
        <v>102</v>
      </c>
      <c r="E22">
        <v>99999999</v>
      </c>
      <c r="F22">
        <v>102</v>
      </c>
      <c r="G22">
        <v>31185</v>
      </c>
      <c r="H22">
        <v>99999999</v>
      </c>
      <c r="I22">
        <v>99999999</v>
      </c>
      <c r="J22">
        <v>99999999</v>
      </c>
      <c r="K22">
        <v>99999999</v>
      </c>
      <c r="L22">
        <v>91508</v>
      </c>
      <c r="M22">
        <v>71.599999999999994</v>
      </c>
      <c r="N22">
        <v>0.55649001121520902</v>
      </c>
      <c r="O22">
        <v>6</v>
      </c>
      <c r="P22">
        <v>95443</v>
      </c>
      <c r="Q22">
        <v>113920</v>
      </c>
      <c r="R22">
        <v>118468</v>
      </c>
      <c r="S22">
        <v>126766</v>
      </c>
      <c r="T22">
        <v>284306</v>
      </c>
      <c r="U22">
        <v>4486.6043576790998</v>
      </c>
      <c r="V22">
        <v>7</v>
      </c>
      <c r="W22" s="6">
        <f t="shared" si="0"/>
        <v>284.30599999999998</v>
      </c>
    </row>
    <row r="23" spans="1:23" x14ac:dyDescent="0.55000000000000004">
      <c r="A23">
        <v>29</v>
      </c>
      <c r="B23">
        <v>1643817305419</v>
      </c>
      <c r="C23" s="1">
        <v>44594.663252314815</v>
      </c>
      <c r="D23">
        <v>202</v>
      </c>
      <c r="E23">
        <v>99999999</v>
      </c>
      <c r="F23">
        <v>202</v>
      </c>
      <c r="G23">
        <v>41433</v>
      </c>
      <c r="H23">
        <v>99999999</v>
      </c>
      <c r="I23">
        <v>99999999</v>
      </c>
      <c r="J23">
        <v>99999999</v>
      </c>
      <c r="K23">
        <v>99999999</v>
      </c>
      <c r="L23">
        <v>101775</v>
      </c>
      <c r="M23">
        <v>55.461000240325902</v>
      </c>
      <c r="N23">
        <v>0.752989997148513</v>
      </c>
      <c r="O23">
        <v>7.1609999999999996</v>
      </c>
      <c r="P23">
        <v>105709</v>
      </c>
      <c r="Q23">
        <v>125374</v>
      </c>
      <c r="R23">
        <v>130008</v>
      </c>
      <c r="S23">
        <v>135169</v>
      </c>
      <c r="T23">
        <v>284581</v>
      </c>
      <c r="U23">
        <v>4486.6351827315902</v>
      </c>
      <c r="V23">
        <v>7</v>
      </c>
      <c r="W23" s="6">
        <f t="shared" si="0"/>
        <v>284.58100000000002</v>
      </c>
    </row>
    <row r="24" spans="1:23" x14ac:dyDescent="0.55000000000000004">
      <c r="A24">
        <v>30</v>
      </c>
      <c r="B24">
        <v>1643821505258</v>
      </c>
      <c r="C24" s="1">
        <v>44594.711863425924</v>
      </c>
      <c r="D24">
        <v>99999999</v>
      </c>
      <c r="E24">
        <v>99999999</v>
      </c>
      <c r="F24">
        <v>99999999</v>
      </c>
      <c r="G24">
        <v>99999999</v>
      </c>
      <c r="H24">
        <v>99999999</v>
      </c>
      <c r="I24">
        <v>99999999</v>
      </c>
      <c r="J24">
        <v>99999999</v>
      </c>
      <c r="K24">
        <v>99999999</v>
      </c>
      <c r="L24">
        <v>60618</v>
      </c>
      <c r="M24">
        <v>74.8</v>
      </c>
      <c r="N24">
        <v>0.44875999999999999</v>
      </c>
      <c r="O24">
        <v>6</v>
      </c>
      <c r="P24">
        <v>64753</v>
      </c>
      <c r="Q24">
        <v>82507</v>
      </c>
      <c r="R24">
        <v>86846</v>
      </c>
      <c r="S24">
        <v>95219</v>
      </c>
      <c r="T24">
        <v>283742</v>
      </c>
      <c r="U24">
        <v>4485.1443730574902</v>
      </c>
      <c r="V24">
        <v>7</v>
      </c>
      <c r="W24" s="6">
        <f t="shared" si="0"/>
        <v>283.74200000000002</v>
      </c>
    </row>
    <row r="25" spans="1:23" x14ac:dyDescent="0.55000000000000004">
      <c r="A25">
        <v>33</v>
      </c>
      <c r="B25">
        <v>1644407752979</v>
      </c>
      <c r="C25" s="1">
        <v>44601.497129629628</v>
      </c>
      <c r="D25">
        <v>201</v>
      </c>
      <c r="E25">
        <v>99999999</v>
      </c>
      <c r="F25">
        <v>201</v>
      </c>
      <c r="G25">
        <v>45474</v>
      </c>
      <c r="H25">
        <v>906</v>
      </c>
      <c r="I25">
        <v>26115</v>
      </c>
      <c r="J25">
        <v>126579</v>
      </c>
      <c r="K25">
        <v>150672</v>
      </c>
      <c r="L25">
        <v>298406</v>
      </c>
      <c r="M25">
        <v>33.800899999999899</v>
      </c>
      <c r="N25">
        <v>0.87218999891281102</v>
      </c>
      <c r="O25">
        <v>8</v>
      </c>
      <c r="P25">
        <v>301941</v>
      </c>
      <c r="Q25">
        <v>326956</v>
      </c>
      <c r="R25">
        <v>333109</v>
      </c>
      <c r="S25">
        <v>337752</v>
      </c>
      <c r="T25">
        <v>484021</v>
      </c>
      <c r="U25">
        <v>4494</v>
      </c>
      <c r="V25">
        <v>7</v>
      </c>
      <c r="W25" s="6">
        <f t="shared" si="0"/>
        <v>484.02100000000002</v>
      </c>
    </row>
    <row r="26" spans="1:23" x14ac:dyDescent="0.55000000000000004">
      <c r="A26">
        <v>40</v>
      </c>
      <c r="B26">
        <v>1644423304876</v>
      </c>
      <c r="C26" s="1">
        <v>44601.677129629628</v>
      </c>
      <c r="D26">
        <v>101</v>
      </c>
      <c r="E26">
        <v>99999999</v>
      </c>
      <c r="F26">
        <v>101</v>
      </c>
      <c r="G26">
        <v>34302</v>
      </c>
      <c r="H26">
        <v>99999999</v>
      </c>
      <c r="I26">
        <v>99999999</v>
      </c>
      <c r="J26">
        <v>99999999</v>
      </c>
      <c r="K26">
        <v>99999999</v>
      </c>
      <c r="L26">
        <v>94735</v>
      </c>
      <c r="M26">
        <v>42.436199794769202</v>
      </c>
      <c r="N26">
        <v>0.840193773193876</v>
      </c>
      <c r="O26">
        <v>7.0350000000000001</v>
      </c>
      <c r="P26">
        <v>98871</v>
      </c>
      <c r="Q26">
        <v>119035</v>
      </c>
      <c r="R26">
        <v>123576</v>
      </c>
      <c r="S26">
        <v>127714</v>
      </c>
      <c r="T26">
        <v>285124</v>
      </c>
      <c r="U26">
        <v>4486</v>
      </c>
      <c r="V26">
        <v>7</v>
      </c>
      <c r="W26" s="6">
        <f t="shared" si="0"/>
        <v>285.12400000000002</v>
      </c>
    </row>
    <row r="27" spans="1:23" x14ac:dyDescent="0.55000000000000004">
      <c r="A27">
        <v>41</v>
      </c>
      <c r="B27">
        <v>1644490872577</v>
      </c>
      <c r="C27" s="1">
        <v>44602.459166666667</v>
      </c>
      <c r="D27">
        <v>101</v>
      </c>
      <c r="E27">
        <v>99999999</v>
      </c>
      <c r="F27">
        <v>101</v>
      </c>
      <c r="G27">
        <v>39958</v>
      </c>
      <c r="H27">
        <v>99999999</v>
      </c>
      <c r="I27">
        <v>99999999</v>
      </c>
      <c r="J27">
        <v>99999999</v>
      </c>
      <c r="K27">
        <v>99999999</v>
      </c>
      <c r="L27">
        <v>100392</v>
      </c>
      <c r="M27">
        <v>35.797400173187199</v>
      </c>
      <c r="N27">
        <v>0.86563999999999997</v>
      </c>
      <c r="O27">
        <v>6</v>
      </c>
      <c r="P27">
        <v>104431</v>
      </c>
      <c r="Q27">
        <v>127029</v>
      </c>
      <c r="R27">
        <v>131781</v>
      </c>
      <c r="S27">
        <v>136926</v>
      </c>
      <c r="T27">
        <v>285423</v>
      </c>
      <c r="U27">
        <v>4494</v>
      </c>
      <c r="V27">
        <v>7</v>
      </c>
      <c r="W27" s="6">
        <f t="shared" si="0"/>
        <v>285.423</v>
      </c>
    </row>
    <row r="28" spans="1:23" x14ac:dyDescent="0.55000000000000004">
      <c r="A28">
        <v>43</v>
      </c>
      <c r="B28">
        <v>1644514507234</v>
      </c>
      <c r="C28" s="1">
        <v>44602.732719907406</v>
      </c>
      <c r="D28">
        <v>201</v>
      </c>
      <c r="E28">
        <v>99999999</v>
      </c>
      <c r="F28">
        <v>201</v>
      </c>
      <c r="G28">
        <v>36926</v>
      </c>
      <c r="H28">
        <v>99999999</v>
      </c>
      <c r="I28">
        <v>99999999</v>
      </c>
      <c r="J28">
        <v>99999999</v>
      </c>
      <c r="K28">
        <v>99999999</v>
      </c>
      <c r="L28">
        <v>97346</v>
      </c>
      <c r="M28">
        <v>42.730000076293898</v>
      </c>
      <c r="N28">
        <v>0.83</v>
      </c>
      <c r="O28">
        <v>6</v>
      </c>
      <c r="P28">
        <v>101382</v>
      </c>
      <c r="Q28">
        <v>121969</v>
      </c>
      <c r="R28">
        <v>126514</v>
      </c>
      <c r="S28">
        <v>131760</v>
      </c>
      <c r="T28">
        <v>284766</v>
      </c>
      <c r="U28">
        <v>4487</v>
      </c>
      <c r="V28">
        <v>7</v>
      </c>
      <c r="W28" s="6">
        <f t="shared" si="0"/>
        <v>284.76600000000002</v>
      </c>
    </row>
    <row r="29" spans="1:23" x14ac:dyDescent="0.55000000000000004">
      <c r="A29">
        <v>45</v>
      </c>
      <c r="B29">
        <v>1644864905430</v>
      </c>
      <c r="C29" s="1">
        <v>44606.788252314815</v>
      </c>
      <c r="D29">
        <v>101</v>
      </c>
      <c r="E29">
        <v>99999999</v>
      </c>
      <c r="F29">
        <v>101</v>
      </c>
      <c r="G29">
        <v>43970</v>
      </c>
      <c r="H29">
        <v>99999999</v>
      </c>
      <c r="I29">
        <v>99999999</v>
      </c>
      <c r="J29">
        <v>99999999</v>
      </c>
      <c r="K29">
        <v>99999999</v>
      </c>
      <c r="L29">
        <v>104413</v>
      </c>
      <c r="M29">
        <v>33.4460008239746</v>
      </c>
      <c r="N29">
        <v>0.86</v>
      </c>
      <c r="O29">
        <v>6.6689999999999996</v>
      </c>
      <c r="P29">
        <v>108447</v>
      </c>
      <c r="Q29">
        <v>132259</v>
      </c>
      <c r="R29">
        <v>137308</v>
      </c>
      <c r="S29">
        <v>143062</v>
      </c>
      <c r="T29">
        <v>284570</v>
      </c>
      <c r="U29">
        <v>4486</v>
      </c>
      <c r="V29">
        <v>7</v>
      </c>
      <c r="W29" s="6">
        <f t="shared" si="0"/>
        <v>284.57</v>
      </c>
    </row>
    <row r="30" spans="1:23" x14ac:dyDescent="0.55000000000000004">
      <c r="A30">
        <v>48</v>
      </c>
      <c r="B30">
        <v>1645026081152</v>
      </c>
      <c r="C30" s="1">
        <v>44608.653715277775</v>
      </c>
      <c r="D30">
        <v>101</v>
      </c>
      <c r="E30">
        <v>99999999</v>
      </c>
      <c r="F30">
        <v>101</v>
      </c>
      <c r="G30">
        <v>10788</v>
      </c>
      <c r="H30">
        <v>99999999</v>
      </c>
      <c r="I30">
        <v>99999999</v>
      </c>
      <c r="J30">
        <v>99999999</v>
      </c>
      <c r="K30">
        <v>99999999</v>
      </c>
      <c r="L30">
        <v>104529</v>
      </c>
      <c r="M30">
        <v>49.482300000000002</v>
      </c>
      <c r="N30">
        <v>0.81</v>
      </c>
      <c r="O30">
        <v>8</v>
      </c>
      <c r="P30">
        <v>108363</v>
      </c>
      <c r="Q30">
        <v>127016</v>
      </c>
      <c r="R30">
        <v>133072</v>
      </c>
      <c r="S30">
        <v>136912</v>
      </c>
      <c r="T30">
        <v>270848</v>
      </c>
      <c r="U30">
        <v>4494</v>
      </c>
      <c r="V30">
        <v>7</v>
      </c>
      <c r="W30" s="6">
        <f t="shared" si="0"/>
        <v>270.84800000000001</v>
      </c>
    </row>
    <row r="31" spans="1:23" x14ac:dyDescent="0.55000000000000004">
      <c r="A31">
        <v>67</v>
      </c>
      <c r="B31">
        <v>1645116908573</v>
      </c>
      <c r="C31" s="1">
        <v>44609.704953703702</v>
      </c>
      <c r="D31">
        <v>101</v>
      </c>
      <c r="E31">
        <v>99999999</v>
      </c>
      <c r="F31">
        <v>101</v>
      </c>
      <c r="G31">
        <v>27431</v>
      </c>
      <c r="H31">
        <v>99999999</v>
      </c>
      <c r="I31">
        <v>99999999</v>
      </c>
      <c r="J31">
        <v>99999999</v>
      </c>
      <c r="K31">
        <v>99999999</v>
      </c>
      <c r="L31">
        <v>87877</v>
      </c>
      <c r="M31">
        <v>66.044999313354396</v>
      </c>
      <c r="N31">
        <v>0.68</v>
      </c>
      <c r="O31">
        <v>6</v>
      </c>
      <c r="P31">
        <v>91819</v>
      </c>
      <c r="Q31">
        <v>110580</v>
      </c>
      <c r="R31">
        <v>114720</v>
      </c>
      <c r="S31">
        <v>210625</v>
      </c>
      <c r="T31">
        <v>286427</v>
      </c>
      <c r="U31">
        <v>4486.4386798510996</v>
      </c>
      <c r="V31">
        <v>7</v>
      </c>
      <c r="W31" s="6">
        <f t="shared" si="0"/>
        <v>286.42700000000002</v>
      </c>
    </row>
    <row r="32" spans="1:23" x14ac:dyDescent="0.55000000000000004">
      <c r="A32">
        <v>70</v>
      </c>
      <c r="B32">
        <v>1645184306764</v>
      </c>
      <c r="C32" s="1">
        <v>44610.485023148147</v>
      </c>
      <c r="D32">
        <v>99999999</v>
      </c>
      <c r="E32">
        <v>99999999</v>
      </c>
      <c r="F32">
        <v>99999999</v>
      </c>
      <c r="G32">
        <v>99999999</v>
      </c>
      <c r="H32">
        <v>605</v>
      </c>
      <c r="I32">
        <v>17059</v>
      </c>
      <c r="J32">
        <v>117498</v>
      </c>
      <c r="K32">
        <v>141499</v>
      </c>
      <c r="L32">
        <v>224105</v>
      </c>
      <c r="M32">
        <v>63.9</v>
      </c>
      <c r="N32">
        <v>0.62</v>
      </c>
      <c r="O32">
        <v>8</v>
      </c>
      <c r="P32">
        <v>227935</v>
      </c>
      <c r="Q32">
        <v>245614</v>
      </c>
      <c r="R32">
        <v>251082</v>
      </c>
      <c r="S32">
        <v>292339</v>
      </c>
      <c r="T32">
        <v>426236</v>
      </c>
      <c r="U32">
        <v>4494</v>
      </c>
      <c r="V32">
        <v>7</v>
      </c>
      <c r="W32" s="6">
        <f t="shared" si="0"/>
        <v>426.23599999999999</v>
      </c>
    </row>
    <row r="33" spans="1:23" x14ac:dyDescent="0.55000000000000004">
      <c r="A33">
        <v>73</v>
      </c>
      <c r="B33">
        <v>1645196707932</v>
      </c>
      <c r="C33" s="1">
        <v>44610.628553240742</v>
      </c>
      <c r="D33">
        <v>101</v>
      </c>
      <c r="E33">
        <v>99999999</v>
      </c>
      <c r="F33">
        <v>101</v>
      </c>
      <c r="G33">
        <v>40463</v>
      </c>
      <c r="H33">
        <v>99999999</v>
      </c>
      <c r="I33">
        <v>99999999</v>
      </c>
      <c r="J33">
        <v>99999999</v>
      </c>
      <c r="K33">
        <v>99999999</v>
      </c>
      <c r="L33">
        <v>100873</v>
      </c>
      <c r="M33">
        <v>49.579399532318099</v>
      </c>
      <c r="N33">
        <v>0.8</v>
      </c>
      <c r="O33">
        <v>6</v>
      </c>
      <c r="P33">
        <v>104906</v>
      </c>
      <c r="Q33">
        <v>125482</v>
      </c>
      <c r="R33">
        <v>130024</v>
      </c>
      <c r="S33">
        <v>188136</v>
      </c>
      <c r="T33">
        <v>285068</v>
      </c>
      <c r="U33">
        <v>4486</v>
      </c>
      <c r="V33">
        <v>7</v>
      </c>
      <c r="W33" s="6">
        <f t="shared" si="0"/>
        <v>285.06799999999998</v>
      </c>
    </row>
    <row r="34" spans="1:23" x14ac:dyDescent="0.55000000000000004">
      <c r="A34">
        <v>74</v>
      </c>
      <c r="B34">
        <v>1645266309038</v>
      </c>
      <c r="C34" s="1">
        <v>44611.434131944443</v>
      </c>
      <c r="D34">
        <v>99999999</v>
      </c>
      <c r="E34">
        <v>99999999</v>
      </c>
      <c r="F34">
        <v>99999999</v>
      </c>
      <c r="G34">
        <v>37317</v>
      </c>
      <c r="H34">
        <v>99999999</v>
      </c>
      <c r="I34">
        <v>99999999</v>
      </c>
      <c r="J34">
        <v>99999999</v>
      </c>
      <c r="K34">
        <v>99999999</v>
      </c>
      <c r="L34">
        <v>97739</v>
      </c>
      <c r="M34">
        <v>35.805300395965503</v>
      </c>
      <c r="N34">
        <v>0.86</v>
      </c>
      <c r="O34">
        <v>6.2430000000000003</v>
      </c>
      <c r="P34">
        <v>101565</v>
      </c>
      <c r="Q34">
        <v>124670</v>
      </c>
      <c r="R34">
        <v>129314</v>
      </c>
      <c r="S34">
        <v>176013</v>
      </c>
      <c r="T34">
        <v>285962</v>
      </c>
      <c r="U34">
        <v>4486</v>
      </c>
      <c r="V34">
        <v>7</v>
      </c>
      <c r="W34" s="6">
        <f t="shared" si="0"/>
        <v>285.96199999999999</v>
      </c>
    </row>
    <row r="35" spans="1:23" x14ac:dyDescent="0.55000000000000004">
      <c r="A35">
        <v>75</v>
      </c>
      <c r="B35">
        <v>1645283708476</v>
      </c>
      <c r="C35" s="1">
        <v>44611.635509259257</v>
      </c>
      <c r="D35">
        <v>101</v>
      </c>
      <c r="E35">
        <v>99999999</v>
      </c>
      <c r="F35">
        <v>101</v>
      </c>
      <c r="G35">
        <v>41463</v>
      </c>
      <c r="H35">
        <v>99999999</v>
      </c>
      <c r="I35">
        <v>99999999</v>
      </c>
      <c r="J35">
        <v>99999999</v>
      </c>
      <c r="K35">
        <v>99999999</v>
      </c>
      <c r="L35">
        <v>101890</v>
      </c>
      <c r="M35">
        <v>60.036899436950598</v>
      </c>
      <c r="N35">
        <v>0.68028999999999995</v>
      </c>
      <c r="O35">
        <v>6</v>
      </c>
      <c r="P35">
        <v>105821</v>
      </c>
      <c r="Q35">
        <v>125586</v>
      </c>
      <c r="R35">
        <v>130122</v>
      </c>
      <c r="S35">
        <v>178378</v>
      </c>
      <c r="T35">
        <v>285524</v>
      </c>
      <c r="U35">
        <v>4484.8590000000004</v>
      </c>
      <c r="V35">
        <v>7</v>
      </c>
      <c r="W35" s="6">
        <f t="shared" si="0"/>
        <v>285.524</v>
      </c>
    </row>
    <row r="36" spans="1:23" x14ac:dyDescent="0.55000000000000004">
      <c r="A36">
        <v>76</v>
      </c>
      <c r="B36">
        <v>1645373706062</v>
      </c>
      <c r="C36" s="1">
        <v>44612.677152777775</v>
      </c>
      <c r="D36">
        <v>103</v>
      </c>
      <c r="E36">
        <v>99999999</v>
      </c>
      <c r="F36">
        <v>103</v>
      </c>
      <c r="G36">
        <v>39458</v>
      </c>
      <c r="H36">
        <v>99999999</v>
      </c>
      <c r="I36">
        <v>99999999</v>
      </c>
      <c r="J36">
        <v>99999999</v>
      </c>
      <c r="K36">
        <v>99999999</v>
      </c>
      <c r="L36">
        <v>99791</v>
      </c>
      <c r="M36">
        <v>34.5</v>
      </c>
      <c r="N36">
        <v>0.86</v>
      </c>
      <c r="O36">
        <v>6</v>
      </c>
      <c r="P36">
        <v>103622</v>
      </c>
      <c r="Q36">
        <v>128030</v>
      </c>
      <c r="R36">
        <v>132874</v>
      </c>
      <c r="S36">
        <v>192321</v>
      </c>
      <c r="T36">
        <v>285938</v>
      </c>
      <c r="U36">
        <v>4485.28860106719</v>
      </c>
      <c r="V36">
        <v>7</v>
      </c>
      <c r="W36" s="6">
        <f t="shared" si="0"/>
        <v>285.93799999999999</v>
      </c>
    </row>
    <row r="37" spans="1:23" x14ac:dyDescent="0.55000000000000004">
      <c r="A37">
        <v>77</v>
      </c>
      <c r="B37">
        <v>1645463704631</v>
      </c>
      <c r="C37" s="1">
        <v>44613.7187962963</v>
      </c>
      <c r="D37">
        <v>102</v>
      </c>
      <c r="E37">
        <v>99999999</v>
      </c>
      <c r="F37">
        <v>102</v>
      </c>
      <c r="G37">
        <v>38931</v>
      </c>
      <c r="H37">
        <v>99999999</v>
      </c>
      <c r="I37">
        <v>99999999</v>
      </c>
      <c r="J37">
        <v>99999999</v>
      </c>
      <c r="K37">
        <v>99999999</v>
      </c>
      <c r="L37">
        <v>99339</v>
      </c>
      <c r="M37">
        <v>34.396100940704301</v>
      </c>
      <c r="N37">
        <v>0.86</v>
      </c>
      <c r="O37">
        <v>6</v>
      </c>
      <c r="P37">
        <v>103489</v>
      </c>
      <c r="Q37">
        <v>126793</v>
      </c>
      <c r="R37">
        <v>131435</v>
      </c>
      <c r="S37">
        <v>195908</v>
      </c>
      <c r="T37">
        <v>285369</v>
      </c>
      <c r="U37">
        <v>4486</v>
      </c>
      <c r="V37">
        <v>7</v>
      </c>
      <c r="W37" s="6">
        <f t="shared" si="0"/>
        <v>285.36900000000003</v>
      </c>
    </row>
    <row r="38" spans="1:23" x14ac:dyDescent="0.55000000000000004">
      <c r="A38">
        <v>78</v>
      </c>
      <c r="B38">
        <v>1645551906044</v>
      </c>
      <c r="C38" s="1">
        <v>44614.739652777775</v>
      </c>
      <c r="D38">
        <v>101</v>
      </c>
      <c r="E38">
        <v>99999999</v>
      </c>
      <c r="F38">
        <v>101</v>
      </c>
      <c r="G38">
        <v>43302</v>
      </c>
      <c r="H38">
        <v>99999999</v>
      </c>
      <c r="I38">
        <v>99999999</v>
      </c>
      <c r="J38">
        <v>99999999</v>
      </c>
      <c r="K38">
        <v>99999999</v>
      </c>
      <c r="L38">
        <v>103726</v>
      </c>
      <c r="M38">
        <v>34.816399864196697</v>
      </c>
      <c r="N38">
        <v>0.86</v>
      </c>
      <c r="O38">
        <v>6.1920000000000002</v>
      </c>
      <c r="P38">
        <v>107563</v>
      </c>
      <c r="Q38">
        <v>131277</v>
      </c>
      <c r="R38">
        <v>136019</v>
      </c>
      <c r="S38">
        <v>184655</v>
      </c>
      <c r="T38">
        <v>285956</v>
      </c>
      <c r="U38">
        <v>4486</v>
      </c>
      <c r="V38">
        <v>7</v>
      </c>
      <c r="W38" s="6">
        <f t="shared" si="0"/>
        <v>285.95600000000002</v>
      </c>
    </row>
    <row r="39" spans="1:23" x14ac:dyDescent="0.55000000000000004">
      <c r="C39" s="1"/>
      <c r="T39"/>
      <c r="W39" s="6"/>
    </row>
    <row r="40" spans="1:23" x14ac:dyDescent="0.55000000000000004">
      <c r="C40" s="1"/>
      <c r="T40"/>
      <c r="W40" s="6"/>
    </row>
    <row r="41" spans="1:23" x14ac:dyDescent="0.55000000000000004">
      <c r="C41" s="1"/>
      <c r="T41"/>
      <c r="W41" s="6"/>
    </row>
    <row r="42" spans="1:23" x14ac:dyDescent="0.55000000000000004">
      <c r="C42" s="1"/>
      <c r="T42"/>
      <c r="W42" s="6"/>
    </row>
    <row r="43" spans="1:23" x14ac:dyDescent="0.55000000000000004">
      <c r="C43" s="1"/>
      <c r="T43"/>
      <c r="W43" s="6"/>
    </row>
    <row r="44" spans="1:23" x14ac:dyDescent="0.55000000000000004">
      <c r="C44" s="1"/>
      <c r="T44"/>
      <c r="W44" s="6"/>
    </row>
    <row r="45" spans="1:23" x14ac:dyDescent="0.55000000000000004">
      <c r="C45" s="1"/>
      <c r="T45"/>
      <c r="W45" s="6"/>
    </row>
    <row r="46" spans="1:23" x14ac:dyDescent="0.55000000000000004">
      <c r="C46" s="1"/>
      <c r="T46"/>
      <c r="W46" s="6"/>
    </row>
    <row r="47" spans="1:23" x14ac:dyDescent="0.55000000000000004">
      <c r="C47" s="1"/>
      <c r="T47"/>
      <c r="W47" s="6"/>
    </row>
    <row r="48" spans="1:23" x14ac:dyDescent="0.55000000000000004">
      <c r="C48" s="1"/>
      <c r="T48"/>
      <c r="W48" s="6"/>
    </row>
    <row r="49" spans="3:23" x14ac:dyDescent="0.55000000000000004">
      <c r="C49" s="1"/>
      <c r="T49"/>
      <c r="W49" s="6"/>
    </row>
    <row r="50" spans="3:23" x14ac:dyDescent="0.55000000000000004">
      <c r="C50" s="1"/>
      <c r="T50"/>
      <c r="W50" s="6"/>
    </row>
    <row r="51" spans="3:23" x14ac:dyDescent="0.55000000000000004">
      <c r="C51" s="1"/>
      <c r="T51"/>
      <c r="W51" s="6"/>
    </row>
    <row r="52" spans="3:23" x14ac:dyDescent="0.55000000000000004">
      <c r="C52" s="1"/>
      <c r="T52"/>
      <c r="W52" s="6"/>
    </row>
    <row r="53" spans="3:23" x14ac:dyDescent="0.55000000000000004">
      <c r="C53" s="1"/>
      <c r="T53"/>
      <c r="W53" s="6"/>
    </row>
    <row r="54" spans="3:23" x14ac:dyDescent="0.55000000000000004">
      <c r="C54" s="1"/>
      <c r="T54"/>
      <c r="W54" s="6"/>
    </row>
    <row r="55" spans="3:23" x14ac:dyDescent="0.55000000000000004">
      <c r="C55" s="1"/>
      <c r="T55"/>
      <c r="W55" s="6"/>
    </row>
    <row r="56" spans="3:23" x14ac:dyDescent="0.55000000000000004">
      <c r="C56" s="1"/>
      <c r="T56"/>
      <c r="W56" s="6"/>
    </row>
    <row r="57" spans="3:23" x14ac:dyDescent="0.55000000000000004">
      <c r="C57" s="1"/>
      <c r="T57"/>
      <c r="W57" s="6"/>
    </row>
    <row r="58" spans="3:23" x14ac:dyDescent="0.55000000000000004">
      <c r="C58" s="1"/>
      <c r="T58"/>
      <c r="W58" s="6"/>
    </row>
    <row r="59" spans="3:23" x14ac:dyDescent="0.55000000000000004">
      <c r="C59" s="1"/>
      <c r="T59"/>
      <c r="W59" s="6"/>
    </row>
    <row r="60" spans="3:23" x14ac:dyDescent="0.55000000000000004">
      <c r="C60" s="1"/>
      <c r="T60"/>
      <c r="W60" s="6"/>
    </row>
    <row r="61" spans="3:23" x14ac:dyDescent="0.55000000000000004">
      <c r="C61" s="1"/>
      <c r="T61"/>
      <c r="W61" s="6"/>
    </row>
    <row r="62" spans="3:23" x14ac:dyDescent="0.55000000000000004">
      <c r="C62" s="1"/>
      <c r="T62"/>
      <c r="W62" s="6"/>
    </row>
    <row r="63" spans="3:23" x14ac:dyDescent="0.55000000000000004">
      <c r="C63" s="1"/>
      <c r="T63"/>
      <c r="W63" s="6"/>
    </row>
    <row r="64" spans="3:23" x14ac:dyDescent="0.55000000000000004">
      <c r="C64" s="1"/>
      <c r="W64" s="6"/>
    </row>
    <row r="65" spans="3:23" x14ac:dyDescent="0.55000000000000004">
      <c r="C65" s="1"/>
      <c r="W65" s="6"/>
    </row>
    <row r="66" spans="3:23" x14ac:dyDescent="0.55000000000000004">
      <c r="C66" s="1"/>
      <c r="W66" s="6"/>
    </row>
    <row r="67" spans="3:23" x14ac:dyDescent="0.55000000000000004">
      <c r="C67" s="1"/>
      <c r="W67" s="6"/>
    </row>
    <row r="68" spans="3:23" x14ac:dyDescent="0.55000000000000004">
      <c r="C68" s="1"/>
      <c r="W68" s="6"/>
    </row>
    <row r="69" spans="3:23" x14ac:dyDescent="0.55000000000000004">
      <c r="C69" s="1"/>
      <c r="W69" s="6"/>
    </row>
    <row r="70" spans="3:23" x14ac:dyDescent="0.55000000000000004">
      <c r="C70" s="1"/>
      <c r="W70" s="6"/>
    </row>
    <row r="71" spans="3:23" x14ac:dyDescent="0.55000000000000004">
      <c r="C71" s="1"/>
      <c r="W71" s="6"/>
    </row>
    <row r="72" spans="3:23" x14ac:dyDescent="0.55000000000000004">
      <c r="C72" s="1"/>
      <c r="W72" s="6"/>
    </row>
    <row r="73" spans="3:23" x14ac:dyDescent="0.55000000000000004">
      <c r="C73" s="1"/>
      <c r="W73" s="6"/>
    </row>
    <row r="74" spans="3:23" x14ac:dyDescent="0.55000000000000004">
      <c r="C74" s="1"/>
      <c r="W74" s="6"/>
    </row>
    <row r="75" spans="3:23" x14ac:dyDescent="0.55000000000000004">
      <c r="C75" s="1"/>
      <c r="W75" s="6"/>
    </row>
    <row r="76" spans="3:23" x14ac:dyDescent="0.55000000000000004">
      <c r="C76" s="1"/>
      <c r="W76" s="6"/>
    </row>
    <row r="77" spans="3:23" x14ac:dyDescent="0.55000000000000004">
      <c r="C77" s="1"/>
      <c r="W77" s="6"/>
    </row>
    <row r="78" spans="3:23" x14ac:dyDescent="0.55000000000000004">
      <c r="C78" s="1"/>
      <c r="W78" s="6"/>
    </row>
    <row r="79" spans="3:23" x14ac:dyDescent="0.55000000000000004">
      <c r="C79" s="1"/>
      <c r="W79" s="6"/>
    </row>
    <row r="80" spans="3:23" x14ac:dyDescent="0.55000000000000004">
      <c r="C80" s="1"/>
      <c r="W80" s="6"/>
    </row>
    <row r="81" spans="3:23" x14ac:dyDescent="0.55000000000000004">
      <c r="C81" s="1"/>
      <c r="W81" s="6"/>
    </row>
    <row r="82" spans="3:23" x14ac:dyDescent="0.55000000000000004">
      <c r="C82" s="1"/>
      <c r="W82" s="6"/>
    </row>
    <row r="83" spans="3:23" x14ac:dyDescent="0.55000000000000004">
      <c r="C83" s="1"/>
      <c r="W83" s="6"/>
    </row>
    <row r="84" spans="3:23" x14ac:dyDescent="0.55000000000000004">
      <c r="C84" s="1"/>
      <c r="W84" s="6"/>
    </row>
    <row r="85" spans="3:23" x14ac:dyDescent="0.55000000000000004">
      <c r="C85" s="1"/>
      <c r="W85" s="6"/>
    </row>
    <row r="86" spans="3:23" x14ac:dyDescent="0.55000000000000004">
      <c r="C86" s="1"/>
      <c r="W86" s="6"/>
    </row>
    <row r="87" spans="3:23" x14ac:dyDescent="0.55000000000000004">
      <c r="C87" s="1"/>
      <c r="W87" s="6"/>
    </row>
    <row r="88" spans="3:23" x14ac:dyDescent="0.55000000000000004">
      <c r="C88" s="1"/>
      <c r="W88" s="6"/>
    </row>
    <row r="89" spans="3:23" x14ac:dyDescent="0.55000000000000004">
      <c r="C89" s="1"/>
      <c r="W89" s="6"/>
    </row>
    <row r="90" spans="3:23" x14ac:dyDescent="0.55000000000000004">
      <c r="C90" s="1"/>
      <c r="W90" s="6"/>
    </row>
    <row r="91" spans="3:23" x14ac:dyDescent="0.55000000000000004">
      <c r="C91" s="1"/>
      <c r="W91" s="6"/>
    </row>
    <row r="92" spans="3:23" x14ac:dyDescent="0.55000000000000004">
      <c r="C92" s="1"/>
      <c r="W92" s="6"/>
    </row>
    <row r="93" spans="3:23" x14ac:dyDescent="0.55000000000000004">
      <c r="C93" s="1"/>
      <c r="W93" s="6"/>
    </row>
    <row r="94" spans="3:23" x14ac:dyDescent="0.55000000000000004">
      <c r="C94" s="1"/>
      <c r="W94" s="6"/>
    </row>
    <row r="95" spans="3:23" x14ac:dyDescent="0.55000000000000004">
      <c r="C95" s="1"/>
      <c r="W95" s="6"/>
    </row>
    <row r="96" spans="3:23" x14ac:dyDescent="0.55000000000000004">
      <c r="C96" s="1"/>
      <c r="W96" s="6"/>
    </row>
    <row r="97" spans="3:23" x14ac:dyDescent="0.55000000000000004">
      <c r="C97" s="1"/>
      <c r="W97" s="6"/>
    </row>
    <row r="98" spans="3:23" x14ac:dyDescent="0.55000000000000004">
      <c r="C98" s="1"/>
      <c r="W98" s="6"/>
    </row>
    <row r="99" spans="3:23" x14ac:dyDescent="0.55000000000000004">
      <c r="C99" s="1"/>
      <c r="W99" s="6"/>
    </row>
    <row r="100" spans="3:23" x14ac:dyDescent="0.55000000000000004">
      <c r="C100" s="1"/>
      <c r="W100" s="6"/>
    </row>
    <row r="101" spans="3:23" x14ac:dyDescent="0.55000000000000004">
      <c r="C101" s="1"/>
      <c r="W101" s="6"/>
    </row>
    <row r="102" spans="3:23" x14ac:dyDescent="0.55000000000000004">
      <c r="C102" s="1"/>
      <c r="W102" s="6"/>
    </row>
    <row r="103" spans="3:23" x14ac:dyDescent="0.55000000000000004">
      <c r="C103" s="1"/>
      <c r="W103" s="6"/>
    </row>
    <row r="104" spans="3:23" x14ac:dyDescent="0.55000000000000004">
      <c r="C104" s="1"/>
      <c r="W104" s="6"/>
    </row>
    <row r="105" spans="3:23" x14ac:dyDescent="0.55000000000000004">
      <c r="C105" s="1"/>
      <c r="W105" s="6"/>
    </row>
    <row r="106" spans="3:23" x14ac:dyDescent="0.55000000000000004">
      <c r="C106" s="1"/>
      <c r="W106" s="6"/>
    </row>
    <row r="107" spans="3:23" x14ac:dyDescent="0.55000000000000004">
      <c r="C107" s="1"/>
      <c r="W107" s="6"/>
    </row>
    <row r="108" spans="3:23" x14ac:dyDescent="0.55000000000000004">
      <c r="C108" s="1"/>
      <c r="W108" s="6"/>
    </row>
    <row r="109" spans="3:23" x14ac:dyDescent="0.55000000000000004">
      <c r="C109" s="1"/>
      <c r="W109" s="6"/>
    </row>
    <row r="110" spans="3:23" x14ac:dyDescent="0.55000000000000004">
      <c r="C110" s="1"/>
      <c r="W110" s="6"/>
    </row>
    <row r="111" spans="3:23" x14ac:dyDescent="0.55000000000000004">
      <c r="C111" s="1"/>
      <c r="W111" s="6"/>
    </row>
    <row r="112" spans="3:23" x14ac:dyDescent="0.55000000000000004">
      <c r="C112" s="1"/>
      <c r="W112" s="6"/>
    </row>
    <row r="113" spans="3:23" x14ac:dyDescent="0.55000000000000004">
      <c r="C113" s="1"/>
      <c r="W113" s="6"/>
    </row>
    <row r="114" spans="3:23" x14ac:dyDescent="0.55000000000000004">
      <c r="C114" s="1"/>
      <c r="W114" s="6"/>
    </row>
    <row r="115" spans="3:23" x14ac:dyDescent="0.55000000000000004">
      <c r="C115" s="1"/>
      <c r="W115" s="6"/>
    </row>
    <row r="116" spans="3:23" x14ac:dyDescent="0.55000000000000004">
      <c r="C116" s="1"/>
      <c r="W116" s="6"/>
    </row>
    <row r="117" spans="3:23" x14ac:dyDescent="0.55000000000000004">
      <c r="C117" s="1"/>
      <c r="W117" s="6"/>
    </row>
    <row r="118" spans="3:23" x14ac:dyDescent="0.55000000000000004">
      <c r="C118" s="1"/>
      <c r="W118" s="6"/>
    </row>
    <row r="119" spans="3:23" x14ac:dyDescent="0.55000000000000004">
      <c r="C119" s="1"/>
      <c r="W119" s="6"/>
    </row>
    <row r="120" spans="3:23" x14ac:dyDescent="0.55000000000000004">
      <c r="C120" s="1"/>
      <c r="W120" s="6"/>
    </row>
    <row r="121" spans="3:23" x14ac:dyDescent="0.55000000000000004">
      <c r="C121" s="1"/>
      <c r="W121" s="6"/>
    </row>
    <row r="122" spans="3:23" x14ac:dyDescent="0.55000000000000004">
      <c r="C122" s="1"/>
      <c r="W122" s="6"/>
    </row>
    <row r="123" spans="3:23" x14ac:dyDescent="0.55000000000000004">
      <c r="C123" s="1"/>
      <c r="W123" s="6"/>
    </row>
    <row r="124" spans="3:23" x14ac:dyDescent="0.55000000000000004">
      <c r="C124" s="1"/>
      <c r="W124" s="6"/>
    </row>
    <row r="125" spans="3:23" x14ac:dyDescent="0.55000000000000004">
      <c r="C125" s="1"/>
      <c r="W125" s="6"/>
    </row>
    <row r="126" spans="3:23" x14ac:dyDescent="0.55000000000000004">
      <c r="C126" s="1"/>
      <c r="W126" s="6"/>
    </row>
    <row r="127" spans="3:23" x14ac:dyDescent="0.55000000000000004">
      <c r="C127" s="1"/>
      <c r="W127" s="6"/>
    </row>
    <row r="128" spans="3:23" x14ac:dyDescent="0.55000000000000004">
      <c r="C128" s="1"/>
      <c r="W128" s="6"/>
    </row>
    <row r="129" spans="3:23" x14ac:dyDescent="0.55000000000000004">
      <c r="C129" s="1"/>
      <c r="W129" s="6"/>
    </row>
    <row r="130" spans="3:23" x14ac:dyDescent="0.55000000000000004">
      <c r="C130" s="1"/>
      <c r="W130" s="6"/>
    </row>
    <row r="131" spans="3:23" x14ac:dyDescent="0.55000000000000004">
      <c r="C131" s="1"/>
      <c r="W131" s="6"/>
    </row>
    <row r="132" spans="3:23" x14ac:dyDescent="0.55000000000000004">
      <c r="C132" s="1"/>
      <c r="W132" s="6"/>
    </row>
    <row r="133" spans="3:23" x14ac:dyDescent="0.55000000000000004">
      <c r="C133" s="1"/>
      <c r="W133" s="6"/>
    </row>
    <row r="134" spans="3:23" x14ac:dyDescent="0.55000000000000004">
      <c r="C134" s="1"/>
      <c r="W134" s="6"/>
    </row>
    <row r="135" spans="3:23" x14ac:dyDescent="0.55000000000000004">
      <c r="C135" s="1"/>
      <c r="W135" s="6"/>
    </row>
    <row r="136" spans="3:23" x14ac:dyDescent="0.55000000000000004">
      <c r="C136" s="1"/>
      <c r="W136" s="6"/>
    </row>
    <row r="137" spans="3:23" x14ac:dyDescent="0.55000000000000004">
      <c r="C137" s="1"/>
      <c r="W137" s="6"/>
    </row>
    <row r="138" spans="3:23" x14ac:dyDescent="0.55000000000000004">
      <c r="C138" s="1"/>
      <c r="W138" s="6"/>
    </row>
    <row r="139" spans="3:23" x14ac:dyDescent="0.55000000000000004">
      <c r="C139" s="1"/>
      <c r="W139" s="6"/>
    </row>
    <row r="140" spans="3:23" x14ac:dyDescent="0.55000000000000004">
      <c r="C140" s="1"/>
      <c r="W140" s="6"/>
    </row>
    <row r="141" spans="3:23" x14ac:dyDescent="0.55000000000000004">
      <c r="C141" s="1"/>
      <c r="W141" s="6"/>
    </row>
    <row r="142" spans="3:23" x14ac:dyDescent="0.55000000000000004">
      <c r="C142" s="1"/>
      <c r="W142" s="6"/>
    </row>
    <row r="143" spans="3:23" x14ac:dyDescent="0.55000000000000004">
      <c r="C143" s="1"/>
      <c r="W143" s="6"/>
    </row>
    <row r="144" spans="3:23" x14ac:dyDescent="0.55000000000000004">
      <c r="C144" s="1"/>
      <c r="W144" s="6"/>
    </row>
    <row r="145" spans="3:23" x14ac:dyDescent="0.55000000000000004">
      <c r="C145" s="1"/>
      <c r="W145" s="6"/>
    </row>
    <row r="146" spans="3:23" x14ac:dyDescent="0.55000000000000004">
      <c r="C146" s="1"/>
      <c r="W146" s="6"/>
    </row>
    <row r="147" spans="3:23" x14ac:dyDescent="0.55000000000000004">
      <c r="C147" s="1"/>
      <c r="W147" s="6"/>
    </row>
    <row r="148" spans="3:23" x14ac:dyDescent="0.55000000000000004">
      <c r="C148" s="1"/>
      <c r="W148" s="6"/>
    </row>
    <row r="149" spans="3:23" x14ac:dyDescent="0.55000000000000004">
      <c r="C149" s="1"/>
      <c r="W149" s="6"/>
    </row>
    <row r="150" spans="3:23" x14ac:dyDescent="0.55000000000000004">
      <c r="C150" s="1"/>
      <c r="W150" s="6"/>
    </row>
    <row r="151" spans="3:23" x14ac:dyDescent="0.55000000000000004">
      <c r="C151" s="1"/>
      <c r="W151" s="6"/>
    </row>
    <row r="152" spans="3:23" x14ac:dyDescent="0.55000000000000004">
      <c r="C152" s="1"/>
      <c r="W152" s="6"/>
    </row>
    <row r="153" spans="3:23" x14ac:dyDescent="0.55000000000000004">
      <c r="C153" s="1"/>
      <c r="W153" s="6"/>
    </row>
    <row r="154" spans="3:23" x14ac:dyDescent="0.55000000000000004">
      <c r="C154" s="1"/>
      <c r="W154" s="6"/>
    </row>
    <row r="155" spans="3:23" x14ac:dyDescent="0.55000000000000004">
      <c r="C155" s="1"/>
      <c r="W155" s="6"/>
    </row>
    <row r="156" spans="3:23" x14ac:dyDescent="0.55000000000000004">
      <c r="C156" s="1"/>
      <c r="W156" s="6"/>
    </row>
    <row r="157" spans="3:23" x14ac:dyDescent="0.55000000000000004">
      <c r="C157" s="1"/>
      <c r="W157" s="6"/>
    </row>
    <row r="158" spans="3:23" x14ac:dyDescent="0.55000000000000004">
      <c r="C158" s="1"/>
      <c r="W158" s="6"/>
    </row>
    <row r="159" spans="3:23" x14ac:dyDescent="0.55000000000000004">
      <c r="C159" s="1"/>
      <c r="W159" s="6"/>
    </row>
    <row r="160" spans="3:23" x14ac:dyDescent="0.55000000000000004">
      <c r="C160" s="1"/>
      <c r="W160" s="6"/>
    </row>
    <row r="161" spans="3:23" x14ac:dyDescent="0.55000000000000004">
      <c r="C161" s="1"/>
      <c r="W161" s="6"/>
    </row>
    <row r="162" spans="3:23" x14ac:dyDescent="0.55000000000000004">
      <c r="C162" s="1"/>
      <c r="W162" s="6"/>
    </row>
    <row r="163" spans="3:23" x14ac:dyDescent="0.55000000000000004">
      <c r="C163" s="1"/>
      <c r="W163" s="6"/>
    </row>
    <row r="164" spans="3:23" x14ac:dyDescent="0.55000000000000004">
      <c r="C164" s="1"/>
      <c r="W164" s="6"/>
    </row>
    <row r="165" spans="3:23" x14ac:dyDescent="0.55000000000000004">
      <c r="C165" s="1"/>
      <c r="W165" s="6"/>
    </row>
    <row r="166" spans="3:23" x14ac:dyDescent="0.55000000000000004">
      <c r="C166" s="1"/>
      <c r="W166" s="6"/>
    </row>
    <row r="167" spans="3:23" x14ac:dyDescent="0.55000000000000004">
      <c r="C167" s="1"/>
      <c r="W167" s="6"/>
    </row>
    <row r="168" spans="3:23" x14ac:dyDescent="0.55000000000000004">
      <c r="C168" s="1"/>
      <c r="W168" s="6"/>
    </row>
    <row r="169" spans="3:23" x14ac:dyDescent="0.55000000000000004">
      <c r="C169" s="1"/>
      <c r="W169" s="6"/>
    </row>
    <row r="170" spans="3:23" x14ac:dyDescent="0.55000000000000004">
      <c r="C170" s="1"/>
      <c r="W170" s="6"/>
    </row>
    <row r="171" spans="3:23" x14ac:dyDescent="0.55000000000000004">
      <c r="C171" s="1"/>
      <c r="W171" s="6"/>
    </row>
    <row r="172" spans="3:23" x14ac:dyDescent="0.55000000000000004">
      <c r="C172" s="1"/>
      <c r="W172" s="6"/>
    </row>
    <row r="173" spans="3:23" x14ac:dyDescent="0.55000000000000004">
      <c r="C173" s="1"/>
      <c r="W173" s="6"/>
    </row>
    <row r="174" spans="3:23" x14ac:dyDescent="0.55000000000000004">
      <c r="C174" s="1"/>
      <c r="W174" s="6"/>
    </row>
    <row r="175" spans="3:23" x14ac:dyDescent="0.55000000000000004">
      <c r="C175" s="1"/>
      <c r="W175" s="6"/>
    </row>
    <row r="176" spans="3:23" x14ac:dyDescent="0.55000000000000004">
      <c r="C176" s="1"/>
      <c r="W176" s="6"/>
    </row>
    <row r="177" spans="3:23" x14ac:dyDescent="0.55000000000000004">
      <c r="C177" s="1"/>
      <c r="W177" s="6"/>
    </row>
    <row r="178" spans="3:23" x14ac:dyDescent="0.55000000000000004">
      <c r="C178" s="1"/>
      <c r="W178" s="6"/>
    </row>
    <row r="179" spans="3:23" x14ac:dyDescent="0.55000000000000004">
      <c r="C179" s="1"/>
      <c r="W179" s="6"/>
    </row>
    <row r="180" spans="3:23" x14ac:dyDescent="0.55000000000000004">
      <c r="C180" s="1"/>
      <c r="W180" s="6"/>
    </row>
    <row r="181" spans="3:23" x14ac:dyDescent="0.55000000000000004">
      <c r="C181" s="1"/>
      <c r="W181" s="6"/>
    </row>
    <row r="182" spans="3:23" x14ac:dyDescent="0.55000000000000004">
      <c r="C182" s="1"/>
      <c r="W182" s="6"/>
    </row>
    <row r="183" spans="3:23" x14ac:dyDescent="0.55000000000000004">
      <c r="C183" s="1"/>
      <c r="W183" s="6"/>
    </row>
    <row r="184" spans="3:23" x14ac:dyDescent="0.55000000000000004">
      <c r="C184" s="1"/>
      <c r="W184" s="6"/>
    </row>
    <row r="185" spans="3:23" x14ac:dyDescent="0.55000000000000004">
      <c r="C185" s="1"/>
      <c r="W185" s="6"/>
    </row>
    <row r="186" spans="3:23" x14ac:dyDescent="0.55000000000000004">
      <c r="C186" s="1"/>
      <c r="W186" s="6"/>
    </row>
    <row r="187" spans="3:23" x14ac:dyDescent="0.55000000000000004">
      <c r="C187" s="1"/>
      <c r="W187" s="6"/>
    </row>
    <row r="188" spans="3:23" x14ac:dyDescent="0.55000000000000004">
      <c r="C188" s="1"/>
      <c r="W188" s="6"/>
    </row>
    <row r="189" spans="3:23" x14ac:dyDescent="0.55000000000000004">
      <c r="C189" s="1"/>
      <c r="W189" s="6"/>
    </row>
    <row r="190" spans="3:23" x14ac:dyDescent="0.55000000000000004">
      <c r="C190" s="1"/>
      <c r="W190" s="6"/>
    </row>
    <row r="191" spans="3:23" x14ac:dyDescent="0.55000000000000004">
      <c r="C191" s="1"/>
      <c r="W191" s="6"/>
    </row>
    <row r="192" spans="3:23" x14ac:dyDescent="0.55000000000000004">
      <c r="C192" s="1"/>
      <c r="W192" s="6"/>
    </row>
    <row r="193" spans="3:23" x14ac:dyDescent="0.55000000000000004">
      <c r="C193" s="1"/>
      <c r="W193" s="6"/>
    </row>
    <row r="194" spans="3:23" x14ac:dyDescent="0.55000000000000004">
      <c r="C194" s="1"/>
      <c r="W194" s="6"/>
    </row>
    <row r="195" spans="3:23" x14ac:dyDescent="0.55000000000000004">
      <c r="C195" s="1"/>
      <c r="W195" s="6"/>
    </row>
    <row r="196" spans="3:23" x14ac:dyDescent="0.55000000000000004">
      <c r="C196" s="1"/>
      <c r="W196" s="6"/>
    </row>
    <row r="197" spans="3:23" x14ac:dyDescent="0.55000000000000004">
      <c r="C197" s="1"/>
      <c r="W197" s="6"/>
    </row>
    <row r="198" spans="3:23" x14ac:dyDescent="0.55000000000000004">
      <c r="C198" s="1"/>
      <c r="W198" s="6"/>
    </row>
    <row r="199" spans="3:23" x14ac:dyDescent="0.55000000000000004">
      <c r="C199" s="1"/>
      <c r="W199" s="6"/>
    </row>
    <row r="200" spans="3:23" x14ac:dyDescent="0.55000000000000004">
      <c r="C200" s="1"/>
      <c r="W200" s="6"/>
    </row>
    <row r="201" spans="3:23" x14ac:dyDescent="0.55000000000000004">
      <c r="C201" s="1"/>
      <c r="W201" s="6"/>
    </row>
    <row r="202" spans="3:23" x14ac:dyDescent="0.55000000000000004">
      <c r="C202" s="1"/>
      <c r="W202" s="6"/>
    </row>
    <row r="203" spans="3:23" x14ac:dyDescent="0.55000000000000004">
      <c r="C203" s="1"/>
      <c r="W203" s="6"/>
    </row>
    <row r="204" spans="3:23" x14ac:dyDescent="0.55000000000000004">
      <c r="C204" s="1"/>
      <c r="W204" s="6"/>
    </row>
    <row r="205" spans="3:23" x14ac:dyDescent="0.55000000000000004">
      <c r="C205" s="1"/>
      <c r="W205" s="6"/>
    </row>
    <row r="206" spans="3:23" x14ac:dyDescent="0.55000000000000004">
      <c r="C206" s="1"/>
      <c r="W206" s="6"/>
    </row>
    <row r="207" spans="3:23" x14ac:dyDescent="0.55000000000000004">
      <c r="C207" s="1"/>
      <c r="W207" s="6"/>
    </row>
    <row r="208" spans="3:23" x14ac:dyDescent="0.55000000000000004">
      <c r="C208" s="1"/>
      <c r="W208" s="6"/>
    </row>
    <row r="209" spans="3:23" x14ac:dyDescent="0.55000000000000004">
      <c r="C209" s="1"/>
      <c r="W209" s="6"/>
    </row>
    <row r="210" spans="3:23" x14ac:dyDescent="0.55000000000000004">
      <c r="C210" s="1"/>
      <c r="W210" s="6"/>
    </row>
    <row r="211" spans="3:23" x14ac:dyDescent="0.55000000000000004">
      <c r="C211" s="1"/>
      <c r="W211" s="6"/>
    </row>
    <row r="212" spans="3:23" x14ac:dyDescent="0.55000000000000004">
      <c r="C212" s="1"/>
      <c r="W212" s="6"/>
    </row>
    <row r="213" spans="3:23" x14ac:dyDescent="0.55000000000000004">
      <c r="C213" s="1"/>
      <c r="W213" s="6"/>
    </row>
    <row r="214" spans="3:23" x14ac:dyDescent="0.55000000000000004">
      <c r="C214" s="1"/>
      <c r="W214" s="6"/>
    </row>
    <row r="215" spans="3:23" x14ac:dyDescent="0.55000000000000004">
      <c r="C215" s="1"/>
      <c r="W215" s="6"/>
    </row>
    <row r="216" spans="3:23" x14ac:dyDescent="0.55000000000000004">
      <c r="C216" s="1"/>
      <c r="W216" s="6"/>
    </row>
    <row r="217" spans="3:23" x14ac:dyDescent="0.55000000000000004">
      <c r="C217" s="1"/>
      <c r="W217" s="6"/>
    </row>
    <row r="218" spans="3:23" x14ac:dyDescent="0.55000000000000004">
      <c r="C218" s="1"/>
      <c r="W218" s="6"/>
    </row>
    <row r="219" spans="3:23" x14ac:dyDescent="0.55000000000000004">
      <c r="C219" s="1"/>
      <c r="W219" s="6"/>
    </row>
    <row r="220" spans="3:23" x14ac:dyDescent="0.55000000000000004">
      <c r="C220" s="1"/>
      <c r="W220" s="6"/>
    </row>
    <row r="221" spans="3:23" x14ac:dyDescent="0.55000000000000004">
      <c r="C221" s="1"/>
      <c r="W221" s="6"/>
    </row>
    <row r="222" spans="3:23" x14ac:dyDescent="0.55000000000000004">
      <c r="C222" s="1"/>
      <c r="W222" s="6"/>
    </row>
    <row r="223" spans="3:23" x14ac:dyDescent="0.55000000000000004">
      <c r="C223" s="1"/>
      <c r="W223" s="6"/>
    </row>
    <row r="224" spans="3:23" x14ac:dyDescent="0.55000000000000004">
      <c r="C224" s="1"/>
      <c r="W224" s="6"/>
    </row>
    <row r="225" spans="3:23" x14ac:dyDescent="0.55000000000000004">
      <c r="C225" s="1"/>
      <c r="W225" s="6"/>
    </row>
    <row r="226" spans="3:23" x14ac:dyDescent="0.55000000000000004">
      <c r="C226" s="1"/>
      <c r="W226" s="6"/>
    </row>
    <row r="227" spans="3:23" x14ac:dyDescent="0.55000000000000004">
      <c r="C227" s="1"/>
      <c r="W227" s="6"/>
    </row>
    <row r="228" spans="3:23" x14ac:dyDescent="0.55000000000000004">
      <c r="C228" s="1"/>
      <c r="W228" s="6"/>
    </row>
    <row r="229" spans="3:23" x14ac:dyDescent="0.55000000000000004">
      <c r="C229" s="1"/>
      <c r="W229" s="6"/>
    </row>
    <row r="230" spans="3:23" x14ac:dyDescent="0.55000000000000004">
      <c r="C230" s="1"/>
      <c r="W230" s="6"/>
    </row>
    <row r="231" spans="3:23" x14ac:dyDescent="0.55000000000000004">
      <c r="C231" s="1"/>
      <c r="W231" s="6"/>
    </row>
    <row r="232" spans="3:23" x14ac:dyDescent="0.55000000000000004">
      <c r="C232" s="1"/>
      <c r="W232" s="6"/>
    </row>
    <row r="233" spans="3:23" x14ac:dyDescent="0.55000000000000004">
      <c r="C233" s="1"/>
      <c r="W233" s="6"/>
    </row>
    <row r="234" spans="3:23" x14ac:dyDescent="0.55000000000000004">
      <c r="C234" s="1"/>
      <c r="W234" s="6"/>
    </row>
    <row r="235" spans="3:23" x14ac:dyDescent="0.55000000000000004">
      <c r="C235" s="1"/>
      <c r="W235" s="6"/>
    </row>
    <row r="236" spans="3:23" x14ac:dyDescent="0.55000000000000004">
      <c r="C236" s="1"/>
      <c r="W236" s="6"/>
    </row>
    <row r="237" spans="3:23" x14ac:dyDescent="0.55000000000000004">
      <c r="C237" s="1"/>
      <c r="W237" s="6"/>
    </row>
    <row r="238" spans="3:23" x14ac:dyDescent="0.55000000000000004">
      <c r="C238" s="1"/>
      <c r="W238" s="6"/>
    </row>
    <row r="239" spans="3:23" x14ac:dyDescent="0.55000000000000004">
      <c r="C239" s="1"/>
      <c r="W239" s="6"/>
    </row>
    <row r="240" spans="3:23" x14ac:dyDescent="0.55000000000000004">
      <c r="C240" s="1"/>
      <c r="W240" s="6"/>
    </row>
    <row r="241" spans="3:23" x14ac:dyDescent="0.55000000000000004">
      <c r="C241" s="1"/>
      <c r="W241" s="6"/>
    </row>
    <row r="242" spans="3:23" x14ac:dyDescent="0.55000000000000004">
      <c r="C242" s="1"/>
      <c r="W242" s="6"/>
    </row>
    <row r="243" spans="3:23" x14ac:dyDescent="0.55000000000000004">
      <c r="C243" s="1"/>
      <c r="W243" s="6"/>
    </row>
    <row r="244" spans="3:23" x14ac:dyDescent="0.55000000000000004">
      <c r="C244" s="1"/>
      <c r="W244" s="6"/>
    </row>
    <row r="245" spans="3:23" x14ac:dyDescent="0.55000000000000004">
      <c r="C245" s="1"/>
      <c r="W245" s="6"/>
    </row>
    <row r="246" spans="3:23" x14ac:dyDescent="0.55000000000000004">
      <c r="C246" s="1"/>
      <c r="W246" s="6"/>
    </row>
    <row r="247" spans="3:23" x14ac:dyDescent="0.55000000000000004">
      <c r="C247" s="1"/>
      <c r="W247" s="6"/>
    </row>
    <row r="248" spans="3:23" x14ac:dyDescent="0.55000000000000004">
      <c r="C248" s="1"/>
      <c r="W248" s="6"/>
    </row>
    <row r="249" spans="3:23" x14ac:dyDescent="0.55000000000000004">
      <c r="C249" s="1"/>
      <c r="W249" s="6"/>
    </row>
    <row r="250" spans="3:23" x14ac:dyDescent="0.55000000000000004">
      <c r="C250" s="1"/>
      <c r="W250" s="6"/>
    </row>
    <row r="251" spans="3:23" x14ac:dyDescent="0.55000000000000004">
      <c r="C251" s="1"/>
      <c r="W251" s="6"/>
    </row>
    <row r="252" spans="3:23" x14ac:dyDescent="0.55000000000000004">
      <c r="C252" s="1"/>
      <c r="W252" s="6"/>
    </row>
    <row r="253" spans="3:23" x14ac:dyDescent="0.55000000000000004">
      <c r="C253" s="1"/>
      <c r="W253" s="6"/>
    </row>
    <row r="254" spans="3:23" x14ac:dyDescent="0.55000000000000004">
      <c r="C254" s="1"/>
      <c r="W254" s="6"/>
    </row>
    <row r="255" spans="3:23" x14ac:dyDescent="0.55000000000000004">
      <c r="C255" s="1"/>
      <c r="W255" s="6"/>
    </row>
    <row r="256" spans="3:23" x14ac:dyDescent="0.55000000000000004">
      <c r="C256" s="1"/>
      <c r="W256" s="6"/>
    </row>
    <row r="257" spans="3:23" x14ac:dyDescent="0.55000000000000004">
      <c r="C257" s="1"/>
      <c r="W257" s="6"/>
    </row>
    <row r="258" spans="3:23" x14ac:dyDescent="0.55000000000000004">
      <c r="C258" s="1"/>
      <c r="W258" s="6"/>
    </row>
    <row r="259" spans="3:23" x14ac:dyDescent="0.55000000000000004">
      <c r="C259" s="1"/>
      <c r="W259" s="6"/>
    </row>
    <row r="260" spans="3:23" x14ac:dyDescent="0.55000000000000004">
      <c r="C260" s="1"/>
      <c r="W260" s="6"/>
    </row>
    <row r="261" spans="3:23" x14ac:dyDescent="0.55000000000000004">
      <c r="C261" s="1"/>
      <c r="W261" s="6"/>
    </row>
    <row r="262" spans="3:23" x14ac:dyDescent="0.55000000000000004">
      <c r="C262" s="1"/>
      <c r="W262" s="6"/>
    </row>
    <row r="263" spans="3:23" x14ac:dyDescent="0.55000000000000004">
      <c r="C263" s="1"/>
      <c r="W263" s="6"/>
    </row>
    <row r="264" spans="3:23" x14ac:dyDescent="0.55000000000000004">
      <c r="C264" s="1"/>
      <c r="W26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7CF6-E1BF-4D0D-B237-82E1550D987A}">
  <sheetPr codeName="Sheet5"/>
  <dimension ref="A1:AE323"/>
  <sheetViews>
    <sheetView topLeftCell="D1" workbookViewId="0">
      <selection activeCell="D4" sqref="D4"/>
    </sheetView>
  </sheetViews>
  <sheetFormatPr baseColWidth="10" defaultColWidth="9.140625" defaultRowHeight="18.75" x14ac:dyDescent="0.55000000000000004"/>
  <cols>
    <col min="3" max="3" width="14.42578125" bestFit="1" customWidth="1"/>
    <col min="4" max="4" width="15.140625" style="3" bestFit="1" customWidth="1"/>
    <col min="5" max="5" width="11.140625" bestFit="1" customWidth="1"/>
    <col min="6" max="7" width="14.7109375" style="3" bestFit="1" customWidth="1"/>
    <col min="8" max="8" width="16.140625" bestFit="1" customWidth="1"/>
    <col min="9" max="9" width="15.42578125" bestFit="1" customWidth="1"/>
    <col min="10" max="10" width="16.7109375" style="3" bestFit="1" customWidth="1"/>
    <col min="11" max="11" width="16.7109375" style="3" customWidth="1"/>
    <col min="12" max="12" width="12.140625" bestFit="1" customWidth="1"/>
    <col min="17" max="17" width="10.140625" bestFit="1" customWidth="1"/>
    <col min="18" max="18" width="15.42578125" bestFit="1" customWidth="1"/>
    <col min="19" max="19" width="13.85546875" bestFit="1" customWidth="1"/>
    <col min="20" max="20" width="9.42578125" bestFit="1" customWidth="1"/>
    <col min="23" max="23" width="10.140625" style="10" bestFit="1" customWidth="1"/>
    <col min="24" max="24" width="8.7109375"/>
    <col min="25" max="25" width="8.7109375" style="3"/>
    <col min="26" max="26" width="8.7109375"/>
    <col min="27" max="27" width="8.7109375" style="3"/>
    <col min="29" max="29" width="17.7109375" bestFit="1" customWidth="1"/>
    <col min="30" max="30" width="24" bestFit="1" customWidth="1"/>
  </cols>
  <sheetData>
    <row r="1" spans="1:31" x14ac:dyDescent="0.55000000000000004">
      <c r="A1" s="2" t="s">
        <v>45</v>
      </c>
      <c r="AC1" s="12"/>
    </row>
    <row r="2" spans="1:31" x14ac:dyDescent="0.55000000000000004">
      <c r="D2" s="3" t="s">
        <v>46</v>
      </c>
      <c r="F2" s="3" t="s">
        <v>46</v>
      </c>
      <c r="G2" s="3" t="s">
        <v>46</v>
      </c>
      <c r="J2" s="3" t="s">
        <v>47</v>
      </c>
      <c r="K2" s="3" t="s">
        <v>47</v>
      </c>
      <c r="W2" s="10" t="s">
        <v>19</v>
      </c>
      <c r="X2" t="s">
        <v>20</v>
      </c>
      <c r="Y2" s="3" t="s">
        <v>29</v>
      </c>
      <c r="Z2" t="s">
        <v>22</v>
      </c>
      <c r="AA2" s="3" t="s">
        <v>15</v>
      </c>
      <c r="AB2" t="s">
        <v>48</v>
      </c>
      <c r="AC2" t="s">
        <v>49</v>
      </c>
      <c r="AD2" t="s">
        <v>50</v>
      </c>
    </row>
    <row r="3" spans="1:31" x14ac:dyDescent="0.55000000000000004">
      <c r="B3" t="s">
        <v>4</v>
      </c>
      <c r="C3" t="s">
        <v>5</v>
      </c>
      <c r="D3" s="3" t="s">
        <v>6</v>
      </c>
      <c r="E3" t="s">
        <v>7</v>
      </c>
      <c r="F3" s="3" t="s">
        <v>8</v>
      </c>
      <c r="G3" s="3" t="s">
        <v>9</v>
      </c>
      <c r="H3" t="s">
        <v>10</v>
      </c>
      <c r="I3" t="s">
        <v>11</v>
      </c>
      <c r="J3" s="3" t="s">
        <v>12</v>
      </c>
      <c r="K3" s="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s="10" t="s">
        <v>51</v>
      </c>
      <c r="X3" t="s">
        <v>51</v>
      </c>
      <c r="Y3" s="3" t="s">
        <v>51</v>
      </c>
      <c r="Z3" t="s">
        <v>51</v>
      </c>
      <c r="AB3" t="s">
        <v>51</v>
      </c>
      <c r="AC3" t="s">
        <v>51</v>
      </c>
      <c r="AD3" t="s">
        <v>51</v>
      </c>
    </row>
    <row r="4" spans="1:31" x14ac:dyDescent="0.55000000000000004">
      <c r="A4">
        <v>4</v>
      </c>
      <c r="B4">
        <v>1642758905588</v>
      </c>
      <c r="C4" s="1">
        <v>44582.413252314815</v>
      </c>
      <c r="D4" s="3">
        <v>100</v>
      </c>
      <c r="E4">
        <v>99999999</v>
      </c>
      <c r="F4" s="3">
        <v>100</v>
      </c>
      <c r="G4" s="3">
        <v>43581</v>
      </c>
      <c r="H4">
        <v>99999999</v>
      </c>
      <c r="I4">
        <v>99999999</v>
      </c>
      <c r="J4" s="3">
        <v>99999999</v>
      </c>
      <c r="K4" s="3">
        <v>99999999</v>
      </c>
      <c r="L4">
        <v>103994</v>
      </c>
      <c r="M4">
        <v>25.903699632644599</v>
      </c>
      <c r="N4">
        <v>0.88014000000000003</v>
      </c>
      <c r="O4">
        <v>6</v>
      </c>
      <c r="P4">
        <v>108231</v>
      </c>
      <c r="Q4">
        <v>129524</v>
      </c>
      <c r="R4">
        <v>134169</v>
      </c>
      <c r="S4">
        <v>139005</v>
      </c>
      <c r="T4">
        <v>284412</v>
      </c>
      <c r="U4">
        <v>4486.9611081023904</v>
      </c>
      <c r="V4">
        <v>7</v>
      </c>
      <c r="W4" s="11">
        <f t="shared" ref="W4:X18" si="0">Q4/1000</f>
        <v>129.524</v>
      </c>
      <c r="X4" s="4">
        <f t="shared" si="0"/>
        <v>134.16900000000001</v>
      </c>
      <c r="Y4" s="6">
        <f t="shared" ref="Y4:Y37" si="1">(S4-R4)/1000</f>
        <v>4.8360000000000003</v>
      </c>
      <c r="Z4" s="4">
        <f t="shared" ref="Z4:Z37" si="2">T4/1000</f>
        <v>284.41199999999998</v>
      </c>
      <c r="AA4" s="3">
        <f t="shared" ref="AA4:AA37" si="3">M4</f>
        <v>25.903699632644599</v>
      </c>
      <c r="AB4" s="12">
        <f t="shared" ref="AB4:AB15" si="4">(G4-F4)/1000</f>
        <v>43.481000000000002</v>
      </c>
      <c r="AC4" s="12">
        <f t="shared" ref="AC4:AC15" si="5">(L4-G4)/1000</f>
        <v>60.412999999999997</v>
      </c>
      <c r="AD4" s="12">
        <f t="shared" ref="AD4:AD15" si="6">(L4-D4)/1000</f>
        <v>103.89400000000001</v>
      </c>
    </row>
    <row r="5" spans="1:31" x14ac:dyDescent="0.55000000000000004">
      <c r="A5">
        <v>5</v>
      </c>
      <c r="B5">
        <v>1642870506964</v>
      </c>
      <c r="C5" s="1">
        <v>44583.704930555556</v>
      </c>
      <c r="D5" s="3">
        <v>101</v>
      </c>
      <c r="E5">
        <v>99999999</v>
      </c>
      <c r="F5" s="3">
        <v>101</v>
      </c>
      <c r="G5" s="3">
        <v>43685</v>
      </c>
      <c r="H5">
        <v>99999999</v>
      </c>
      <c r="I5">
        <v>99999999</v>
      </c>
      <c r="J5" s="3">
        <v>99999999</v>
      </c>
      <c r="K5" s="3">
        <v>99999999</v>
      </c>
      <c r="L5">
        <v>104011</v>
      </c>
      <c r="M5">
        <v>32.200000000000003</v>
      </c>
      <c r="N5">
        <v>0.86</v>
      </c>
      <c r="O5">
        <v>6</v>
      </c>
      <c r="P5">
        <v>108148</v>
      </c>
      <c r="Q5">
        <v>131862</v>
      </c>
      <c r="R5">
        <v>136501</v>
      </c>
      <c r="S5">
        <v>138213</v>
      </c>
      <c r="T5">
        <v>285036</v>
      </c>
      <c r="U5">
        <v>4486</v>
      </c>
      <c r="V5">
        <v>7</v>
      </c>
      <c r="W5" s="11">
        <f t="shared" si="0"/>
        <v>131.86199999999999</v>
      </c>
      <c r="X5" s="4">
        <f t="shared" si="0"/>
        <v>136.501</v>
      </c>
      <c r="Y5" s="6">
        <f t="shared" si="1"/>
        <v>1.712</v>
      </c>
      <c r="Z5" s="4">
        <f t="shared" si="2"/>
        <v>285.036</v>
      </c>
      <c r="AA5" s="3">
        <f t="shared" si="3"/>
        <v>32.200000000000003</v>
      </c>
      <c r="AB5" s="12">
        <f t="shared" si="4"/>
        <v>43.584000000000003</v>
      </c>
      <c r="AC5" s="12">
        <f t="shared" si="5"/>
        <v>60.326000000000001</v>
      </c>
      <c r="AD5" s="12">
        <f t="shared" si="6"/>
        <v>103.91</v>
      </c>
    </row>
    <row r="6" spans="1:31" x14ac:dyDescent="0.55000000000000004">
      <c r="A6">
        <v>6</v>
      </c>
      <c r="B6">
        <v>1642938907417</v>
      </c>
      <c r="C6" s="1">
        <v>44584.496608796297</v>
      </c>
      <c r="D6" s="3">
        <v>102</v>
      </c>
      <c r="E6">
        <v>99999999</v>
      </c>
      <c r="F6" s="3">
        <v>102</v>
      </c>
      <c r="G6" s="3">
        <v>40469</v>
      </c>
      <c r="H6">
        <v>99999999</v>
      </c>
      <c r="I6">
        <v>99999999</v>
      </c>
      <c r="J6" s="3">
        <v>99999999</v>
      </c>
      <c r="K6" s="3">
        <v>99999999</v>
      </c>
      <c r="L6">
        <v>100895</v>
      </c>
      <c r="M6">
        <v>35.617899303436197</v>
      </c>
      <c r="N6">
        <v>0.87280999822616501</v>
      </c>
      <c r="O6">
        <v>6</v>
      </c>
      <c r="P6">
        <v>104727</v>
      </c>
      <c r="Q6">
        <v>127621</v>
      </c>
      <c r="R6">
        <v>132261</v>
      </c>
      <c r="S6">
        <v>137507</v>
      </c>
      <c r="T6">
        <v>284583</v>
      </c>
      <c r="U6">
        <v>4486.4638679744003</v>
      </c>
      <c r="V6">
        <v>7</v>
      </c>
      <c r="W6" s="11">
        <f t="shared" si="0"/>
        <v>127.621</v>
      </c>
      <c r="X6" s="4">
        <f t="shared" si="0"/>
        <v>132.261</v>
      </c>
      <c r="Y6" s="6">
        <f t="shared" si="1"/>
        <v>5.2460000000000004</v>
      </c>
      <c r="Z6" s="4">
        <f t="shared" si="2"/>
        <v>284.58300000000003</v>
      </c>
      <c r="AA6" s="3">
        <f t="shared" si="3"/>
        <v>35.617899303436197</v>
      </c>
      <c r="AB6" s="12">
        <f t="shared" si="4"/>
        <v>40.366999999999997</v>
      </c>
      <c r="AC6" s="12">
        <f t="shared" si="5"/>
        <v>60.426000000000002</v>
      </c>
      <c r="AD6" s="12">
        <f t="shared" si="6"/>
        <v>100.79300000000001</v>
      </c>
    </row>
    <row r="7" spans="1:31" x14ac:dyDescent="0.55000000000000004">
      <c r="A7">
        <v>7</v>
      </c>
      <c r="B7">
        <v>1642957807974</v>
      </c>
      <c r="C7" s="1">
        <v>44584.715358796297</v>
      </c>
      <c r="D7" s="3">
        <v>101</v>
      </c>
      <c r="E7">
        <v>99999999</v>
      </c>
      <c r="F7" s="3">
        <v>101</v>
      </c>
      <c r="G7" s="3">
        <v>37503</v>
      </c>
      <c r="H7">
        <v>99999999</v>
      </c>
      <c r="I7">
        <v>99999999</v>
      </c>
      <c r="J7" s="3">
        <v>99999999</v>
      </c>
      <c r="K7" s="3">
        <v>99999999</v>
      </c>
      <c r="L7">
        <v>97962</v>
      </c>
      <c r="M7">
        <v>46.513499931335403</v>
      </c>
      <c r="N7">
        <v>0.81</v>
      </c>
      <c r="O7">
        <v>6</v>
      </c>
      <c r="P7">
        <v>101696</v>
      </c>
      <c r="Q7">
        <v>122274</v>
      </c>
      <c r="R7">
        <v>126709</v>
      </c>
      <c r="S7">
        <v>131248</v>
      </c>
      <c r="T7">
        <v>284026</v>
      </c>
      <c r="U7">
        <v>4486.26347495359</v>
      </c>
      <c r="V7">
        <v>7</v>
      </c>
      <c r="W7" s="11">
        <f t="shared" si="0"/>
        <v>122.274</v>
      </c>
      <c r="X7" s="4">
        <f t="shared" si="0"/>
        <v>126.709</v>
      </c>
      <c r="Y7" s="6">
        <f t="shared" si="1"/>
        <v>4.5389999999999997</v>
      </c>
      <c r="Z7" s="4">
        <f t="shared" si="2"/>
        <v>284.02600000000001</v>
      </c>
      <c r="AA7" s="3">
        <f t="shared" si="3"/>
        <v>46.513499931335403</v>
      </c>
      <c r="AB7" s="12">
        <f t="shared" si="4"/>
        <v>37.402000000000001</v>
      </c>
      <c r="AC7" s="12">
        <f t="shared" si="5"/>
        <v>60.459000000000003</v>
      </c>
      <c r="AD7" s="12">
        <f t="shared" si="6"/>
        <v>97.861000000000004</v>
      </c>
    </row>
    <row r="8" spans="1:31" x14ac:dyDescent="0.55000000000000004">
      <c r="A8">
        <v>8</v>
      </c>
      <c r="B8">
        <v>1643016310609</v>
      </c>
      <c r="C8" s="1">
        <v>44585.392476851855</v>
      </c>
      <c r="D8" s="3">
        <v>101</v>
      </c>
      <c r="E8">
        <v>99999999</v>
      </c>
      <c r="F8" s="3">
        <v>101</v>
      </c>
      <c r="G8" s="3">
        <v>42971</v>
      </c>
      <c r="H8">
        <v>99999999</v>
      </c>
      <c r="I8">
        <v>99999999</v>
      </c>
      <c r="J8" s="3">
        <v>99999999</v>
      </c>
      <c r="K8" s="3">
        <v>99999999</v>
      </c>
      <c r="L8">
        <v>103384</v>
      </c>
      <c r="M8">
        <v>36.2118998565673</v>
      </c>
      <c r="N8">
        <v>0.86</v>
      </c>
      <c r="O8">
        <v>6</v>
      </c>
      <c r="P8">
        <v>107021</v>
      </c>
      <c r="Q8">
        <v>129742</v>
      </c>
      <c r="R8">
        <v>134386</v>
      </c>
      <c r="S8">
        <v>139432</v>
      </c>
      <c r="T8">
        <v>285391</v>
      </c>
      <c r="U8">
        <v>4486.2128577504</v>
      </c>
      <c r="V8">
        <v>7</v>
      </c>
      <c r="W8" s="11">
        <f t="shared" si="0"/>
        <v>129.74199999999999</v>
      </c>
      <c r="X8" s="4">
        <f t="shared" si="0"/>
        <v>134.386</v>
      </c>
      <c r="Y8" s="6">
        <f t="shared" si="1"/>
        <v>5.0460000000000003</v>
      </c>
      <c r="Z8" s="4">
        <f t="shared" si="2"/>
        <v>285.39100000000002</v>
      </c>
      <c r="AA8" s="3">
        <f t="shared" si="3"/>
        <v>36.2118998565673</v>
      </c>
      <c r="AB8" s="12">
        <f t="shared" si="4"/>
        <v>42.87</v>
      </c>
      <c r="AC8" s="12">
        <f t="shared" si="5"/>
        <v>60.412999999999997</v>
      </c>
      <c r="AD8" s="12">
        <f t="shared" si="6"/>
        <v>103.283</v>
      </c>
      <c r="AE8" t="s">
        <v>52</v>
      </c>
    </row>
    <row r="9" spans="1:31" x14ac:dyDescent="0.55000000000000004">
      <c r="A9">
        <v>10</v>
      </c>
      <c r="B9">
        <v>1643093703513</v>
      </c>
      <c r="C9" s="1">
        <v>44586.288229166668</v>
      </c>
      <c r="D9" s="3">
        <v>101</v>
      </c>
      <c r="E9">
        <v>99999999</v>
      </c>
      <c r="F9" s="3">
        <v>101</v>
      </c>
      <c r="G9" s="3">
        <v>38838</v>
      </c>
      <c r="H9">
        <v>99999999</v>
      </c>
      <c r="I9">
        <v>99999999</v>
      </c>
      <c r="J9" s="3">
        <v>99999999</v>
      </c>
      <c r="K9" s="3">
        <v>99999999</v>
      </c>
      <c r="L9">
        <v>99177</v>
      </c>
      <c r="M9">
        <v>36.6124994659423</v>
      </c>
      <c r="N9">
        <v>0.86</v>
      </c>
      <c r="O9">
        <v>6.0030000000000001</v>
      </c>
      <c r="P9">
        <v>102810</v>
      </c>
      <c r="Q9">
        <v>124986</v>
      </c>
      <c r="R9">
        <v>129728</v>
      </c>
      <c r="S9">
        <v>135373</v>
      </c>
      <c r="T9">
        <v>284487</v>
      </c>
      <c r="U9">
        <v>4486.2977559999999</v>
      </c>
      <c r="V9">
        <v>7</v>
      </c>
      <c r="W9" s="11">
        <f t="shared" si="0"/>
        <v>124.986</v>
      </c>
      <c r="X9" s="4">
        <f t="shared" si="0"/>
        <v>129.72800000000001</v>
      </c>
      <c r="Y9" s="6">
        <f t="shared" si="1"/>
        <v>5.6449999999999996</v>
      </c>
      <c r="Z9" s="4">
        <f t="shared" si="2"/>
        <v>284.48700000000002</v>
      </c>
      <c r="AA9" s="3">
        <f t="shared" si="3"/>
        <v>36.6124994659423</v>
      </c>
      <c r="AB9" s="12">
        <f t="shared" si="4"/>
        <v>38.737000000000002</v>
      </c>
      <c r="AC9" s="12">
        <f t="shared" si="5"/>
        <v>60.338999999999999</v>
      </c>
      <c r="AD9" s="12">
        <f t="shared" si="6"/>
        <v>99.075999999999993</v>
      </c>
    </row>
    <row r="10" spans="1:31" x14ac:dyDescent="0.55000000000000004">
      <c r="A10">
        <v>12</v>
      </c>
      <c r="B10">
        <v>1643118903856</v>
      </c>
      <c r="C10" s="1">
        <v>44586.579895833333</v>
      </c>
      <c r="D10" s="3">
        <v>102</v>
      </c>
      <c r="E10">
        <v>99999999</v>
      </c>
      <c r="F10" s="3">
        <v>102</v>
      </c>
      <c r="G10" s="3">
        <v>18466</v>
      </c>
      <c r="H10">
        <v>99999999</v>
      </c>
      <c r="I10">
        <v>99999999</v>
      </c>
      <c r="J10" s="3">
        <v>99999999</v>
      </c>
      <c r="K10" s="3">
        <v>99999999</v>
      </c>
      <c r="L10">
        <v>78866</v>
      </c>
      <c r="M10">
        <v>74.398399999999995</v>
      </c>
      <c r="N10">
        <v>0.52</v>
      </c>
      <c r="O10">
        <v>6.1619999999999999</v>
      </c>
      <c r="P10">
        <v>83001</v>
      </c>
      <c r="Q10">
        <v>101362</v>
      </c>
      <c r="R10">
        <v>105696</v>
      </c>
      <c r="S10">
        <v>114683</v>
      </c>
      <c r="T10">
        <v>284144</v>
      </c>
      <c r="U10">
        <v>4487</v>
      </c>
      <c r="V10">
        <v>7</v>
      </c>
      <c r="W10" s="11">
        <f t="shared" si="0"/>
        <v>101.36199999999999</v>
      </c>
      <c r="X10" s="4">
        <f t="shared" si="0"/>
        <v>105.696</v>
      </c>
      <c r="Y10" s="6">
        <f t="shared" si="1"/>
        <v>8.9870000000000001</v>
      </c>
      <c r="Z10" s="4">
        <f t="shared" si="2"/>
        <v>284.14400000000001</v>
      </c>
      <c r="AA10" s="3">
        <f t="shared" si="3"/>
        <v>74.398399999999995</v>
      </c>
      <c r="AB10" s="12">
        <f t="shared" si="4"/>
        <v>18.364000000000001</v>
      </c>
      <c r="AC10" s="12">
        <f t="shared" si="5"/>
        <v>60.4</v>
      </c>
      <c r="AD10" s="12">
        <f t="shared" si="6"/>
        <v>78.763999999999996</v>
      </c>
    </row>
    <row r="11" spans="1:31" x14ac:dyDescent="0.55000000000000004">
      <c r="A11">
        <v>13</v>
      </c>
      <c r="B11">
        <v>1643122503906</v>
      </c>
      <c r="C11" s="1">
        <v>44586.621562499997</v>
      </c>
      <c r="D11" s="3">
        <v>101</v>
      </c>
      <c r="E11">
        <v>99999999</v>
      </c>
      <c r="F11" s="3">
        <v>101</v>
      </c>
      <c r="G11" s="3">
        <v>33301</v>
      </c>
      <c r="H11">
        <v>99999999</v>
      </c>
      <c r="I11">
        <v>99999999</v>
      </c>
      <c r="J11" s="3">
        <v>99999999</v>
      </c>
      <c r="K11" s="3">
        <v>99999999</v>
      </c>
      <c r="L11">
        <v>93637</v>
      </c>
      <c r="M11">
        <v>69.525599609375007</v>
      </c>
      <c r="N11">
        <v>0.60053000000000001</v>
      </c>
      <c r="O11">
        <v>6</v>
      </c>
      <c r="P11">
        <v>97377</v>
      </c>
      <c r="Q11">
        <v>116255</v>
      </c>
      <c r="R11">
        <v>120593</v>
      </c>
      <c r="S11">
        <v>129987</v>
      </c>
      <c r="T11">
        <v>284094</v>
      </c>
      <c r="U11">
        <v>4487</v>
      </c>
      <c r="V11">
        <v>7</v>
      </c>
      <c r="W11" s="11">
        <f t="shared" si="0"/>
        <v>116.255</v>
      </c>
      <c r="X11" s="4">
        <f t="shared" si="0"/>
        <v>120.593</v>
      </c>
      <c r="Y11" s="6">
        <f t="shared" si="1"/>
        <v>9.3940000000000001</v>
      </c>
      <c r="Z11" s="4">
        <f t="shared" si="2"/>
        <v>284.09399999999999</v>
      </c>
      <c r="AA11" s="3">
        <f t="shared" si="3"/>
        <v>69.525599609375007</v>
      </c>
      <c r="AB11" s="12">
        <f t="shared" si="4"/>
        <v>33.200000000000003</v>
      </c>
      <c r="AC11" s="12">
        <f t="shared" si="5"/>
        <v>60.335999999999999</v>
      </c>
      <c r="AD11" s="12">
        <f t="shared" si="6"/>
        <v>93.536000000000001</v>
      </c>
    </row>
    <row r="12" spans="1:31" x14ac:dyDescent="0.55000000000000004">
      <c r="A12">
        <v>14</v>
      </c>
      <c r="B12">
        <v>1643140506419</v>
      </c>
      <c r="C12" s="1">
        <v>44586.829930555556</v>
      </c>
      <c r="D12" s="3">
        <v>101</v>
      </c>
      <c r="E12">
        <v>99999999</v>
      </c>
      <c r="F12" s="3">
        <v>101</v>
      </c>
      <c r="G12" s="3">
        <v>17264</v>
      </c>
      <c r="H12">
        <v>99999999</v>
      </c>
      <c r="I12">
        <v>99999999</v>
      </c>
      <c r="J12" s="3">
        <v>99999999</v>
      </c>
      <c r="K12" s="3">
        <v>99999999</v>
      </c>
      <c r="L12">
        <v>77681</v>
      </c>
      <c r="M12">
        <v>74.8</v>
      </c>
      <c r="N12">
        <v>0.57856000076532299</v>
      </c>
      <c r="O12">
        <v>6.8369999999999997</v>
      </c>
      <c r="P12">
        <v>81319</v>
      </c>
      <c r="Q12">
        <v>100179</v>
      </c>
      <c r="R12">
        <v>104429</v>
      </c>
      <c r="S12">
        <v>114936</v>
      </c>
      <c r="T12">
        <v>283581</v>
      </c>
      <c r="U12">
        <v>4486.839199</v>
      </c>
      <c r="V12">
        <v>7</v>
      </c>
      <c r="W12" s="11">
        <f t="shared" si="0"/>
        <v>100.179</v>
      </c>
      <c r="X12" s="4">
        <f t="shared" si="0"/>
        <v>104.429</v>
      </c>
      <c r="Y12" s="6">
        <f t="shared" si="1"/>
        <v>10.507</v>
      </c>
      <c r="Z12" s="4">
        <f t="shared" si="2"/>
        <v>283.58100000000002</v>
      </c>
      <c r="AA12" s="3">
        <f t="shared" si="3"/>
        <v>74.8</v>
      </c>
      <c r="AB12" s="12">
        <f t="shared" si="4"/>
        <v>17.163</v>
      </c>
      <c r="AC12" s="12">
        <f t="shared" si="5"/>
        <v>60.417000000000002</v>
      </c>
      <c r="AD12" s="12">
        <f t="shared" si="6"/>
        <v>77.58</v>
      </c>
    </row>
    <row r="13" spans="1:31" x14ac:dyDescent="0.55000000000000004">
      <c r="A13">
        <v>15</v>
      </c>
      <c r="B13">
        <v>1643181904539</v>
      </c>
      <c r="C13" s="1">
        <v>44587.309074074074</v>
      </c>
      <c r="D13" s="3">
        <v>100</v>
      </c>
      <c r="E13">
        <v>99999999</v>
      </c>
      <c r="F13" s="3">
        <v>100</v>
      </c>
      <c r="G13" s="3">
        <v>40563</v>
      </c>
      <c r="H13">
        <v>99999999</v>
      </c>
      <c r="I13">
        <v>99999999</v>
      </c>
      <c r="J13" s="3">
        <v>99999999</v>
      </c>
      <c r="K13" s="3">
        <v>99999999</v>
      </c>
      <c r="L13">
        <v>100893</v>
      </c>
      <c r="M13">
        <v>36.363200439453102</v>
      </c>
      <c r="N13">
        <v>0.87063999999999997</v>
      </c>
      <c r="O13">
        <v>6</v>
      </c>
      <c r="P13">
        <v>104626</v>
      </c>
      <c r="Q13">
        <v>126921</v>
      </c>
      <c r="R13">
        <v>131562</v>
      </c>
      <c r="S13">
        <v>136401</v>
      </c>
      <c r="T13">
        <v>285461</v>
      </c>
      <c r="U13">
        <v>4486.6270000000004</v>
      </c>
      <c r="V13">
        <v>7</v>
      </c>
      <c r="W13" s="11">
        <f t="shared" si="0"/>
        <v>126.92100000000001</v>
      </c>
      <c r="X13" s="4">
        <f t="shared" si="0"/>
        <v>131.56200000000001</v>
      </c>
      <c r="Y13" s="6">
        <f t="shared" si="1"/>
        <v>4.8390000000000004</v>
      </c>
      <c r="Z13" s="4">
        <f t="shared" si="2"/>
        <v>285.46100000000001</v>
      </c>
      <c r="AA13" s="3">
        <f t="shared" si="3"/>
        <v>36.363200439453102</v>
      </c>
      <c r="AB13" s="12">
        <f t="shared" si="4"/>
        <v>40.463000000000001</v>
      </c>
      <c r="AC13" s="12">
        <f t="shared" si="5"/>
        <v>60.33</v>
      </c>
      <c r="AD13" s="12">
        <f t="shared" si="6"/>
        <v>100.79300000000001</v>
      </c>
    </row>
    <row r="14" spans="1:31" x14ac:dyDescent="0.55000000000000004">
      <c r="A14">
        <v>16</v>
      </c>
      <c r="B14">
        <v>1643190904523</v>
      </c>
      <c r="C14" s="1">
        <v>44587.413240740738</v>
      </c>
      <c r="D14" s="3">
        <v>102</v>
      </c>
      <c r="E14">
        <v>99999999</v>
      </c>
      <c r="F14" s="3">
        <v>102</v>
      </c>
      <c r="G14" s="3">
        <v>38468</v>
      </c>
      <c r="H14">
        <v>99999999</v>
      </c>
      <c r="I14">
        <v>99999999</v>
      </c>
      <c r="J14" s="3">
        <v>99999999</v>
      </c>
      <c r="K14" s="3">
        <v>99999999</v>
      </c>
      <c r="L14">
        <v>98897</v>
      </c>
      <c r="M14">
        <v>61.426000293731597</v>
      </c>
      <c r="N14">
        <v>0.59899000395536395</v>
      </c>
      <c r="O14">
        <v>7.524</v>
      </c>
      <c r="P14">
        <v>102831</v>
      </c>
      <c r="Q14">
        <v>122197</v>
      </c>
      <c r="R14">
        <v>126540</v>
      </c>
      <c r="S14">
        <v>134807</v>
      </c>
      <c r="T14">
        <v>284477</v>
      </c>
      <c r="U14">
        <v>4486.8990000000003</v>
      </c>
      <c r="V14">
        <v>7</v>
      </c>
      <c r="W14" s="11">
        <f t="shared" si="0"/>
        <v>122.197</v>
      </c>
      <c r="X14" s="4">
        <f t="shared" si="0"/>
        <v>126.54</v>
      </c>
      <c r="Y14" s="6">
        <f t="shared" si="1"/>
        <v>8.2669999999999995</v>
      </c>
      <c r="Z14" s="4">
        <f t="shared" si="2"/>
        <v>284.47699999999998</v>
      </c>
      <c r="AA14" s="3">
        <f t="shared" si="3"/>
        <v>61.426000293731597</v>
      </c>
      <c r="AB14" s="12">
        <f t="shared" si="4"/>
        <v>38.366</v>
      </c>
      <c r="AC14" s="12">
        <f t="shared" si="5"/>
        <v>60.429000000000002</v>
      </c>
      <c r="AD14" s="12">
        <f t="shared" si="6"/>
        <v>98.795000000000002</v>
      </c>
    </row>
    <row r="15" spans="1:31" x14ac:dyDescent="0.55000000000000004">
      <c r="A15">
        <v>18</v>
      </c>
      <c r="B15">
        <v>1643301906246</v>
      </c>
      <c r="C15" s="1">
        <v>44588.69798611111</v>
      </c>
      <c r="D15" s="3">
        <v>101</v>
      </c>
      <c r="E15">
        <v>99999999</v>
      </c>
      <c r="F15" s="3">
        <v>101</v>
      </c>
      <c r="G15" s="3">
        <v>33393</v>
      </c>
      <c r="H15">
        <v>99999999</v>
      </c>
      <c r="I15">
        <v>99999999</v>
      </c>
      <c r="J15" s="3">
        <v>99999999</v>
      </c>
      <c r="K15" s="3">
        <v>99999999</v>
      </c>
      <c r="L15">
        <v>93711</v>
      </c>
      <c r="M15">
        <v>29.619700456619199</v>
      </c>
      <c r="N15">
        <v>0.89</v>
      </c>
      <c r="O15">
        <v>6</v>
      </c>
      <c r="P15">
        <v>97540</v>
      </c>
      <c r="Q15">
        <v>122367</v>
      </c>
      <c r="R15">
        <v>127112</v>
      </c>
      <c r="S15">
        <v>131851</v>
      </c>
      <c r="T15">
        <v>284754</v>
      </c>
      <c r="U15">
        <v>4486.9159</v>
      </c>
      <c r="V15">
        <v>7</v>
      </c>
      <c r="W15" s="11">
        <f t="shared" si="0"/>
        <v>122.367</v>
      </c>
      <c r="X15" s="4">
        <f t="shared" si="0"/>
        <v>127.11199999999999</v>
      </c>
      <c r="Y15" s="6">
        <f t="shared" si="1"/>
        <v>4.7389999999999999</v>
      </c>
      <c r="Z15" s="4">
        <f t="shared" si="2"/>
        <v>284.75400000000002</v>
      </c>
      <c r="AA15" s="3">
        <f t="shared" si="3"/>
        <v>29.619700456619199</v>
      </c>
      <c r="AB15" s="12">
        <f t="shared" si="4"/>
        <v>33.292000000000002</v>
      </c>
      <c r="AC15" s="12">
        <f t="shared" si="5"/>
        <v>60.317999999999998</v>
      </c>
      <c r="AD15" s="12">
        <f t="shared" si="6"/>
        <v>93.61</v>
      </c>
    </row>
    <row r="16" spans="1:31" x14ac:dyDescent="0.55000000000000004">
      <c r="A16">
        <v>19</v>
      </c>
      <c r="B16">
        <v>1643354706096</v>
      </c>
      <c r="C16" s="1">
        <v>44589.30909722222</v>
      </c>
      <c r="D16" s="3">
        <v>100</v>
      </c>
      <c r="E16">
        <v>99999999</v>
      </c>
      <c r="F16" s="3">
        <v>100</v>
      </c>
      <c r="G16" s="3">
        <v>37230</v>
      </c>
      <c r="H16">
        <v>99999999</v>
      </c>
      <c r="I16">
        <v>99999999</v>
      </c>
      <c r="J16" s="3">
        <v>99999999</v>
      </c>
      <c r="K16" s="3">
        <v>99999999</v>
      </c>
      <c r="L16">
        <v>97649</v>
      </c>
      <c r="M16">
        <v>37.241799976348801</v>
      </c>
      <c r="N16">
        <v>0.86</v>
      </c>
      <c r="O16">
        <v>6</v>
      </c>
      <c r="P16">
        <v>101179</v>
      </c>
      <c r="Q16">
        <v>123571</v>
      </c>
      <c r="R16">
        <v>128115</v>
      </c>
      <c r="S16">
        <v>132955</v>
      </c>
      <c r="T16">
        <v>284904</v>
      </c>
      <c r="U16">
        <v>4486</v>
      </c>
      <c r="V16">
        <v>7</v>
      </c>
      <c r="W16" s="11">
        <f t="shared" si="0"/>
        <v>123.571</v>
      </c>
      <c r="X16" s="4">
        <f t="shared" si="0"/>
        <v>128.11500000000001</v>
      </c>
      <c r="Y16" s="6">
        <f t="shared" si="1"/>
        <v>4.84</v>
      </c>
      <c r="Z16" s="4">
        <f t="shared" si="2"/>
        <v>284.904</v>
      </c>
      <c r="AA16" s="3">
        <f t="shared" si="3"/>
        <v>37.241799976348801</v>
      </c>
      <c r="AB16" s="12">
        <f>(G16-F16)/1000</f>
        <v>37.130000000000003</v>
      </c>
      <c r="AC16" s="12">
        <f>(L16-G16)/1000</f>
        <v>60.418999999999997</v>
      </c>
      <c r="AD16" s="12">
        <f>(L16-D16)/1000</f>
        <v>97.549000000000007</v>
      </c>
    </row>
    <row r="17" spans="1:30" x14ac:dyDescent="0.55000000000000004">
      <c r="A17">
        <v>20</v>
      </c>
      <c r="B17">
        <v>1643376980116</v>
      </c>
      <c r="C17" s="1">
        <v>44589.56689814815</v>
      </c>
      <c r="D17" s="3">
        <v>101</v>
      </c>
      <c r="E17">
        <v>99999999</v>
      </c>
      <c r="F17" s="3">
        <v>101</v>
      </c>
      <c r="G17" s="3">
        <v>40386</v>
      </c>
      <c r="H17">
        <v>99999999</v>
      </c>
      <c r="I17">
        <v>99999999</v>
      </c>
      <c r="J17" s="3">
        <v>99999999</v>
      </c>
      <c r="K17" s="3">
        <v>99999999</v>
      </c>
      <c r="L17">
        <v>268853</v>
      </c>
      <c r="M17">
        <v>56.9</v>
      </c>
      <c r="N17">
        <v>0.78</v>
      </c>
      <c r="O17">
        <v>8</v>
      </c>
      <c r="P17">
        <v>272384</v>
      </c>
      <c r="Q17">
        <v>292861</v>
      </c>
      <c r="R17">
        <v>339423</v>
      </c>
      <c r="S17">
        <v>343662</v>
      </c>
      <c r="T17">
        <v>369884</v>
      </c>
      <c r="U17">
        <v>999.28</v>
      </c>
      <c r="V17">
        <v>7</v>
      </c>
      <c r="W17" s="11">
        <f t="shared" si="0"/>
        <v>292.86099999999999</v>
      </c>
      <c r="X17" s="4">
        <f t="shared" si="0"/>
        <v>339.423</v>
      </c>
      <c r="Y17" s="6">
        <f t="shared" si="1"/>
        <v>4.2389999999999999</v>
      </c>
      <c r="Z17" s="4">
        <f t="shared" si="2"/>
        <v>369.88400000000001</v>
      </c>
      <c r="AA17" s="3">
        <f t="shared" si="3"/>
        <v>56.9</v>
      </c>
      <c r="AB17" s="12">
        <f t="shared" ref="AB17:AB25" si="7">(G17-F17)/1000</f>
        <v>40.284999999999997</v>
      </c>
      <c r="AC17" s="12">
        <f t="shared" ref="AC17:AC25" si="8">(L17-G17)/1000</f>
        <v>228.46700000000001</v>
      </c>
      <c r="AD17" s="12">
        <f t="shared" ref="AD17:AD25" si="9">(L17-D17)/1000</f>
        <v>268.75200000000001</v>
      </c>
    </row>
    <row r="18" spans="1:30" x14ac:dyDescent="0.55000000000000004">
      <c r="A18">
        <v>21</v>
      </c>
      <c r="B18">
        <v>1643379882970</v>
      </c>
      <c r="C18" s="1">
        <v>44589.600486111114</v>
      </c>
      <c r="D18" s="3">
        <v>101</v>
      </c>
      <c r="E18">
        <v>99999999</v>
      </c>
      <c r="F18" s="3">
        <v>101</v>
      </c>
      <c r="G18" s="3">
        <v>26118</v>
      </c>
      <c r="H18">
        <v>99999999</v>
      </c>
      <c r="I18">
        <v>99999999</v>
      </c>
      <c r="J18" s="3">
        <v>99999999</v>
      </c>
      <c r="K18" s="3">
        <v>99999999</v>
      </c>
      <c r="L18">
        <v>144906</v>
      </c>
      <c r="M18">
        <v>62.7</v>
      </c>
      <c r="N18">
        <v>0.72</v>
      </c>
      <c r="O18">
        <v>8</v>
      </c>
      <c r="P18">
        <v>149047</v>
      </c>
      <c r="Q18">
        <v>167130</v>
      </c>
      <c r="R18">
        <v>201070</v>
      </c>
      <c r="S18">
        <v>205514</v>
      </c>
      <c r="T18">
        <v>241030</v>
      </c>
      <c r="U18">
        <v>0</v>
      </c>
      <c r="V18">
        <v>7</v>
      </c>
      <c r="W18" s="11">
        <f t="shared" si="0"/>
        <v>167.13</v>
      </c>
      <c r="X18" s="4">
        <f t="shared" si="0"/>
        <v>201.07</v>
      </c>
      <c r="Y18" s="6">
        <f t="shared" si="1"/>
        <v>4.444</v>
      </c>
      <c r="Z18" s="4">
        <f t="shared" si="2"/>
        <v>241.03</v>
      </c>
      <c r="AA18" s="3">
        <f t="shared" si="3"/>
        <v>62.7</v>
      </c>
      <c r="AB18" s="12">
        <f t="shared" si="7"/>
        <v>26.016999999999999</v>
      </c>
      <c r="AC18" s="12">
        <f t="shared" si="8"/>
        <v>118.788</v>
      </c>
      <c r="AD18" s="12">
        <f t="shared" si="9"/>
        <v>144.80500000000001</v>
      </c>
    </row>
    <row r="19" spans="1:30" x14ac:dyDescent="0.55000000000000004">
      <c r="A19">
        <v>26</v>
      </c>
      <c r="B19">
        <v>1643783706706</v>
      </c>
      <c r="C19" s="1">
        <v>44594.274375000001</v>
      </c>
      <c r="D19" s="3">
        <v>101</v>
      </c>
      <c r="E19">
        <v>99999999</v>
      </c>
      <c r="F19" s="3">
        <v>101</v>
      </c>
      <c r="G19" s="3">
        <v>46102</v>
      </c>
      <c r="H19">
        <v>99999999</v>
      </c>
      <c r="I19">
        <v>99999999</v>
      </c>
      <c r="J19" s="3">
        <v>99999999</v>
      </c>
      <c r="K19" s="3">
        <v>99999999</v>
      </c>
      <c r="L19">
        <v>106511</v>
      </c>
      <c r="M19">
        <v>32.700000000000003</v>
      </c>
      <c r="N19">
        <v>0.86554999879837002</v>
      </c>
      <c r="O19">
        <v>7.0229999999999997</v>
      </c>
      <c r="P19">
        <v>110655</v>
      </c>
      <c r="Q19">
        <v>135459</v>
      </c>
      <c r="R19">
        <v>140308</v>
      </c>
      <c r="S19">
        <v>146858</v>
      </c>
      <c r="T19">
        <v>285294</v>
      </c>
      <c r="U19">
        <v>4486</v>
      </c>
      <c r="V19">
        <v>7</v>
      </c>
      <c r="W19" s="11">
        <f t="shared" ref="W19:X28" si="10">Q19/1000</f>
        <v>135.459</v>
      </c>
      <c r="X19" s="4">
        <f t="shared" si="10"/>
        <v>140.30799999999999</v>
      </c>
      <c r="Y19" s="6">
        <f t="shared" si="1"/>
        <v>6.55</v>
      </c>
      <c r="Z19" s="4">
        <f t="shared" si="2"/>
        <v>285.29399999999998</v>
      </c>
      <c r="AA19" s="3">
        <f t="shared" si="3"/>
        <v>32.700000000000003</v>
      </c>
      <c r="AB19" s="12">
        <f t="shared" si="7"/>
        <v>46.000999999999998</v>
      </c>
      <c r="AC19" s="12">
        <f t="shared" si="8"/>
        <v>60.408999999999999</v>
      </c>
      <c r="AD19" s="12">
        <f t="shared" si="9"/>
        <v>106.41</v>
      </c>
    </row>
    <row r="20" spans="1:30" x14ac:dyDescent="0.55000000000000004">
      <c r="A20">
        <v>27</v>
      </c>
      <c r="B20">
        <v>1643799305664</v>
      </c>
      <c r="C20" s="1">
        <v>44594.454918981479</v>
      </c>
      <c r="D20" s="3">
        <v>101</v>
      </c>
      <c r="E20">
        <v>99999999</v>
      </c>
      <c r="F20" s="3">
        <v>101</v>
      </c>
      <c r="G20" s="3">
        <v>40749</v>
      </c>
      <c r="H20">
        <v>99999999</v>
      </c>
      <c r="I20">
        <v>99999999</v>
      </c>
      <c r="J20" s="3">
        <v>99999999</v>
      </c>
      <c r="K20" s="3">
        <v>99999999</v>
      </c>
      <c r="L20">
        <v>101171</v>
      </c>
      <c r="M20">
        <v>50.170599567413298</v>
      </c>
      <c r="N20">
        <v>0.79</v>
      </c>
      <c r="O20">
        <v>6.48</v>
      </c>
      <c r="P20">
        <v>105203</v>
      </c>
      <c r="Q20">
        <v>125370</v>
      </c>
      <c r="R20">
        <v>130010</v>
      </c>
      <c r="S20">
        <v>134952</v>
      </c>
      <c r="T20">
        <v>284336</v>
      </c>
      <c r="U20">
        <v>4486.1276420385902</v>
      </c>
      <c r="V20">
        <v>7</v>
      </c>
      <c r="W20" s="11">
        <f t="shared" si="10"/>
        <v>125.37</v>
      </c>
      <c r="X20" s="4">
        <f t="shared" si="10"/>
        <v>130.01</v>
      </c>
      <c r="Y20" s="6">
        <f t="shared" si="1"/>
        <v>4.9420000000000002</v>
      </c>
      <c r="Z20" s="4">
        <f t="shared" si="2"/>
        <v>284.33600000000001</v>
      </c>
      <c r="AA20" s="3">
        <f t="shared" si="3"/>
        <v>50.170599567413298</v>
      </c>
      <c r="AB20" s="12">
        <f t="shared" si="7"/>
        <v>40.648000000000003</v>
      </c>
      <c r="AC20" s="12">
        <f t="shared" si="8"/>
        <v>60.421999999999997</v>
      </c>
      <c r="AD20" s="12">
        <f t="shared" si="9"/>
        <v>101.07</v>
      </c>
    </row>
    <row r="21" spans="1:30" x14ac:dyDescent="0.55000000000000004">
      <c r="A21">
        <v>28</v>
      </c>
      <c r="B21">
        <v>1643805306694</v>
      </c>
      <c r="C21" s="1">
        <v>44594.524375000001</v>
      </c>
      <c r="D21" s="3">
        <v>102</v>
      </c>
      <c r="E21">
        <v>99999999</v>
      </c>
      <c r="F21" s="3">
        <v>102</v>
      </c>
      <c r="G21" s="3">
        <v>31185</v>
      </c>
      <c r="H21">
        <v>99999999</v>
      </c>
      <c r="I21">
        <v>99999999</v>
      </c>
      <c r="J21" s="3">
        <v>99999999</v>
      </c>
      <c r="K21" s="3">
        <v>99999999</v>
      </c>
      <c r="L21">
        <v>91508</v>
      </c>
      <c r="M21">
        <v>71.599999999999994</v>
      </c>
      <c r="N21">
        <v>0.55649001121520902</v>
      </c>
      <c r="O21">
        <v>6</v>
      </c>
      <c r="P21">
        <v>95443</v>
      </c>
      <c r="Q21">
        <v>113920</v>
      </c>
      <c r="R21">
        <v>118468</v>
      </c>
      <c r="S21">
        <v>126766</v>
      </c>
      <c r="T21">
        <v>284306</v>
      </c>
      <c r="U21">
        <v>4486.6043576790998</v>
      </c>
      <c r="V21">
        <v>7</v>
      </c>
      <c r="W21" s="11">
        <f t="shared" si="10"/>
        <v>113.92</v>
      </c>
      <c r="X21" s="4">
        <f t="shared" si="10"/>
        <v>118.468</v>
      </c>
      <c r="Y21" s="6">
        <f t="shared" si="1"/>
        <v>8.298</v>
      </c>
      <c r="Z21" s="4">
        <f t="shared" si="2"/>
        <v>284.30599999999998</v>
      </c>
      <c r="AA21" s="3">
        <f t="shared" si="3"/>
        <v>71.599999999999994</v>
      </c>
      <c r="AB21" s="12">
        <f t="shared" si="7"/>
        <v>31.082999999999998</v>
      </c>
      <c r="AC21" s="12">
        <f t="shared" si="8"/>
        <v>60.323</v>
      </c>
      <c r="AD21" s="12">
        <f t="shared" si="9"/>
        <v>91.406000000000006</v>
      </c>
    </row>
    <row r="22" spans="1:30" x14ac:dyDescent="0.55000000000000004">
      <c r="A22">
        <v>29</v>
      </c>
      <c r="B22">
        <v>1643817305419</v>
      </c>
      <c r="C22" s="1">
        <v>44594.663252314815</v>
      </c>
      <c r="D22" s="3">
        <v>202</v>
      </c>
      <c r="E22">
        <v>99999999</v>
      </c>
      <c r="F22" s="3">
        <v>202</v>
      </c>
      <c r="G22" s="3">
        <v>41433</v>
      </c>
      <c r="H22">
        <v>99999999</v>
      </c>
      <c r="I22">
        <v>99999999</v>
      </c>
      <c r="J22" s="3">
        <v>99999999</v>
      </c>
      <c r="K22" s="3">
        <v>99999999</v>
      </c>
      <c r="L22">
        <v>101775</v>
      </c>
      <c r="M22">
        <v>55.461000240325902</v>
      </c>
      <c r="N22">
        <v>0.752989997148513</v>
      </c>
      <c r="O22">
        <v>7.1609999999999996</v>
      </c>
      <c r="P22">
        <v>105709</v>
      </c>
      <c r="Q22">
        <v>125374</v>
      </c>
      <c r="R22">
        <v>130008</v>
      </c>
      <c r="S22">
        <v>135169</v>
      </c>
      <c r="T22">
        <v>284581</v>
      </c>
      <c r="U22">
        <v>4486.6351827315902</v>
      </c>
      <c r="V22">
        <v>7</v>
      </c>
      <c r="W22" s="11">
        <f t="shared" si="10"/>
        <v>125.374</v>
      </c>
      <c r="X22" s="4">
        <f t="shared" si="10"/>
        <v>130.00800000000001</v>
      </c>
      <c r="Y22" s="6">
        <f t="shared" si="1"/>
        <v>5.1609999999999996</v>
      </c>
      <c r="Z22" s="4">
        <f t="shared" si="2"/>
        <v>284.58100000000002</v>
      </c>
      <c r="AA22" s="3">
        <f t="shared" si="3"/>
        <v>55.461000240325902</v>
      </c>
      <c r="AB22" s="12">
        <f t="shared" si="7"/>
        <v>41.231000000000002</v>
      </c>
      <c r="AC22" s="12">
        <f t="shared" si="8"/>
        <v>60.341999999999999</v>
      </c>
      <c r="AD22" s="12">
        <f t="shared" si="9"/>
        <v>101.57299999999999</v>
      </c>
    </row>
    <row r="23" spans="1:30" x14ac:dyDescent="0.55000000000000004">
      <c r="A23">
        <v>40</v>
      </c>
      <c r="B23">
        <v>1644423304876</v>
      </c>
      <c r="C23" s="1">
        <v>44601.677129629628</v>
      </c>
      <c r="D23" s="3">
        <v>101</v>
      </c>
      <c r="E23">
        <v>99999999</v>
      </c>
      <c r="F23" s="3">
        <v>101</v>
      </c>
      <c r="G23" s="3">
        <v>34302</v>
      </c>
      <c r="H23">
        <v>99999999</v>
      </c>
      <c r="I23">
        <v>99999999</v>
      </c>
      <c r="J23" s="3">
        <v>99999999</v>
      </c>
      <c r="K23" s="3">
        <v>99999999</v>
      </c>
      <c r="L23">
        <v>94735</v>
      </c>
      <c r="M23">
        <v>42.436199794769202</v>
      </c>
      <c r="N23">
        <v>0.840193773193876</v>
      </c>
      <c r="O23">
        <v>7.0350000000000001</v>
      </c>
      <c r="P23">
        <v>98871</v>
      </c>
      <c r="Q23">
        <v>119035</v>
      </c>
      <c r="R23">
        <v>123576</v>
      </c>
      <c r="S23">
        <v>127714</v>
      </c>
      <c r="T23">
        <v>285124</v>
      </c>
      <c r="U23">
        <v>4486</v>
      </c>
      <c r="V23">
        <v>7</v>
      </c>
      <c r="W23" s="11">
        <f t="shared" si="10"/>
        <v>119.035</v>
      </c>
      <c r="X23" s="4">
        <f t="shared" si="10"/>
        <v>123.57599999999999</v>
      </c>
      <c r="Y23" s="6">
        <f t="shared" si="1"/>
        <v>4.1379999999999999</v>
      </c>
      <c r="Z23" s="4">
        <f t="shared" si="2"/>
        <v>285.12400000000002</v>
      </c>
      <c r="AA23" s="3">
        <f t="shared" si="3"/>
        <v>42.436199794769202</v>
      </c>
      <c r="AB23" s="12">
        <f t="shared" si="7"/>
        <v>34.201000000000001</v>
      </c>
      <c r="AC23" s="12">
        <f t="shared" si="8"/>
        <v>60.433</v>
      </c>
      <c r="AD23" s="12">
        <f t="shared" si="9"/>
        <v>94.634</v>
      </c>
    </row>
    <row r="24" spans="1:30" x14ac:dyDescent="0.55000000000000004">
      <c r="A24">
        <v>41</v>
      </c>
      <c r="B24">
        <v>1644490872577</v>
      </c>
      <c r="C24" s="1">
        <v>44602.459166666667</v>
      </c>
      <c r="D24" s="3">
        <v>101</v>
      </c>
      <c r="E24">
        <v>99999999</v>
      </c>
      <c r="F24" s="3">
        <v>101</v>
      </c>
      <c r="G24" s="3">
        <v>39958</v>
      </c>
      <c r="H24">
        <v>99999999</v>
      </c>
      <c r="I24">
        <v>99999999</v>
      </c>
      <c r="J24" s="3">
        <v>99999999</v>
      </c>
      <c r="K24" s="3">
        <v>99999999</v>
      </c>
      <c r="L24">
        <v>100392</v>
      </c>
      <c r="M24">
        <v>35.797400173187199</v>
      </c>
      <c r="N24">
        <v>0.86563999999999997</v>
      </c>
      <c r="O24">
        <v>6</v>
      </c>
      <c r="P24">
        <v>104431</v>
      </c>
      <c r="Q24">
        <v>127029</v>
      </c>
      <c r="R24">
        <v>131781</v>
      </c>
      <c r="S24">
        <v>136926</v>
      </c>
      <c r="T24">
        <v>285423</v>
      </c>
      <c r="U24">
        <v>4494</v>
      </c>
      <c r="V24">
        <v>7</v>
      </c>
      <c r="W24" s="11">
        <f t="shared" si="10"/>
        <v>127.029</v>
      </c>
      <c r="X24" s="4">
        <f t="shared" si="10"/>
        <v>131.78100000000001</v>
      </c>
      <c r="Y24" s="6">
        <f t="shared" si="1"/>
        <v>5.1449999999999996</v>
      </c>
      <c r="Z24" s="4">
        <f t="shared" si="2"/>
        <v>285.423</v>
      </c>
      <c r="AA24" s="3">
        <f t="shared" si="3"/>
        <v>35.797400173187199</v>
      </c>
      <c r="AB24" s="12">
        <f t="shared" si="7"/>
        <v>39.856999999999999</v>
      </c>
      <c r="AC24" s="12">
        <f t="shared" si="8"/>
        <v>60.433999999999997</v>
      </c>
      <c r="AD24" s="12">
        <f t="shared" si="9"/>
        <v>100.291</v>
      </c>
    </row>
    <row r="25" spans="1:30" x14ac:dyDescent="0.55000000000000004">
      <c r="A25">
        <v>43</v>
      </c>
      <c r="B25">
        <v>1644514507234</v>
      </c>
      <c r="C25" s="1">
        <v>44602.732719907406</v>
      </c>
      <c r="D25" s="3">
        <v>201</v>
      </c>
      <c r="E25">
        <v>99999999</v>
      </c>
      <c r="F25" s="3">
        <v>201</v>
      </c>
      <c r="G25" s="3">
        <v>36926</v>
      </c>
      <c r="H25">
        <v>99999999</v>
      </c>
      <c r="I25">
        <v>99999999</v>
      </c>
      <c r="J25" s="3">
        <v>99999999</v>
      </c>
      <c r="K25" s="3">
        <v>99999999</v>
      </c>
      <c r="L25">
        <v>97346</v>
      </c>
      <c r="M25">
        <v>42.730000076293898</v>
      </c>
      <c r="N25">
        <v>0.83</v>
      </c>
      <c r="O25">
        <v>6</v>
      </c>
      <c r="P25">
        <v>101382</v>
      </c>
      <c r="Q25">
        <v>121969</v>
      </c>
      <c r="R25">
        <v>126514</v>
      </c>
      <c r="S25">
        <v>131760</v>
      </c>
      <c r="T25">
        <v>284766</v>
      </c>
      <c r="U25">
        <v>4487</v>
      </c>
      <c r="V25">
        <v>7</v>
      </c>
      <c r="W25" s="11">
        <f t="shared" si="10"/>
        <v>121.96899999999999</v>
      </c>
      <c r="X25" s="4">
        <f t="shared" si="10"/>
        <v>126.514</v>
      </c>
      <c r="Y25" s="6">
        <f t="shared" si="1"/>
        <v>5.2460000000000004</v>
      </c>
      <c r="Z25" s="4">
        <f t="shared" si="2"/>
        <v>284.76600000000002</v>
      </c>
      <c r="AA25" s="3">
        <f t="shared" si="3"/>
        <v>42.730000076293898</v>
      </c>
      <c r="AB25" s="12">
        <f t="shared" si="7"/>
        <v>36.725000000000001</v>
      </c>
      <c r="AC25" s="12">
        <f t="shared" si="8"/>
        <v>60.42</v>
      </c>
      <c r="AD25" s="12">
        <f t="shared" si="9"/>
        <v>97.144999999999996</v>
      </c>
    </row>
    <row r="26" spans="1:30" x14ac:dyDescent="0.55000000000000004">
      <c r="A26">
        <v>45</v>
      </c>
      <c r="B26">
        <v>1644864905430</v>
      </c>
      <c r="C26" s="1">
        <v>44606.788252314815</v>
      </c>
      <c r="D26" s="3">
        <v>101</v>
      </c>
      <c r="E26">
        <v>99999999</v>
      </c>
      <c r="F26" s="3">
        <v>101</v>
      </c>
      <c r="G26" s="3">
        <v>43970</v>
      </c>
      <c r="H26">
        <v>99999999</v>
      </c>
      <c r="I26">
        <v>99999999</v>
      </c>
      <c r="J26" s="3">
        <v>99999999</v>
      </c>
      <c r="K26" s="3">
        <v>99999999</v>
      </c>
      <c r="L26">
        <v>104413</v>
      </c>
      <c r="M26">
        <v>33.4460008239746</v>
      </c>
      <c r="N26">
        <v>0.86</v>
      </c>
      <c r="O26">
        <v>6.6689999999999996</v>
      </c>
      <c r="P26">
        <v>108447</v>
      </c>
      <c r="Q26">
        <v>132259</v>
      </c>
      <c r="R26">
        <v>137308</v>
      </c>
      <c r="S26">
        <v>143062</v>
      </c>
      <c r="T26">
        <v>284570</v>
      </c>
      <c r="U26">
        <v>4486</v>
      </c>
      <c r="V26">
        <v>7</v>
      </c>
      <c r="W26" s="11">
        <f t="shared" si="10"/>
        <v>132.25899999999999</v>
      </c>
      <c r="X26" s="4">
        <f t="shared" si="10"/>
        <v>137.30799999999999</v>
      </c>
      <c r="Y26" s="6">
        <f t="shared" si="1"/>
        <v>5.7539999999999996</v>
      </c>
      <c r="Z26" s="4">
        <f t="shared" si="2"/>
        <v>284.57</v>
      </c>
      <c r="AA26" s="3">
        <f t="shared" si="3"/>
        <v>33.4460008239746</v>
      </c>
      <c r="AB26" s="12">
        <f>(G26-F26)/1000</f>
        <v>43.869</v>
      </c>
      <c r="AC26" s="12">
        <f>(L26-G26)/1000</f>
        <v>60.442999999999998</v>
      </c>
      <c r="AD26" s="12">
        <f>(L26-D26)/1000</f>
        <v>104.312</v>
      </c>
    </row>
    <row r="27" spans="1:30" x14ac:dyDescent="0.55000000000000004">
      <c r="A27">
        <v>48</v>
      </c>
      <c r="B27">
        <v>1645026081152</v>
      </c>
      <c r="C27" s="1">
        <v>44608.653715277775</v>
      </c>
      <c r="D27" s="3">
        <v>101</v>
      </c>
      <c r="E27">
        <v>99999999</v>
      </c>
      <c r="F27" s="3">
        <v>101</v>
      </c>
      <c r="G27" s="3">
        <v>10788</v>
      </c>
      <c r="H27">
        <v>99999999</v>
      </c>
      <c r="I27">
        <v>99999999</v>
      </c>
      <c r="J27" s="3">
        <v>99999999</v>
      </c>
      <c r="K27" s="3">
        <v>99999999</v>
      </c>
      <c r="L27">
        <v>104529</v>
      </c>
      <c r="M27">
        <v>49.482300000000002</v>
      </c>
      <c r="N27">
        <v>0.81</v>
      </c>
      <c r="O27">
        <v>8</v>
      </c>
      <c r="P27">
        <v>108363</v>
      </c>
      <c r="Q27">
        <v>127016</v>
      </c>
      <c r="R27">
        <v>133072</v>
      </c>
      <c r="S27">
        <v>136912</v>
      </c>
      <c r="T27">
        <v>270848</v>
      </c>
      <c r="U27">
        <v>4494</v>
      </c>
      <c r="V27">
        <v>7</v>
      </c>
      <c r="W27" s="11">
        <f t="shared" si="10"/>
        <v>127.01600000000001</v>
      </c>
      <c r="X27" s="4">
        <f t="shared" si="10"/>
        <v>133.072</v>
      </c>
      <c r="Y27" s="6">
        <f t="shared" si="1"/>
        <v>3.84</v>
      </c>
      <c r="Z27" s="4">
        <f t="shared" si="2"/>
        <v>270.84800000000001</v>
      </c>
      <c r="AA27" s="3">
        <f t="shared" si="3"/>
        <v>49.482300000000002</v>
      </c>
      <c r="AB27" s="12">
        <f t="shared" ref="AB27:AB32" si="11">(G27-F27)/1000</f>
        <v>10.686999999999999</v>
      </c>
      <c r="AC27" s="12">
        <f t="shared" ref="AC27:AC32" si="12">(L27-G27)/1000</f>
        <v>93.741</v>
      </c>
      <c r="AD27" s="12">
        <f t="shared" ref="AD27:AD32" si="13">(L27-D27)/1000</f>
        <v>104.428</v>
      </c>
    </row>
    <row r="28" spans="1:30" x14ac:dyDescent="0.55000000000000004">
      <c r="A28">
        <v>52</v>
      </c>
      <c r="B28">
        <v>1645103257396</v>
      </c>
      <c r="C28" s="1">
        <v>44609.546956018516</v>
      </c>
      <c r="D28" s="3">
        <v>101</v>
      </c>
      <c r="E28">
        <v>99999999</v>
      </c>
      <c r="F28" s="3">
        <v>101</v>
      </c>
      <c r="G28" s="3">
        <v>37554</v>
      </c>
      <c r="H28">
        <v>99999999</v>
      </c>
      <c r="I28">
        <v>99999999</v>
      </c>
      <c r="J28" s="3">
        <v>99999999</v>
      </c>
      <c r="K28" s="3">
        <v>99999999</v>
      </c>
      <c r="L28">
        <v>132987</v>
      </c>
      <c r="M28">
        <v>36</v>
      </c>
      <c r="N28">
        <v>0.85417001870632103</v>
      </c>
      <c r="O28">
        <v>8</v>
      </c>
      <c r="P28">
        <v>136418</v>
      </c>
      <c r="Q28">
        <v>159538</v>
      </c>
      <c r="R28">
        <v>165708</v>
      </c>
      <c r="S28">
        <v>172083</v>
      </c>
      <c r="T28">
        <v>248604</v>
      </c>
      <c r="U28">
        <v>0</v>
      </c>
      <c r="V28">
        <v>7</v>
      </c>
      <c r="W28" s="11">
        <f t="shared" si="10"/>
        <v>159.53800000000001</v>
      </c>
      <c r="X28" s="4">
        <f t="shared" si="10"/>
        <v>165.708</v>
      </c>
      <c r="Y28" s="6">
        <f t="shared" si="1"/>
        <v>6.375</v>
      </c>
      <c r="Z28" s="4">
        <f t="shared" si="2"/>
        <v>248.60400000000001</v>
      </c>
      <c r="AA28" s="3">
        <f t="shared" si="3"/>
        <v>36</v>
      </c>
      <c r="AB28" s="12">
        <f t="shared" si="11"/>
        <v>37.453000000000003</v>
      </c>
      <c r="AC28" s="12">
        <f t="shared" si="12"/>
        <v>95.433000000000007</v>
      </c>
      <c r="AD28" s="12">
        <f t="shared" si="13"/>
        <v>132.886</v>
      </c>
    </row>
    <row r="29" spans="1:30" x14ac:dyDescent="0.55000000000000004">
      <c r="A29">
        <v>58</v>
      </c>
      <c r="B29">
        <v>1645110488744</v>
      </c>
      <c r="C29" s="1">
        <v>44609.630648148152</v>
      </c>
      <c r="D29" s="3">
        <v>101</v>
      </c>
      <c r="E29">
        <v>99999999</v>
      </c>
      <c r="F29" s="3">
        <v>101</v>
      </c>
      <c r="G29" s="3">
        <v>36002</v>
      </c>
      <c r="H29">
        <v>99999999</v>
      </c>
      <c r="I29">
        <v>99999999</v>
      </c>
      <c r="J29" s="3">
        <v>99999999</v>
      </c>
      <c r="K29" s="3">
        <v>99999999</v>
      </c>
      <c r="L29">
        <v>108037</v>
      </c>
      <c r="M29">
        <v>58.453760705566403</v>
      </c>
      <c r="N29">
        <v>0.67</v>
      </c>
      <c r="O29">
        <v>8</v>
      </c>
      <c r="P29">
        <v>111973</v>
      </c>
      <c r="Q29">
        <v>130357</v>
      </c>
      <c r="R29">
        <v>136012</v>
      </c>
      <c r="S29">
        <v>145898</v>
      </c>
      <c r="T29">
        <v>185256</v>
      </c>
      <c r="U29">
        <v>0</v>
      </c>
      <c r="V29">
        <v>7</v>
      </c>
      <c r="W29" s="11">
        <f t="shared" ref="W29:X37" si="14">Q29/1000</f>
        <v>130.357</v>
      </c>
      <c r="X29" s="4">
        <f t="shared" si="14"/>
        <v>136.012</v>
      </c>
      <c r="Y29" s="6">
        <f t="shared" si="1"/>
        <v>9.8859999999999992</v>
      </c>
      <c r="Z29" s="4">
        <f t="shared" si="2"/>
        <v>185.256</v>
      </c>
      <c r="AA29" s="3">
        <f t="shared" si="3"/>
        <v>58.453760705566403</v>
      </c>
      <c r="AB29" s="12">
        <f t="shared" si="11"/>
        <v>35.901000000000003</v>
      </c>
      <c r="AC29" s="12">
        <f t="shared" si="12"/>
        <v>72.034999999999997</v>
      </c>
      <c r="AD29" s="12">
        <f t="shared" si="13"/>
        <v>107.93600000000001</v>
      </c>
    </row>
    <row r="30" spans="1:30" x14ac:dyDescent="0.55000000000000004">
      <c r="A30">
        <v>64</v>
      </c>
      <c r="B30">
        <v>1645112817904</v>
      </c>
      <c r="C30" s="1">
        <v>44609.657604166663</v>
      </c>
      <c r="D30" s="3">
        <v>101</v>
      </c>
      <c r="E30">
        <v>99999999</v>
      </c>
      <c r="F30" s="3">
        <v>101</v>
      </c>
      <c r="G30" s="3">
        <v>21601</v>
      </c>
      <c r="H30">
        <v>99999999</v>
      </c>
      <c r="I30">
        <v>99999999</v>
      </c>
      <c r="J30" s="3">
        <v>99999999</v>
      </c>
      <c r="K30" s="3">
        <v>99999999</v>
      </c>
      <c r="L30">
        <v>81920</v>
      </c>
      <c r="M30">
        <v>60.515899757385199</v>
      </c>
      <c r="N30">
        <v>0.7</v>
      </c>
      <c r="O30">
        <v>6</v>
      </c>
      <c r="P30">
        <v>85948</v>
      </c>
      <c r="Q30">
        <v>105224</v>
      </c>
      <c r="R30">
        <v>109660</v>
      </c>
      <c r="S30">
        <v>118235</v>
      </c>
      <c r="T30">
        <v>192096</v>
      </c>
      <c r="U30">
        <v>0</v>
      </c>
      <c r="V30">
        <v>7</v>
      </c>
      <c r="W30" s="11">
        <f t="shared" si="14"/>
        <v>105.224</v>
      </c>
      <c r="X30" s="4">
        <f t="shared" si="14"/>
        <v>109.66</v>
      </c>
      <c r="Y30" s="6">
        <f t="shared" si="1"/>
        <v>8.5749999999999993</v>
      </c>
      <c r="Z30" s="4">
        <f t="shared" si="2"/>
        <v>192.096</v>
      </c>
      <c r="AA30" s="3">
        <f t="shared" si="3"/>
        <v>60.515899757385199</v>
      </c>
      <c r="AB30" s="12">
        <f t="shared" si="11"/>
        <v>21.5</v>
      </c>
      <c r="AC30" s="12">
        <f t="shared" si="12"/>
        <v>60.319000000000003</v>
      </c>
      <c r="AD30" s="12">
        <f t="shared" si="13"/>
        <v>81.819000000000003</v>
      </c>
    </row>
    <row r="31" spans="1:30" x14ac:dyDescent="0.55000000000000004">
      <c r="A31">
        <v>67</v>
      </c>
      <c r="B31">
        <v>1645116908573</v>
      </c>
      <c r="C31" s="1">
        <v>44609.704953703702</v>
      </c>
      <c r="D31" s="3">
        <v>101</v>
      </c>
      <c r="E31">
        <v>99999999</v>
      </c>
      <c r="F31" s="3">
        <v>101</v>
      </c>
      <c r="G31" s="3">
        <v>27431</v>
      </c>
      <c r="H31">
        <v>99999999</v>
      </c>
      <c r="I31">
        <v>99999999</v>
      </c>
      <c r="J31" s="3">
        <v>99999999</v>
      </c>
      <c r="K31" s="3">
        <v>99999999</v>
      </c>
      <c r="L31">
        <v>87877</v>
      </c>
      <c r="M31">
        <v>66.044999313354396</v>
      </c>
      <c r="N31">
        <v>0.68</v>
      </c>
      <c r="O31">
        <v>6</v>
      </c>
      <c r="P31">
        <v>91819</v>
      </c>
      <c r="Q31">
        <v>110580</v>
      </c>
      <c r="R31">
        <v>114720</v>
      </c>
      <c r="S31">
        <v>210625</v>
      </c>
      <c r="T31">
        <v>286427</v>
      </c>
      <c r="U31">
        <v>4486.4386798510996</v>
      </c>
      <c r="V31">
        <v>7</v>
      </c>
      <c r="W31" s="11">
        <f t="shared" si="14"/>
        <v>110.58</v>
      </c>
      <c r="X31" s="4">
        <f t="shared" si="14"/>
        <v>114.72</v>
      </c>
      <c r="Y31" s="6">
        <f t="shared" si="1"/>
        <v>95.905000000000001</v>
      </c>
      <c r="Z31" s="4">
        <f t="shared" si="2"/>
        <v>286.42700000000002</v>
      </c>
      <c r="AA31" s="3">
        <f t="shared" si="3"/>
        <v>66.044999313354396</v>
      </c>
      <c r="AB31" s="12">
        <f t="shared" si="11"/>
        <v>27.33</v>
      </c>
      <c r="AC31" s="12">
        <f t="shared" si="12"/>
        <v>60.445999999999998</v>
      </c>
      <c r="AD31" s="12">
        <f t="shared" si="13"/>
        <v>87.775999999999996</v>
      </c>
    </row>
    <row r="32" spans="1:30" x14ac:dyDescent="0.55000000000000004">
      <c r="A32">
        <v>68</v>
      </c>
      <c r="B32">
        <v>1645183384264</v>
      </c>
      <c r="C32" s="1">
        <v>44610.474351851852</v>
      </c>
      <c r="D32" s="3">
        <v>101</v>
      </c>
      <c r="E32">
        <v>99999999</v>
      </c>
      <c r="F32" s="3">
        <v>101</v>
      </c>
      <c r="G32" s="3">
        <v>38524</v>
      </c>
      <c r="H32">
        <v>99999999</v>
      </c>
      <c r="I32">
        <v>99999999</v>
      </c>
      <c r="J32" s="3">
        <v>99999999</v>
      </c>
      <c r="K32" s="3">
        <v>99999999</v>
      </c>
      <c r="L32">
        <v>161189</v>
      </c>
      <c r="M32">
        <v>40.200000000000003</v>
      </c>
      <c r="N32">
        <v>0.85045000000000004</v>
      </c>
      <c r="O32">
        <v>8</v>
      </c>
      <c r="P32">
        <v>165123</v>
      </c>
      <c r="Q32">
        <v>187736</v>
      </c>
      <c r="R32">
        <v>194214</v>
      </c>
      <c r="S32">
        <v>249226</v>
      </c>
      <c r="T32">
        <v>333736</v>
      </c>
      <c r="U32">
        <v>0</v>
      </c>
      <c r="V32">
        <v>7</v>
      </c>
      <c r="W32" s="11">
        <f t="shared" si="14"/>
        <v>187.73599999999999</v>
      </c>
      <c r="X32" s="4">
        <f t="shared" si="14"/>
        <v>194.214</v>
      </c>
      <c r="Y32" s="6">
        <f t="shared" si="1"/>
        <v>55.012</v>
      </c>
      <c r="Z32" s="4">
        <f t="shared" si="2"/>
        <v>333.73599999999999</v>
      </c>
      <c r="AA32" s="3">
        <f t="shared" si="3"/>
        <v>40.200000000000003</v>
      </c>
      <c r="AB32" s="12">
        <f t="shared" si="11"/>
        <v>38.423000000000002</v>
      </c>
      <c r="AC32" s="12">
        <f t="shared" si="12"/>
        <v>122.66500000000001</v>
      </c>
      <c r="AD32" s="12">
        <f t="shared" si="13"/>
        <v>161.08799999999999</v>
      </c>
    </row>
    <row r="33" spans="1:31" x14ac:dyDescent="0.55000000000000004">
      <c r="A33">
        <v>73</v>
      </c>
      <c r="B33">
        <v>1645196707932</v>
      </c>
      <c r="C33" s="1">
        <v>44610.628553240742</v>
      </c>
      <c r="D33" s="3">
        <v>101</v>
      </c>
      <c r="E33">
        <v>99999999</v>
      </c>
      <c r="F33" s="3">
        <v>101</v>
      </c>
      <c r="G33" s="3">
        <v>40463</v>
      </c>
      <c r="H33">
        <v>99999999</v>
      </c>
      <c r="I33">
        <v>99999999</v>
      </c>
      <c r="J33" s="3">
        <v>99999999</v>
      </c>
      <c r="K33" s="3">
        <v>99999999</v>
      </c>
      <c r="L33">
        <v>100873</v>
      </c>
      <c r="M33">
        <v>49.579399532318099</v>
      </c>
      <c r="N33">
        <v>0.8</v>
      </c>
      <c r="O33">
        <v>6</v>
      </c>
      <c r="P33">
        <v>104906</v>
      </c>
      <c r="Q33">
        <v>125482</v>
      </c>
      <c r="R33">
        <v>130024</v>
      </c>
      <c r="S33">
        <v>188136</v>
      </c>
      <c r="T33">
        <v>285068</v>
      </c>
      <c r="U33">
        <v>4486</v>
      </c>
      <c r="V33">
        <v>7</v>
      </c>
      <c r="W33" s="11">
        <f t="shared" si="14"/>
        <v>125.482</v>
      </c>
      <c r="X33" s="4">
        <f t="shared" si="14"/>
        <v>130.024</v>
      </c>
      <c r="Y33" s="6">
        <f t="shared" si="1"/>
        <v>58.112000000000002</v>
      </c>
      <c r="Z33" s="4">
        <f t="shared" si="2"/>
        <v>285.06799999999998</v>
      </c>
      <c r="AA33" s="3">
        <f t="shared" si="3"/>
        <v>49.579399532318099</v>
      </c>
      <c r="AB33" s="12">
        <f t="shared" ref="AB33:AB37" si="15">(G33-F33)/1000</f>
        <v>40.362000000000002</v>
      </c>
      <c r="AC33" s="12">
        <f t="shared" ref="AC33:AC37" si="16">(L33-G33)/1000</f>
        <v>60.41</v>
      </c>
      <c r="AD33" s="12">
        <f t="shared" ref="AD33:AD37" si="17">(L33-D33)/1000</f>
        <v>100.77200000000001</v>
      </c>
    </row>
    <row r="34" spans="1:31" x14ac:dyDescent="0.55000000000000004">
      <c r="A34">
        <v>75</v>
      </c>
      <c r="B34">
        <v>1645283708476</v>
      </c>
      <c r="C34" s="1">
        <v>44611.635509259257</v>
      </c>
      <c r="D34" s="3">
        <v>101</v>
      </c>
      <c r="E34">
        <v>99999999</v>
      </c>
      <c r="F34" s="3">
        <v>101</v>
      </c>
      <c r="G34" s="3">
        <v>41463</v>
      </c>
      <c r="H34">
        <v>99999999</v>
      </c>
      <c r="I34">
        <v>99999999</v>
      </c>
      <c r="J34" s="3">
        <v>99999999</v>
      </c>
      <c r="K34" s="3">
        <v>99999999</v>
      </c>
      <c r="L34">
        <v>101890</v>
      </c>
      <c r="M34">
        <v>60.036899436950598</v>
      </c>
      <c r="N34">
        <v>0.68028999999999995</v>
      </c>
      <c r="O34">
        <v>6</v>
      </c>
      <c r="P34">
        <v>105821</v>
      </c>
      <c r="Q34">
        <v>125586</v>
      </c>
      <c r="R34">
        <v>130122</v>
      </c>
      <c r="S34">
        <v>178378</v>
      </c>
      <c r="T34">
        <v>285524</v>
      </c>
      <c r="U34">
        <v>4484.8590000000004</v>
      </c>
      <c r="V34">
        <v>7</v>
      </c>
      <c r="W34" s="11">
        <f t="shared" si="14"/>
        <v>125.586</v>
      </c>
      <c r="X34" s="4">
        <f t="shared" si="14"/>
        <v>130.12200000000001</v>
      </c>
      <c r="Y34" s="6">
        <f t="shared" si="1"/>
        <v>48.256</v>
      </c>
      <c r="Z34" s="4">
        <f t="shared" si="2"/>
        <v>285.524</v>
      </c>
      <c r="AA34" s="3">
        <f t="shared" si="3"/>
        <v>60.036899436950598</v>
      </c>
      <c r="AB34" s="12">
        <f t="shared" si="15"/>
        <v>41.362000000000002</v>
      </c>
      <c r="AC34" s="12">
        <f t="shared" si="16"/>
        <v>60.427</v>
      </c>
      <c r="AD34" s="12">
        <f t="shared" si="17"/>
        <v>101.789</v>
      </c>
    </row>
    <row r="35" spans="1:31" x14ac:dyDescent="0.55000000000000004">
      <c r="A35">
        <v>76</v>
      </c>
      <c r="B35">
        <v>1645373706062</v>
      </c>
      <c r="C35" s="1">
        <v>44612.677152777775</v>
      </c>
      <c r="D35" s="3">
        <v>103</v>
      </c>
      <c r="E35">
        <v>99999999</v>
      </c>
      <c r="F35" s="3">
        <v>103</v>
      </c>
      <c r="G35" s="3">
        <v>39458</v>
      </c>
      <c r="H35">
        <v>99999999</v>
      </c>
      <c r="I35">
        <v>99999999</v>
      </c>
      <c r="J35" s="3">
        <v>99999999</v>
      </c>
      <c r="K35" s="3">
        <v>99999999</v>
      </c>
      <c r="L35">
        <v>99791</v>
      </c>
      <c r="M35">
        <v>34.5</v>
      </c>
      <c r="N35">
        <v>0.86</v>
      </c>
      <c r="O35">
        <v>6</v>
      </c>
      <c r="P35">
        <v>103622</v>
      </c>
      <c r="Q35">
        <v>128030</v>
      </c>
      <c r="R35">
        <v>132874</v>
      </c>
      <c r="S35">
        <v>192321</v>
      </c>
      <c r="T35">
        <v>285938</v>
      </c>
      <c r="U35">
        <v>4485.28860106719</v>
      </c>
      <c r="V35">
        <v>7</v>
      </c>
      <c r="W35" s="11">
        <f t="shared" si="14"/>
        <v>128.03</v>
      </c>
      <c r="X35" s="4">
        <f t="shared" si="14"/>
        <v>132.874</v>
      </c>
      <c r="Y35" s="6">
        <f t="shared" si="1"/>
        <v>59.447000000000003</v>
      </c>
      <c r="Z35" s="4">
        <f t="shared" si="2"/>
        <v>285.93799999999999</v>
      </c>
      <c r="AA35" s="3">
        <f t="shared" si="3"/>
        <v>34.5</v>
      </c>
      <c r="AB35" s="12">
        <f t="shared" si="15"/>
        <v>39.354999999999997</v>
      </c>
      <c r="AC35" s="12">
        <f t="shared" si="16"/>
        <v>60.332999999999998</v>
      </c>
      <c r="AD35" s="12">
        <f t="shared" si="17"/>
        <v>99.688000000000002</v>
      </c>
    </row>
    <row r="36" spans="1:31" x14ac:dyDescent="0.55000000000000004">
      <c r="A36">
        <v>77</v>
      </c>
      <c r="B36">
        <v>1645463704631</v>
      </c>
      <c r="C36" s="1">
        <v>44613.7187962963</v>
      </c>
      <c r="D36" s="3">
        <v>102</v>
      </c>
      <c r="E36">
        <v>99999999</v>
      </c>
      <c r="F36" s="3">
        <v>102</v>
      </c>
      <c r="G36" s="3">
        <v>38931</v>
      </c>
      <c r="H36">
        <v>99999999</v>
      </c>
      <c r="I36">
        <v>99999999</v>
      </c>
      <c r="J36" s="3">
        <v>99999999</v>
      </c>
      <c r="K36" s="3">
        <v>99999999</v>
      </c>
      <c r="L36">
        <v>99339</v>
      </c>
      <c r="M36">
        <v>34.396100940704301</v>
      </c>
      <c r="N36">
        <v>0.86</v>
      </c>
      <c r="O36">
        <v>6</v>
      </c>
      <c r="P36">
        <v>103489</v>
      </c>
      <c r="Q36">
        <v>126793</v>
      </c>
      <c r="R36">
        <v>131435</v>
      </c>
      <c r="S36">
        <v>195908</v>
      </c>
      <c r="T36">
        <v>285369</v>
      </c>
      <c r="U36">
        <v>4486</v>
      </c>
      <c r="V36">
        <v>7</v>
      </c>
      <c r="W36" s="11">
        <f t="shared" si="14"/>
        <v>126.79300000000001</v>
      </c>
      <c r="X36" s="4">
        <f t="shared" si="14"/>
        <v>131.435</v>
      </c>
      <c r="Y36" s="6">
        <f t="shared" si="1"/>
        <v>64.472999999999999</v>
      </c>
      <c r="Z36" s="4">
        <f t="shared" si="2"/>
        <v>285.36900000000003</v>
      </c>
      <c r="AA36" s="3">
        <f t="shared" si="3"/>
        <v>34.396100940704301</v>
      </c>
      <c r="AB36" s="12">
        <f t="shared" si="15"/>
        <v>38.829000000000001</v>
      </c>
      <c r="AC36" s="12">
        <f t="shared" si="16"/>
        <v>60.408000000000001</v>
      </c>
      <c r="AD36" s="12">
        <f t="shared" si="17"/>
        <v>99.236999999999995</v>
      </c>
    </row>
    <row r="37" spans="1:31" x14ac:dyDescent="0.55000000000000004">
      <c r="A37">
        <v>78</v>
      </c>
      <c r="B37">
        <v>1645551906044</v>
      </c>
      <c r="C37" s="1">
        <v>44614.739652777775</v>
      </c>
      <c r="D37" s="3">
        <v>101</v>
      </c>
      <c r="E37">
        <v>99999999</v>
      </c>
      <c r="F37" s="3">
        <v>101</v>
      </c>
      <c r="G37" s="3">
        <v>43302</v>
      </c>
      <c r="H37">
        <v>99999999</v>
      </c>
      <c r="I37">
        <v>99999999</v>
      </c>
      <c r="J37" s="3">
        <v>99999999</v>
      </c>
      <c r="K37" s="3">
        <v>99999999</v>
      </c>
      <c r="L37">
        <v>103726</v>
      </c>
      <c r="M37">
        <v>34.816399864196697</v>
      </c>
      <c r="N37">
        <v>0.86</v>
      </c>
      <c r="O37">
        <v>6.1920000000000002</v>
      </c>
      <c r="P37">
        <v>107563</v>
      </c>
      <c r="Q37">
        <v>131277</v>
      </c>
      <c r="R37">
        <v>136019</v>
      </c>
      <c r="S37">
        <v>184655</v>
      </c>
      <c r="T37">
        <v>285956</v>
      </c>
      <c r="U37">
        <v>4486</v>
      </c>
      <c r="V37">
        <v>7</v>
      </c>
      <c r="W37" s="11">
        <f t="shared" si="14"/>
        <v>131.27699999999999</v>
      </c>
      <c r="X37" s="4">
        <f t="shared" si="14"/>
        <v>136.01900000000001</v>
      </c>
      <c r="Y37" s="6">
        <f t="shared" si="1"/>
        <v>48.636000000000003</v>
      </c>
      <c r="Z37" s="4">
        <f t="shared" si="2"/>
        <v>285.95600000000002</v>
      </c>
      <c r="AA37" s="3">
        <f t="shared" si="3"/>
        <v>34.816399864196697</v>
      </c>
      <c r="AB37" s="12">
        <f t="shared" si="15"/>
        <v>43.201000000000001</v>
      </c>
      <c r="AC37" s="12">
        <f t="shared" si="16"/>
        <v>60.423999999999999</v>
      </c>
      <c r="AD37" s="12">
        <f t="shared" si="17"/>
        <v>103.625</v>
      </c>
    </row>
    <row r="38" spans="1:31" x14ac:dyDescent="0.55000000000000004">
      <c r="C38" s="1"/>
      <c r="W38" s="11"/>
      <c r="X38" s="4"/>
      <c r="Y38" s="6"/>
      <c r="Z38" s="4"/>
    </row>
    <row r="39" spans="1:31" x14ac:dyDescent="0.55000000000000004">
      <c r="C39" s="1"/>
      <c r="W39" s="11"/>
      <c r="X39" s="4"/>
      <c r="Y39" s="6"/>
      <c r="Z39" s="4"/>
    </row>
    <row r="40" spans="1:31" x14ac:dyDescent="0.55000000000000004">
      <c r="C40" s="1"/>
      <c r="W40" s="11"/>
      <c r="X40" s="4"/>
      <c r="Y40" s="6"/>
      <c r="Z40" s="4"/>
    </row>
    <row r="41" spans="1:31" x14ac:dyDescent="0.55000000000000004">
      <c r="C41" s="1"/>
      <c r="W41" s="11"/>
      <c r="X41" s="4"/>
      <c r="Y41" s="6"/>
      <c r="Z41" s="4"/>
    </row>
    <row r="42" spans="1:31" x14ac:dyDescent="0.55000000000000004">
      <c r="C42" s="1"/>
      <c r="W42" s="11"/>
      <c r="X42" s="4"/>
      <c r="Y42" s="6"/>
      <c r="Z42" s="4"/>
    </row>
    <row r="43" spans="1:31" x14ac:dyDescent="0.55000000000000004">
      <c r="C43" s="1"/>
      <c r="W43" s="11"/>
      <c r="X43" s="4"/>
      <c r="Y43" s="6"/>
      <c r="Z43" s="4"/>
    </row>
    <row r="44" spans="1:31" x14ac:dyDescent="0.55000000000000004">
      <c r="C44" s="1"/>
      <c r="W44" s="11"/>
      <c r="X44" s="4"/>
      <c r="Y44" s="6"/>
      <c r="Z44" s="4"/>
    </row>
    <row r="45" spans="1:31" x14ac:dyDescent="0.55000000000000004">
      <c r="C45" s="1"/>
      <c r="W45" s="11"/>
      <c r="X45" s="4"/>
      <c r="Y45" s="6"/>
      <c r="Z45" s="4"/>
    </row>
    <row r="46" spans="1:31" x14ac:dyDescent="0.55000000000000004">
      <c r="C46" s="1"/>
      <c r="W46" s="11"/>
      <c r="X46" s="4"/>
      <c r="Y46" s="6"/>
      <c r="Z46" s="4"/>
    </row>
    <row r="47" spans="1:31" x14ac:dyDescent="0.55000000000000004">
      <c r="C47" s="1"/>
      <c r="W47" s="11"/>
      <c r="X47" s="4"/>
      <c r="Y47" s="6"/>
      <c r="Z47" s="4"/>
    </row>
    <row r="48" spans="1:31" s="3" customFormat="1" x14ac:dyDescent="0.55000000000000004">
      <c r="A48"/>
      <c r="B48"/>
      <c r="C48" s="1"/>
      <c r="E48"/>
      <c r="H48"/>
      <c r="I48"/>
      <c r="L48"/>
      <c r="M48"/>
      <c r="N48"/>
      <c r="O48"/>
      <c r="P48"/>
      <c r="Q48"/>
      <c r="R48"/>
      <c r="S48"/>
      <c r="T48"/>
      <c r="U48"/>
      <c r="V48"/>
      <c r="W48" s="11"/>
      <c r="X48" s="4"/>
      <c r="Y48" s="6"/>
      <c r="Z48" s="4"/>
      <c r="AB48"/>
      <c r="AC48"/>
      <c r="AD48"/>
      <c r="AE48"/>
    </row>
    <row r="49" spans="1:31" s="3" customFormat="1" x14ac:dyDescent="0.55000000000000004">
      <c r="A49"/>
      <c r="B49"/>
      <c r="C49" s="1"/>
      <c r="E49"/>
      <c r="H49"/>
      <c r="I49"/>
      <c r="L49"/>
      <c r="M49"/>
      <c r="N49"/>
      <c r="O49"/>
      <c r="P49"/>
      <c r="Q49"/>
      <c r="R49"/>
      <c r="S49"/>
      <c r="T49"/>
      <c r="U49"/>
      <c r="V49"/>
      <c r="W49" s="11"/>
      <c r="X49" s="4"/>
      <c r="Y49" s="6"/>
      <c r="Z49" s="4"/>
      <c r="AB49"/>
      <c r="AC49"/>
      <c r="AD49"/>
      <c r="AE49"/>
    </row>
    <row r="50" spans="1:31" s="3" customFormat="1" x14ac:dyDescent="0.55000000000000004">
      <c r="A50"/>
      <c r="B50"/>
      <c r="C50" s="1"/>
      <c r="E50"/>
      <c r="H50"/>
      <c r="I50"/>
      <c r="L50"/>
      <c r="M50"/>
      <c r="N50"/>
      <c r="O50"/>
      <c r="P50"/>
      <c r="Q50"/>
      <c r="R50"/>
      <c r="S50"/>
      <c r="T50"/>
      <c r="U50"/>
      <c r="V50"/>
      <c r="W50" s="11"/>
      <c r="X50" s="4"/>
      <c r="Y50" s="6"/>
      <c r="Z50" s="4"/>
      <c r="AB50"/>
      <c r="AC50"/>
      <c r="AD50"/>
      <c r="AE50"/>
    </row>
    <row r="51" spans="1:31" s="3" customFormat="1" x14ac:dyDescent="0.55000000000000004">
      <c r="A51"/>
      <c r="B51"/>
      <c r="C51" s="1"/>
      <c r="E51"/>
      <c r="H51"/>
      <c r="I51"/>
      <c r="L51"/>
      <c r="M51"/>
      <c r="N51"/>
      <c r="O51"/>
      <c r="P51"/>
      <c r="Q51"/>
      <c r="R51"/>
      <c r="S51"/>
      <c r="T51"/>
      <c r="U51"/>
      <c r="V51"/>
      <c r="W51" s="11"/>
      <c r="X51" s="4"/>
      <c r="Y51" s="6"/>
      <c r="Z51" s="4"/>
      <c r="AB51"/>
      <c r="AC51"/>
      <c r="AD51"/>
      <c r="AE51"/>
    </row>
    <row r="52" spans="1:31" s="3" customFormat="1" x14ac:dyDescent="0.55000000000000004">
      <c r="A52"/>
      <c r="B52"/>
      <c r="C52" s="1"/>
      <c r="E52"/>
      <c r="H52"/>
      <c r="I52"/>
      <c r="L52"/>
      <c r="M52"/>
      <c r="N52"/>
      <c r="O52"/>
      <c r="P52"/>
      <c r="Q52"/>
      <c r="R52"/>
      <c r="S52"/>
      <c r="T52"/>
      <c r="U52"/>
      <c r="V52"/>
      <c r="W52" s="11"/>
      <c r="X52" s="4"/>
      <c r="Y52" s="6"/>
      <c r="Z52" s="4"/>
      <c r="AB52"/>
      <c r="AC52"/>
      <c r="AD52"/>
      <c r="AE52"/>
    </row>
    <row r="53" spans="1:31" s="3" customFormat="1" x14ac:dyDescent="0.55000000000000004">
      <c r="A53"/>
      <c r="B53"/>
      <c r="C53" s="1"/>
      <c r="E53"/>
      <c r="H53"/>
      <c r="I53"/>
      <c r="L53"/>
      <c r="M53"/>
      <c r="N53"/>
      <c r="O53"/>
      <c r="P53"/>
      <c r="Q53"/>
      <c r="R53"/>
      <c r="S53"/>
      <c r="T53"/>
      <c r="U53"/>
      <c r="V53"/>
      <c r="W53" s="11"/>
      <c r="X53" s="4"/>
      <c r="Y53" s="6"/>
      <c r="Z53" s="4"/>
      <c r="AB53"/>
      <c r="AC53"/>
      <c r="AD53"/>
      <c r="AE53"/>
    </row>
    <row r="54" spans="1:31" s="3" customFormat="1" x14ac:dyDescent="0.55000000000000004">
      <c r="A54"/>
      <c r="B54"/>
      <c r="C54" s="1"/>
      <c r="E54"/>
      <c r="H54"/>
      <c r="I54"/>
      <c r="L54"/>
      <c r="M54"/>
      <c r="N54"/>
      <c r="O54"/>
      <c r="P54"/>
      <c r="Q54"/>
      <c r="R54"/>
      <c r="S54"/>
      <c r="T54"/>
      <c r="U54"/>
      <c r="V54"/>
      <c r="W54" s="11"/>
      <c r="X54" s="4"/>
      <c r="Y54" s="6"/>
      <c r="Z54" s="4"/>
      <c r="AB54"/>
      <c r="AC54"/>
      <c r="AD54"/>
      <c r="AE54"/>
    </row>
    <row r="55" spans="1:31" s="3" customFormat="1" x14ac:dyDescent="0.55000000000000004">
      <c r="A55"/>
      <c r="B55"/>
      <c r="C55" s="1"/>
      <c r="E55"/>
      <c r="H55"/>
      <c r="I55"/>
      <c r="L55"/>
      <c r="M55"/>
      <c r="N55"/>
      <c r="O55"/>
      <c r="P55"/>
      <c r="Q55"/>
      <c r="R55"/>
      <c r="S55"/>
      <c r="T55"/>
      <c r="U55"/>
      <c r="V55"/>
      <c r="W55" s="11"/>
      <c r="X55" s="4"/>
      <c r="Y55" s="6"/>
      <c r="Z55" s="4"/>
      <c r="AB55"/>
      <c r="AC55"/>
      <c r="AD55"/>
      <c r="AE55"/>
    </row>
    <row r="56" spans="1:31" s="3" customFormat="1" x14ac:dyDescent="0.55000000000000004">
      <c r="A56"/>
      <c r="B56"/>
      <c r="C56" s="1"/>
      <c r="E56"/>
      <c r="H56"/>
      <c r="I56"/>
      <c r="L56"/>
      <c r="M56"/>
      <c r="N56"/>
      <c r="O56"/>
      <c r="P56"/>
      <c r="Q56"/>
      <c r="R56"/>
      <c r="S56"/>
      <c r="T56"/>
      <c r="U56"/>
      <c r="V56"/>
      <c r="W56" s="11"/>
      <c r="X56" s="4"/>
      <c r="Y56" s="6"/>
      <c r="Z56" s="4"/>
      <c r="AB56"/>
      <c r="AC56"/>
      <c r="AD56"/>
      <c r="AE56"/>
    </row>
    <row r="57" spans="1:31" s="3" customFormat="1" x14ac:dyDescent="0.55000000000000004">
      <c r="A57"/>
      <c r="B57"/>
      <c r="C57" s="1"/>
      <c r="E57"/>
      <c r="H57"/>
      <c r="I57"/>
      <c r="L57"/>
      <c r="M57"/>
      <c r="N57"/>
      <c r="O57"/>
      <c r="P57"/>
      <c r="Q57"/>
      <c r="R57"/>
      <c r="S57"/>
      <c r="T57"/>
      <c r="U57"/>
      <c r="V57"/>
      <c r="W57" s="11"/>
      <c r="X57" s="4"/>
      <c r="Y57" s="6"/>
      <c r="Z57" s="4"/>
      <c r="AB57"/>
      <c r="AC57"/>
      <c r="AD57"/>
      <c r="AE57"/>
    </row>
    <row r="58" spans="1:31" s="3" customFormat="1" x14ac:dyDescent="0.55000000000000004">
      <c r="A58"/>
      <c r="B58"/>
      <c r="C58" s="1"/>
      <c r="E58"/>
      <c r="H58"/>
      <c r="I58"/>
      <c r="L58"/>
      <c r="M58"/>
      <c r="N58"/>
      <c r="O58"/>
      <c r="P58"/>
      <c r="Q58"/>
      <c r="R58"/>
      <c r="S58"/>
      <c r="T58"/>
      <c r="U58"/>
      <c r="V58"/>
      <c r="W58" s="11"/>
      <c r="X58" s="4"/>
      <c r="Y58" s="6"/>
      <c r="Z58" s="4"/>
      <c r="AB58"/>
      <c r="AC58"/>
      <c r="AD58"/>
      <c r="AE58"/>
    </row>
    <row r="59" spans="1:31" s="3" customFormat="1" x14ac:dyDescent="0.55000000000000004">
      <c r="A59"/>
      <c r="B59"/>
      <c r="C59" s="1"/>
      <c r="E59"/>
      <c r="H59"/>
      <c r="I59"/>
      <c r="L59"/>
      <c r="M59"/>
      <c r="N59"/>
      <c r="O59"/>
      <c r="P59"/>
      <c r="Q59"/>
      <c r="R59"/>
      <c r="S59"/>
      <c r="T59"/>
      <c r="U59"/>
      <c r="V59"/>
      <c r="W59" s="11"/>
      <c r="X59" s="4"/>
      <c r="Y59" s="6"/>
      <c r="Z59" s="4"/>
      <c r="AB59"/>
      <c r="AC59"/>
      <c r="AD59"/>
      <c r="AE59"/>
    </row>
    <row r="60" spans="1:31" s="3" customFormat="1" x14ac:dyDescent="0.55000000000000004">
      <c r="A60"/>
      <c r="B60"/>
      <c r="C60" s="1"/>
      <c r="E60"/>
      <c r="H60"/>
      <c r="I60"/>
      <c r="L60"/>
      <c r="M60"/>
      <c r="N60"/>
      <c r="O60"/>
      <c r="P60"/>
      <c r="Q60"/>
      <c r="R60"/>
      <c r="S60"/>
      <c r="T60"/>
      <c r="U60"/>
      <c r="V60"/>
      <c r="W60" s="11"/>
      <c r="X60" s="4"/>
      <c r="Y60" s="6"/>
      <c r="Z60" s="4"/>
      <c r="AB60"/>
      <c r="AC60"/>
      <c r="AD60"/>
      <c r="AE60"/>
    </row>
    <row r="61" spans="1:31" s="3" customFormat="1" x14ac:dyDescent="0.55000000000000004">
      <c r="A61"/>
      <c r="B61"/>
      <c r="C61" s="1"/>
      <c r="E61"/>
      <c r="H61"/>
      <c r="I61"/>
      <c r="L61"/>
      <c r="M61"/>
      <c r="N61"/>
      <c r="O61"/>
      <c r="P61"/>
      <c r="Q61"/>
      <c r="R61"/>
      <c r="S61"/>
      <c r="T61"/>
      <c r="U61"/>
      <c r="V61"/>
      <c r="W61" s="11"/>
      <c r="X61" s="4"/>
      <c r="Y61" s="6"/>
      <c r="Z61" s="4"/>
      <c r="AB61"/>
      <c r="AC61"/>
      <c r="AD61"/>
      <c r="AE61"/>
    </row>
    <row r="62" spans="1:31" s="3" customFormat="1" x14ac:dyDescent="0.55000000000000004">
      <c r="A62"/>
      <c r="B62"/>
      <c r="C62" s="1"/>
      <c r="E62"/>
      <c r="H62"/>
      <c r="I62"/>
      <c r="L62"/>
      <c r="M62"/>
      <c r="N62"/>
      <c r="O62"/>
      <c r="P62"/>
      <c r="Q62"/>
      <c r="R62"/>
      <c r="S62"/>
      <c r="T62"/>
      <c r="U62"/>
      <c r="V62"/>
      <c r="W62" s="11"/>
      <c r="X62" s="4"/>
      <c r="Y62" s="6"/>
      <c r="Z62" s="4"/>
      <c r="AB62"/>
      <c r="AC62"/>
      <c r="AD62"/>
      <c r="AE62"/>
    </row>
    <row r="63" spans="1:31" s="3" customFormat="1" x14ac:dyDescent="0.55000000000000004">
      <c r="A63"/>
      <c r="B63"/>
      <c r="C63" s="1"/>
      <c r="E63"/>
      <c r="H63"/>
      <c r="I63"/>
      <c r="L63"/>
      <c r="M63"/>
      <c r="N63"/>
      <c r="O63"/>
      <c r="P63"/>
      <c r="Q63"/>
      <c r="R63"/>
      <c r="S63"/>
      <c r="T63"/>
      <c r="U63"/>
      <c r="V63"/>
      <c r="W63" s="11"/>
      <c r="X63" s="4"/>
      <c r="Y63" s="6"/>
      <c r="Z63" s="4"/>
      <c r="AB63"/>
      <c r="AC63"/>
      <c r="AD63"/>
      <c r="AE63"/>
    </row>
    <row r="64" spans="1:31" s="3" customFormat="1" x14ac:dyDescent="0.55000000000000004">
      <c r="A64"/>
      <c r="B64"/>
      <c r="C64" s="1"/>
      <c r="E64"/>
      <c r="H64"/>
      <c r="I64"/>
      <c r="L64"/>
      <c r="M64"/>
      <c r="N64"/>
      <c r="O64"/>
      <c r="P64"/>
      <c r="Q64"/>
      <c r="R64"/>
      <c r="S64"/>
      <c r="T64"/>
      <c r="U64"/>
      <c r="V64"/>
      <c r="W64" s="11"/>
      <c r="X64" s="4"/>
      <c r="Y64" s="6"/>
      <c r="Z64" s="4"/>
      <c r="AB64"/>
      <c r="AC64"/>
      <c r="AD64"/>
      <c r="AE64"/>
    </row>
    <row r="65" spans="1:31" s="3" customFormat="1" x14ac:dyDescent="0.55000000000000004">
      <c r="A65"/>
      <c r="B65"/>
      <c r="C65" s="1"/>
      <c r="E65"/>
      <c r="H65"/>
      <c r="I65"/>
      <c r="L65"/>
      <c r="M65"/>
      <c r="N65"/>
      <c r="O65"/>
      <c r="P65"/>
      <c r="Q65"/>
      <c r="R65"/>
      <c r="S65"/>
      <c r="T65"/>
      <c r="U65"/>
      <c r="V65"/>
      <c r="W65" s="11"/>
      <c r="X65" s="4"/>
      <c r="Y65" s="6"/>
      <c r="Z65" s="4"/>
      <c r="AB65"/>
      <c r="AC65"/>
      <c r="AD65"/>
      <c r="AE65"/>
    </row>
    <row r="66" spans="1:31" s="3" customFormat="1" x14ac:dyDescent="0.55000000000000004">
      <c r="A66"/>
      <c r="B66"/>
      <c r="C66" s="1"/>
      <c r="E66"/>
      <c r="H66"/>
      <c r="I66"/>
      <c r="L66"/>
      <c r="M66"/>
      <c r="N66"/>
      <c r="O66"/>
      <c r="P66"/>
      <c r="Q66"/>
      <c r="R66"/>
      <c r="S66"/>
      <c r="T66"/>
      <c r="U66"/>
      <c r="V66"/>
      <c r="W66" s="11"/>
      <c r="X66" s="4"/>
      <c r="Y66" s="6"/>
      <c r="Z66" s="4"/>
      <c r="AB66"/>
      <c r="AC66"/>
      <c r="AD66"/>
      <c r="AE66"/>
    </row>
    <row r="67" spans="1:31" s="3" customFormat="1" x14ac:dyDescent="0.55000000000000004">
      <c r="A67"/>
      <c r="B67"/>
      <c r="C67" s="1"/>
      <c r="E67"/>
      <c r="H67"/>
      <c r="I67"/>
      <c r="L67"/>
      <c r="M67"/>
      <c r="N67"/>
      <c r="O67"/>
      <c r="P67"/>
      <c r="Q67"/>
      <c r="R67"/>
      <c r="S67"/>
      <c r="T67"/>
      <c r="U67"/>
      <c r="V67"/>
      <c r="W67" s="11"/>
      <c r="X67" s="4"/>
      <c r="Y67" s="6"/>
      <c r="Z67" s="4"/>
      <c r="AB67"/>
      <c r="AC67"/>
      <c r="AD67"/>
      <c r="AE67"/>
    </row>
    <row r="68" spans="1:31" s="3" customFormat="1" x14ac:dyDescent="0.55000000000000004">
      <c r="A68"/>
      <c r="B68"/>
      <c r="C68" s="1"/>
      <c r="E68"/>
      <c r="H68"/>
      <c r="I68"/>
      <c r="L68"/>
      <c r="M68"/>
      <c r="N68"/>
      <c r="O68"/>
      <c r="P68"/>
      <c r="Q68"/>
      <c r="R68"/>
      <c r="S68"/>
      <c r="T68"/>
      <c r="U68"/>
      <c r="V68"/>
      <c r="W68" s="11"/>
      <c r="X68" s="4"/>
      <c r="Y68" s="6"/>
      <c r="Z68" s="4"/>
      <c r="AB68"/>
      <c r="AC68"/>
      <c r="AD68"/>
      <c r="AE68"/>
    </row>
    <row r="69" spans="1:31" s="3" customFormat="1" x14ac:dyDescent="0.55000000000000004">
      <c r="A69"/>
      <c r="B69"/>
      <c r="C69" s="1"/>
      <c r="E69"/>
      <c r="H69"/>
      <c r="I69"/>
      <c r="L69"/>
      <c r="M69"/>
      <c r="N69"/>
      <c r="O69"/>
      <c r="P69"/>
      <c r="Q69"/>
      <c r="R69"/>
      <c r="S69"/>
      <c r="T69"/>
      <c r="U69"/>
      <c r="V69"/>
      <c r="W69" s="11"/>
      <c r="X69" s="4"/>
      <c r="Y69" s="6"/>
      <c r="Z69" s="4"/>
      <c r="AB69"/>
      <c r="AC69"/>
      <c r="AD69"/>
      <c r="AE69"/>
    </row>
    <row r="70" spans="1:31" s="3" customFormat="1" x14ac:dyDescent="0.55000000000000004">
      <c r="A70"/>
      <c r="B70"/>
      <c r="C70" s="1"/>
      <c r="E70"/>
      <c r="H70"/>
      <c r="I70"/>
      <c r="L70"/>
      <c r="M70"/>
      <c r="N70"/>
      <c r="O70"/>
      <c r="P70"/>
      <c r="Q70"/>
      <c r="R70"/>
      <c r="S70"/>
      <c r="T70"/>
      <c r="U70"/>
      <c r="V70"/>
      <c r="W70" s="11"/>
      <c r="X70" s="4"/>
      <c r="Y70" s="6"/>
      <c r="Z70" s="4"/>
      <c r="AB70"/>
      <c r="AC70"/>
      <c r="AD70"/>
      <c r="AE70"/>
    </row>
    <row r="71" spans="1:31" s="3" customFormat="1" x14ac:dyDescent="0.55000000000000004">
      <c r="A71"/>
      <c r="B71"/>
      <c r="C71" s="1"/>
      <c r="E71"/>
      <c r="H71"/>
      <c r="I71"/>
      <c r="L71"/>
      <c r="M71"/>
      <c r="N71"/>
      <c r="O71"/>
      <c r="P71"/>
      <c r="Q71"/>
      <c r="R71"/>
      <c r="S71"/>
      <c r="T71"/>
      <c r="U71"/>
      <c r="V71"/>
      <c r="W71" s="11"/>
      <c r="X71" s="4"/>
      <c r="Y71" s="6"/>
      <c r="Z71" s="4"/>
      <c r="AB71"/>
      <c r="AC71"/>
      <c r="AD71"/>
      <c r="AE71"/>
    </row>
    <row r="72" spans="1:31" s="3" customFormat="1" x14ac:dyDescent="0.55000000000000004">
      <c r="A72"/>
      <c r="B72"/>
      <c r="C72" s="1"/>
      <c r="E72"/>
      <c r="H72"/>
      <c r="I72"/>
      <c r="L72"/>
      <c r="M72"/>
      <c r="N72"/>
      <c r="O72"/>
      <c r="P72"/>
      <c r="Q72"/>
      <c r="R72"/>
      <c r="S72"/>
      <c r="T72"/>
      <c r="U72"/>
      <c r="V72"/>
      <c r="W72" s="11"/>
      <c r="X72" s="4"/>
      <c r="Y72" s="6"/>
      <c r="Z72" s="4"/>
      <c r="AB72"/>
      <c r="AC72"/>
      <c r="AD72"/>
      <c r="AE72"/>
    </row>
    <row r="73" spans="1:31" s="3" customFormat="1" x14ac:dyDescent="0.55000000000000004">
      <c r="A73"/>
      <c r="B73"/>
      <c r="C73" s="1"/>
      <c r="E73"/>
      <c r="H73"/>
      <c r="I73"/>
      <c r="L73"/>
      <c r="M73"/>
      <c r="N73"/>
      <c r="O73"/>
      <c r="P73"/>
      <c r="Q73"/>
      <c r="R73"/>
      <c r="S73"/>
      <c r="T73"/>
      <c r="U73"/>
      <c r="V73"/>
      <c r="W73" s="11"/>
      <c r="X73" s="4"/>
      <c r="Y73" s="6"/>
      <c r="Z73" s="4"/>
      <c r="AB73"/>
      <c r="AC73"/>
      <c r="AD73"/>
      <c r="AE73"/>
    </row>
    <row r="74" spans="1:31" s="3" customFormat="1" x14ac:dyDescent="0.55000000000000004">
      <c r="A74"/>
      <c r="B74"/>
      <c r="C74" s="1"/>
      <c r="E74"/>
      <c r="H74"/>
      <c r="I74"/>
      <c r="L74"/>
      <c r="M74"/>
      <c r="N74"/>
      <c r="O74"/>
      <c r="P74"/>
      <c r="Q74"/>
      <c r="R74"/>
      <c r="S74"/>
      <c r="T74"/>
      <c r="U74"/>
      <c r="V74"/>
      <c r="W74" s="11"/>
      <c r="X74" s="4"/>
      <c r="Y74" s="6"/>
      <c r="Z74" s="4"/>
      <c r="AB74"/>
      <c r="AC74"/>
      <c r="AD74"/>
      <c r="AE74"/>
    </row>
    <row r="75" spans="1:31" s="3" customFormat="1" x14ac:dyDescent="0.55000000000000004">
      <c r="A75"/>
      <c r="B75"/>
      <c r="C75" s="1"/>
      <c r="E75"/>
      <c r="H75"/>
      <c r="I75"/>
      <c r="L75"/>
      <c r="M75"/>
      <c r="N75"/>
      <c r="O75"/>
      <c r="P75"/>
      <c r="Q75"/>
      <c r="R75"/>
      <c r="S75"/>
      <c r="T75"/>
      <c r="U75"/>
      <c r="V75"/>
      <c r="W75" s="11"/>
      <c r="X75" s="4"/>
      <c r="Y75" s="6"/>
      <c r="Z75" s="4"/>
      <c r="AB75"/>
      <c r="AC75"/>
      <c r="AD75"/>
      <c r="AE75"/>
    </row>
    <row r="76" spans="1:31" s="3" customFormat="1" x14ac:dyDescent="0.55000000000000004">
      <c r="A76"/>
      <c r="B76"/>
      <c r="C76" s="1"/>
      <c r="E76"/>
      <c r="H76"/>
      <c r="I76"/>
      <c r="L76"/>
      <c r="M76"/>
      <c r="N76"/>
      <c r="O76"/>
      <c r="P76"/>
      <c r="Q76"/>
      <c r="R76"/>
      <c r="S76"/>
      <c r="T76"/>
      <c r="U76"/>
      <c r="V76"/>
      <c r="W76" s="11"/>
      <c r="X76" s="4"/>
      <c r="Y76" s="6"/>
      <c r="Z76" s="4"/>
      <c r="AB76"/>
      <c r="AC76"/>
      <c r="AD76"/>
      <c r="AE76"/>
    </row>
    <row r="77" spans="1:31" s="3" customFormat="1" x14ac:dyDescent="0.55000000000000004">
      <c r="A77"/>
      <c r="B77"/>
      <c r="C77" s="1"/>
      <c r="E77"/>
      <c r="H77"/>
      <c r="I77"/>
      <c r="L77"/>
      <c r="M77"/>
      <c r="N77"/>
      <c r="O77"/>
      <c r="P77"/>
      <c r="Q77"/>
      <c r="R77"/>
      <c r="S77"/>
      <c r="T77"/>
      <c r="U77"/>
      <c r="V77"/>
      <c r="W77" s="11"/>
      <c r="X77" s="4"/>
      <c r="Y77" s="6"/>
      <c r="Z77" s="4"/>
      <c r="AB77"/>
      <c r="AC77"/>
      <c r="AD77"/>
      <c r="AE77"/>
    </row>
    <row r="78" spans="1:31" s="3" customFormat="1" x14ac:dyDescent="0.55000000000000004">
      <c r="A78"/>
      <c r="B78"/>
      <c r="C78" s="1"/>
      <c r="E78"/>
      <c r="H78"/>
      <c r="I78"/>
      <c r="L78"/>
      <c r="M78"/>
      <c r="N78"/>
      <c r="O78"/>
      <c r="P78"/>
      <c r="Q78"/>
      <c r="R78"/>
      <c r="S78"/>
      <c r="T78"/>
      <c r="U78"/>
      <c r="V78"/>
      <c r="W78" s="11"/>
      <c r="X78" s="4"/>
      <c r="Y78" s="6"/>
      <c r="Z78" s="4"/>
      <c r="AB78"/>
      <c r="AC78"/>
      <c r="AD78"/>
      <c r="AE78"/>
    </row>
    <row r="79" spans="1:31" s="3" customFormat="1" x14ac:dyDescent="0.55000000000000004">
      <c r="A79"/>
      <c r="B79"/>
      <c r="C79" s="1"/>
      <c r="E79"/>
      <c r="H79"/>
      <c r="I79"/>
      <c r="L79"/>
      <c r="M79"/>
      <c r="N79"/>
      <c r="O79"/>
      <c r="P79"/>
      <c r="Q79"/>
      <c r="R79"/>
      <c r="S79"/>
      <c r="T79"/>
      <c r="U79"/>
      <c r="V79"/>
      <c r="W79" s="11"/>
      <c r="X79" s="4"/>
      <c r="Y79" s="6"/>
      <c r="Z79" s="4"/>
      <c r="AB79"/>
      <c r="AC79"/>
      <c r="AD79"/>
      <c r="AE79"/>
    </row>
    <row r="80" spans="1:31" s="3" customFormat="1" x14ac:dyDescent="0.55000000000000004">
      <c r="A80"/>
      <c r="B80"/>
      <c r="C80" s="1"/>
      <c r="E80"/>
      <c r="H80"/>
      <c r="I80"/>
      <c r="L80"/>
      <c r="M80"/>
      <c r="N80"/>
      <c r="O80"/>
      <c r="P80"/>
      <c r="Q80"/>
      <c r="R80"/>
      <c r="S80"/>
      <c r="T80"/>
      <c r="U80"/>
      <c r="V80"/>
      <c r="W80" s="11"/>
      <c r="X80" s="4"/>
      <c r="Y80" s="6"/>
      <c r="Z80" s="4"/>
      <c r="AB80"/>
      <c r="AC80"/>
      <c r="AD80"/>
      <c r="AE80"/>
    </row>
    <row r="81" spans="1:31" s="3" customFormat="1" x14ac:dyDescent="0.55000000000000004">
      <c r="A81"/>
      <c r="B81"/>
      <c r="C81" s="1"/>
      <c r="E81"/>
      <c r="H81"/>
      <c r="I81"/>
      <c r="L81"/>
      <c r="M81"/>
      <c r="N81"/>
      <c r="O81"/>
      <c r="P81"/>
      <c r="Q81"/>
      <c r="R81"/>
      <c r="S81"/>
      <c r="T81"/>
      <c r="U81"/>
      <c r="V81"/>
      <c r="W81" s="11"/>
      <c r="X81" s="4"/>
      <c r="Y81" s="6"/>
      <c r="Z81" s="4"/>
      <c r="AB81"/>
      <c r="AC81"/>
      <c r="AD81"/>
      <c r="AE81"/>
    </row>
    <row r="82" spans="1:31" s="3" customFormat="1" x14ac:dyDescent="0.55000000000000004">
      <c r="A82"/>
      <c r="B82"/>
      <c r="C82" s="1"/>
      <c r="E82"/>
      <c r="H82"/>
      <c r="I82"/>
      <c r="L82"/>
      <c r="M82"/>
      <c r="N82"/>
      <c r="O82"/>
      <c r="P82"/>
      <c r="Q82"/>
      <c r="R82"/>
      <c r="S82"/>
      <c r="T82"/>
      <c r="U82"/>
      <c r="V82"/>
      <c r="W82" s="11"/>
      <c r="X82" s="4"/>
      <c r="Y82" s="6"/>
      <c r="Z82" s="4"/>
      <c r="AB82"/>
      <c r="AC82"/>
      <c r="AD82"/>
      <c r="AE82"/>
    </row>
    <row r="83" spans="1:31" s="3" customFormat="1" x14ac:dyDescent="0.55000000000000004">
      <c r="A83"/>
      <c r="B83"/>
      <c r="C83" s="1"/>
      <c r="E83"/>
      <c r="H83"/>
      <c r="I83"/>
      <c r="L83"/>
      <c r="M83"/>
      <c r="N83"/>
      <c r="O83"/>
      <c r="P83"/>
      <c r="Q83"/>
      <c r="R83"/>
      <c r="S83"/>
      <c r="T83"/>
      <c r="U83"/>
      <c r="V83"/>
      <c r="W83" s="11"/>
      <c r="X83" s="4"/>
      <c r="Y83" s="6"/>
      <c r="Z83" s="4"/>
      <c r="AB83"/>
      <c r="AC83"/>
      <c r="AD83"/>
      <c r="AE83"/>
    </row>
    <row r="84" spans="1:31" s="3" customFormat="1" x14ac:dyDescent="0.55000000000000004">
      <c r="A84"/>
      <c r="B84"/>
      <c r="C84" s="1"/>
      <c r="E84"/>
      <c r="H84"/>
      <c r="I84"/>
      <c r="L84"/>
      <c r="M84"/>
      <c r="N84"/>
      <c r="O84"/>
      <c r="P84"/>
      <c r="Q84"/>
      <c r="R84"/>
      <c r="S84"/>
      <c r="T84"/>
      <c r="U84"/>
      <c r="V84"/>
      <c r="W84" s="11"/>
      <c r="X84" s="4"/>
      <c r="Y84" s="6"/>
      <c r="Z84" s="4"/>
      <c r="AB84"/>
      <c r="AC84"/>
      <c r="AD84"/>
      <c r="AE84"/>
    </row>
    <row r="85" spans="1:31" s="3" customFormat="1" x14ac:dyDescent="0.55000000000000004">
      <c r="A85"/>
      <c r="B85"/>
      <c r="C85" s="1"/>
      <c r="E85"/>
      <c r="H85"/>
      <c r="I85"/>
      <c r="L85"/>
      <c r="M85"/>
      <c r="N85"/>
      <c r="O85"/>
      <c r="P85"/>
      <c r="Q85"/>
      <c r="R85"/>
      <c r="S85"/>
      <c r="T85"/>
      <c r="U85"/>
      <c r="V85"/>
      <c r="W85" s="11"/>
      <c r="X85" s="4"/>
      <c r="Y85" s="6"/>
      <c r="Z85" s="4"/>
      <c r="AB85"/>
      <c r="AC85"/>
      <c r="AD85"/>
      <c r="AE85"/>
    </row>
    <row r="86" spans="1:31" s="3" customFormat="1" x14ac:dyDescent="0.55000000000000004">
      <c r="A86"/>
      <c r="B86"/>
      <c r="C86" s="1"/>
      <c r="E86"/>
      <c r="H86"/>
      <c r="I86"/>
      <c r="L86"/>
      <c r="M86"/>
      <c r="N86"/>
      <c r="O86"/>
      <c r="P86"/>
      <c r="Q86"/>
      <c r="R86"/>
      <c r="S86"/>
      <c r="T86"/>
      <c r="U86"/>
      <c r="V86"/>
      <c r="W86" s="11"/>
      <c r="X86" s="4"/>
      <c r="Y86" s="6"/>
      <c r="Z86" s="4"/>
      <c r="AB86"/>
      <c r="AC86"/>
      <c r="AD86"/>
      <c r="AE86"/>
    </row>
    <row r="87" spans="1:31" s="3" customFormat="1" x14ac:dyDescent="0.55000000000000004">
      <c r="A87"/>
      <c r="B87"/>
      <c r="C87" s="1"/>
      <c r="E87"/>
      <c r="H87"/>
      <c r="I87"/>
      <c r="L87"/>
      <c r="M87"/>
      <c r="N87"/>
      <c r="O87"/>
      <c r="P87"/>
      <c r="Q87"/>
      <c r="R87"/>
      <c r="S87"/>
      <c r="T87"/>
      <c r="U87"/>
      <c r="V87"/>
      <c r="W87" s="11"/>
      <c r="X87" s="4"/>
      <c r="Y87" s="6"/>
      <c r="Z87" s="4"/>
      <c r="AB87"/>
      <c r="AC87"/>
      <c r="AD87"/>
      <c r="AE87"/>
    </row>
    <row r="88" spans="1:31" s="3" customFormat="1" x14ac:dyDescent="0.55000000000000004">
      <c r="A88"/>
      <c r="B88"/>
      <c r="C88" s="1"/>
      <c r="E88"/>
      <c r="H88"/>
      <c r="I88"/>
      <c r="L88"/>
      <c r="M88"/>
      <c r="N88"/>
      <c r="O88"/>
      <c r="P88"/>
      <c r="Q88"/>
      <c r="R88"/>
      <c r="S88"/>
      <c r="T88"/>
      <c r="U88"/>
      <c r="V88"/>
      <c r="W88" s="11"/>
      <c r="X88" s="4"/>
      <c r="Y88" s="6"/>
      <c r="Z88" s="4"/>
      <c r="AB88"/>
      <c r="AC88"/>
      <c r="AD88"/>
      <c r="AE88"/>
    </row>
    <row r="89" spans="1:31" s="3" customFormat="1" x14ac:dyDescent="0.55000000000000004">
      <c r="A89"/>
      <c r="B89"/>
      <c r="C89" s="1"/>
      <c r="E89"/>
      <c r="H89"/>
      <c r="I89"/>
      <c r="L89"/>
      <c r="M89"/>
      <c r="N89"/>
      <c r="O89"/>
      <c r="P89"/>
      <c r="Q89"/>
      <c r="R89"/>
      <c r="S89"/>
      <c r="T89"/>
      <c r="U89"/>
      <c r="V89"/>
      <c r="W89" s="11"/>
      <c r="X89" s="4"/>
      <c r="Y89" s="6"/>
      <c r="Z89" s="4"/>
      <c r="AB89"/>
      <c r="AC89"/>
      <c r="AD89"/>
      <c r="AE89"/>
    </row>
    <row r="90" spans="1:31" s="3" customFormat="1" x14ac:dyDescent="0.55000000000000004">
      <c r="A90"/>
      <c r="B90"/>
      <c r="C90" s="1"/>
      <c r="E90"/>
      <c r="H90"/>
      <c r="I90"/>
      <c r="L90"/>
      <c r="M90"/>
      <c r="N90"/>
      <c r="O90"/>
      <c r="P90"/>
      <c r="Q90"/>
      <c r="R90"/>
      <c r="S90"/>
      <c r="T90"/>
      <c r="U90"/>
      <c r="V90"/>
      <c r="W90" s="11"/>
      <c r="X90" s="4"/>
      <c r="Y90" s="6"/>
      <c r="Z90" s="4"/>
      <c r="AB90"/>
      <c r="AC90"/>
      <c r="AD90"/>
      <c r="AE90"/>
    </row>
    <row r="91" spans="1:31" s="3" customFormat="1" x14ac:dyDescent="0.55000000000000004">
      <c r="A91"/>
      <c r="B91"/>
      <c r="C91" s="1"/>
      <c r="E91"/>
      <c r="H91"/>
      <c r="I91"/>
      <c r="L91"/>
      <c r="M91"/>
      <c r="N91"/>
      <c r="O91"/>
      <c r="P91"/>
      <c r="Q91"/>
      <c r="R91"/>
      <c r="S91"/>
      <c r="T91"/>
      <c r="U91"/>
      <c r="V91"/>
      <c r="W91" s="11"/>
      <c r="X91" s="4"/>
      <c r="Y91" s="6"/>
      <c r="Z91" s="4"/>
      <c r="AB91"/>
      <c r="AC91"/>
      <c r="AD91"/>
      <c r="AE91"/>
    </row>
    <row r="92" spans="1:31" s="3" customFormat="1" x14ac:dyDescent="0.55000000000000004">
      <c r="A92"/>
      <c r="B92"/>
      <c r="C92" s="1"/>
      <c r="E92"/>
      <c r="H92"/>
      <c r="I92"/>
      <c r="L92"/>
      <c r="M92"/>
      <c r="N92"/>
      <c r="O92"/>
      <c r="P92"/>
      <c r="Q92"/>
      <c r="R92"/>
      <c r="S92"/>
      <c r="T92"/>
      <c r="U92"/>
      <c r="V92"/>
      <c r="W92" s="11"/>
      <c r="X92" s="4"/>
      <c r="Y92" s="6"/>
      <c r="Z92" s="4"/>
      <c r="AB92"/>
      <c r="AC92"/>
      <c r="AD92"/>
      <c r="AE92"/>
    </row>
    <row r="93" spans="1:31" s="3" customFormat="1" x14ac:dyDescent="0.55000000000000004">
      <c r="A93"/>
      <c r="B93"/>
      <c r="C93" s="1"/>
      <c r="E93"/>
      <c r="H93"/>
      <c r="I93"/>
      <c r="L93"/>
      <c r="M93"/>
      <c r="N93"/>
      <c r="O93"/>
      <c r="P93"/>
      <c r="Q93"/>
      <c r="R93"/>
      <c r="S93"/>
      <c r="T93"/>
      <c r="U93"/>
      <c r="V93"/>
      <c r="W93" s="11"/>
      <c r="X93" s="4"/>
      <c r="Y93" s="6"/>
      <c r="Z93" s="4"/>
      <c r="AB93"/>
      <c r="AC93"/>
      <c r="AD93"/>
      <c r="AE93"/>
    </row>
    <row r="94" spans="1:31" s="3" customFormat="1" x14ac:dyDescent="0.55000000000000004">
      <c r="A94"/>
      <c r="B94"/>
      <c r="C94" s="1"/>
      <c r="E94"/>
      <c r="H94"/>
      <c r="I94"/>
      <c r="L94"/>
      <c r="M94"/>
      <c r="N94"/>
      <c r="O94"/>
      <c r="P94"/>
      <c r="Q94"/>
      <c r="R94"/>
      <c r="S94"/>
      <c r="T94"/>
      <c r="U94"/>
      <c r="V94"/>
      <c r="W94" s="11"/>
      <c r="X94" s="4"/>
      <c r="Y94" s="6"/>
      <c r="Z94" s="4"/>
      <c r="AB94"/>
      <c r="AC94"/>
      <c r="AD94"/>
      <c r="AE94"/>
    </row>
    <row r="95" spans="1:31" s="3" customFormat="1" x14ac:dyDescent="0.55000000000000004">
      <c r="A95"/>
      <c r="B95"/>
      <c r="C95" s="1"/>
      <c r="E95"/>
      <c r="H95"/>
      <c r="I95"/>
      <c r="L95"/>
      <c r="M95"/>
      <c r="N95"/>
      <c r="O95"/>
      <c r="P95"/>
      <c r="Q95"/>
      <c r="R95"/>
      <c r="S95"/>
      <c r="T95"/>
      <c r="U95"/>
      <c r="V95"/>
      <c r="W95" s="11"/>
      <c r="X95" s="4"/>
      <c r="Y95" s="6"/>
      <c r="Z95" s="4"/>
      <c r="AB95"/>
      <c r="AC95"/>
      <c r="AD95"/>
      <c r="AE95"/>
    </row>
    <row r="96" spans="1:31" s="3" customFormat="1" x14ac:dyDescent="0.55000000000000004">
      <c r="A96"/>
      <c r="B96"/>
      <c r="C96" s="1"/>
      <c r="E96"/>
      <c r="H96"/>
      <c r="I96"/>
      <c r="L96"/>
      <c r="M96"/>
      <c r="N96"/>
      <c r="O96"/>
      <c r="P96"/>
      <c r="Q96"/>
      <c r="R96"/>
      <c r="S96"/>
      <c r="T96"/>
      <c r="U96"/>
      <c r="V96"/>
      <c r="W96" s="11"/>
      <c r="X96" s="4"/>
      <c r="Y96" s="6"/>
      <c r="Z96" s="4"/>
      <c r="AB96"/>
      <c r="AC96"/>
      <c r="AD96"/>
      <c r="AE96"/>
    </row>
    <row r="97" spans="1:31" s="3" customFormat="1" x14ac:dyDescent="0.55000000000000004">
      <c r="A97"/>
      <c r="B97"/>
      <c r="C97" s="1"/>
      <c r="E97"/>
      <c r="H97"/>
      <c r="I97"/>
      <c r="L97"/>
      <c r="M97"/>
      <c r="N97"/>
      <c r="O97"/>
      <c r="P97"/>
      <c r="Q97"/>
      <c r="R97"/>
      <c r="S97"/>
      <c r="T97"/>
      <c r="U97"/>
      <c r="V97"/>
      <c r="W97" s="11"/>
      <c r="X97" s="4"/>
      <c r="Y97" s="6"/>
      <c r="Z97" s="4"/>
      <c r="AB97"/>
      <c r="AC97"/>
      <c r="AD97"/>
      <c r="AE97"/>
    </row>
    <row r="98" spans="1:31" s="3" customFormat="1" x14ac:dyDescent="0.55000000000000004">
      <c r="A98"/>
      <c r="B98"/>
      <c r="C98" s="1"/>
      <c r="E98"/>
      <c r="H98"/>
      <c r="I98"/>
      <c r="L98"/>
      <c r="M98"/>
      <c r="N98"/>
      <c r="O98"/>
      <c r="P98"/>
      <c r="Q98"/>
      <c r="R98"/>
      <c r="S98"/>
      <c r="T98"/>
      <c r="U98"/>
      <c r="V98"/>
      <c r="W98" s="11"/>
      <c r="X98" s="4"/>
      <c r="Y98" s="6"/>
      <c r="Z98" s="4"/>
      <c r="AB98"/>
      <c r="AC98"/>
      <c r="AD98"/>
      <c r="AE98"/>
    </row>
    <row r="99" spans="1:31" s="3" customFormat="1" x14ac:dyDescent="0.55000000000000004">
      <c r="A99"/>
      <c r="B99"/>
      <c r="C99" s="1"/>
      <c r="E99"/>
      <c r="H99"/>
      <c r="I99"/>
      <c r="L99"/>
      <c r="M99"/>
      <c r="N99"/>
      <c r="O99"/>
      <c r="P99"/>
      <c r="Q99"/>
      <c r="R99"/>
      <c r="S99"/>
      <c r="T99"/>
      <c r="U99"/>
      <c r="V99"/>
      <c r="W99" s="11"/>
      <c r="X99" s="4"/>
      <c r="Y99" s="6"/>
      <c r="Z99" s="4"/>
      <c r="AB99"/>
      <c r="AC99"/>
      <c r="AD99"/>
      <c r="AE99"/>
    </row>
    <row r="100" spans="1:31" s="3" customFormat="1" x14ac:dyDescent="0.55000000000000004">
      <c r="A100"/>
      <c r="B100"/>
      <c r="C100" s="1"/>
      <c r="E100"/>
      <c r="H100"/>
      <c r="I100"/>
      <c r="L100"/>
      <c r="M100"/>
      <c r="N100"/>
      <c r="O100"/>
      <c r="P100"/>
      <c r="Q100"/>
      <c r="R100"/>
      <c r="S100"/>
      <c r="T100"/>
      <c r="U100"/>
      <c r="V100"/>
      <c r="W100" s="11"/>
      <c r="X100" s="4"/>
      <c r="Y100" s="6"/>
      <c r="Z100" s="4"/>
      <c r="AB100"/>
      <c r="AC100"/>
      <c r="AD100"/>
      <c r="AE100"/>
    </row>
    <row r="101" spans="1:31" s="3" customFormat="1" x14ac:dyDescent="0.55000000000000004">
      <c r="A101"/>
      <c r="B101"/>
      <c r="C101" s="1"/>
      <c r="E101"/>
      <c r="H101"/>
      <c r="I101"/>
      <c r="L101"/>
      <c r="M101"/>
      <c r="N101"/>
      <c r="O101"/>
      <c r="P101"/>
      <c r="Q101"/>
      <c r="R101"/>
      <c r="S101"/>
      <c r="T101"/>
      <c r="U101"/>
      <c r="V101"/>
      <c r="W101" s="11"/>
      <c r="X101" s="4"/>
      <c r="Y101" s="6"/>
      <c r="Z101" s="4"/>
      <c r="AB101"/>
      <c r="AC101"/>
      <c r="AD101"/>
      <c r="AE101"/>
    </row>
    <row r="102" spans="1:31" s="3" customFormat="1" x14ac:dyDescent="0.55000000000000004">
      <c r="A102"/>
      <c r="B102"/>
      <c r="C102" s="1"/>
      <c r="E102"/>
      <c r="H102"/>
      <c r="I102"/>
      <c r="L102"/>
      <c r="M102"/>
      <c r="N102"/>
      <c r="O102"/>
      <c r="P102"/>
      <c r="Q102"/>
      <c r="R102"/>
      <c r="S102"/>
      <c r="T102"/>
      <c r="U102"/>
      <c r="V102"/>
      <c r="W102" s="11"/>
      <c r="X102" s="4"/>
      <c r="Y102" s="6"/>
      <c r="Z102" s="4"/>
      <c r="AB102"/>
      <c r="AC102"/>
      <c r="AD102"/>
      <c r="AE102"/>
    </row>
    <row r="103" spans="1:31" s="3" customFormat="1" x14ac:dyDescent="0.55000000000000004">
      <c r="A103"/>
      <c r="B103"/>
      <c r="C103" s="1"/>
      <c r="E103"/>
      <c r="H103"/>
      <c r="I103"/>
      <c r="L103"/>
      <c r="M103"/>
      <c r="N103"/>
      <c r="O103"/>
      <c r="P103"/>
      <c r="Q103"/>
      <c r="R103"/>
      <c r="S103"/>
      <c r="T103"/>
      <c r="U103"/>
      <c r="V103"/>
      <c r="W103" s="11"/>
      <c r="X103" s="4"/>
      <c r="Y103" s="6"/>
      <c r="Z103" s="4"/>
      <c r="AB103"/>
      <c r="AC103"/>
      <c r="AD103"/>
      <c r="AE103"/>
    </row>
    <row r="104" spans="1:31" s="3" customFormat="1" x14ac:dyDescent="0.55000000000000004">
      <c r="A104"/>
      <c r="B104"/>
      <c r="C104" s="1"/>
      <c r="E104"/>
      <c r="H104"/>
      <c r="I104"/>
      <c r="L104"/>
      <c r="M104"/>
      <c r="N104"/>
      <c r="O104"/>
      <c r="P104"/>
      <c r="Q104"/>
      <c r="R104"/>
      <c r="S104"/>
      <c r="T104"/>
      <c r="U104"/>
      <c r="V104"/>
      <c r="W104" s="11"/>
      <c r="X104" s="4"/>
      <c r="Y104" s="6"/>
      <c r="Z104" s="4"/>
      <c r="AB104"/>
      <c r="AC104"/>
      <c r="AD104"/>
      <c r="AE104"/>
    </row>
    <row r="105" spans="1:31" s="3" customFormat="1" x14ac:dyDescent="0.55000000000000004">
      <c r="A105"/>
      <c r="B105"/>
      <c r="C105" s="1"/>
      <c r="E105"/>
      <c r="H105"/>
      <c r="I105"/>
      <c r="L105"/>
      <c r="M105"/>
      <c r="N105"/>
      <c r="O105"/>
      <c r="P105"/>
      <c r="Q105"/>
      <c r="R105"/>
      <c r="S105"/>
      <c r="T105"/>
      <c r="U105"/>
      <c r="V105"/>
      <c r="W105" s="11"/>
      <c r="X105" s="4"/>
      <c r="Y105" s="6"/>
      <c r="Z105" s="4"/>
      <c r="AB105"/>
      <c r="AC105"/>
      <c r="AD105"/>
      <c r="AE105"/>
    </row>
    <row r="106" spans="1:31" s="3" customFormat="1" x14ac:dyDescent="0.55000000000000004">
      <c r="A106"/>
      <c r="B106"/>
      <c r="C106" s="1"/>
      <c r="E106"/>
      <c r="H106"/>
      <c r="I106"/>
      <c r="L106"/>
      <c r="M106"/>
      <c r="N106"/>
      <c r="O106"/>
      <c r="P106"/>
      <c r="Q106"/>
      <c r="R106"/>
      <c r="S106"/>
      <c r="T106"/>
      <c r="U106"/>
      <c r="V106"/>
      <c r="W106" s="11"/>
      <c r="X106" s="4"/>
      <c r="Y106" s="6"/>
      <c r="Z106" s="4"/>
      <c r="AB106"/>
      <c r="AC106"/>
      <c r="AD106"/>
      <c r="AE106"/>
    </row>
    <row r="107" spans="1:31" s="3" customFormat="1" x14ac:dyDescent="0.55000000000000004">
      <c r="A107"/>
      <c r="B107"/>
      <c r="C107" s="1"/>
      <c r="E107"/>
      <c r="H107"/>
      <c r="I107"/>
      <c r="L107"/>
      <c r="M107"/>
      <c r="N107"/>
      <c r="O107"/>
      <c r="P107"/>
      <c r="Q107"/>
      <c r="R107"/>
      <c r="S107"/>
      <c r="T107"/>
      <c r="U107"/>
      <c r="V107"/>
      <c r="W107" s="11"/>
      <c r="X107" s="4"/>
      <c r="Y107" s="6"/>
      <c r="Z107" s="4"/>
      <c r="AB107"/>
      <c r="AC107"/>
      <c r="AD107"/>
      <c r="AE107"/>
    </row>
    <row r="108" spans="1:31" s="3" customFormat="1" x14ac:dyDescent="0.55000000000000004">
      <c r="A108"/>
      <c r="B108"/>
      <c r="C108" s="1"/>
      <c r="E108"/>
      <c r="H108"/>
      <c r="I108"/>
      <c r="L108"/>
      <c r="M108"/>
      <c r="N108"/>
      <c r="O108"/>
      <c r="P108"/>
      <c r="Q108"/>
      <c r="R108"/>
      <c r="S108"/>
      <c r="T108"/>
      <c r="U108"/>
      <c r="V108"/>
      <c r="W108" s="11"/>
      <c r="X108" s="4"/>
      <c r="Y108" s="6"/>
      <c r="Z108" s="4"/>
      <c r="AB108"/>
      <c r="AC108"/>
      <c r="AD108"/>
      <c r="AE108"/>
    </row>
    <row r="109" spans="1:31" s="3" customFormat="1" x14ac:dyDescent="0.55000000000000004">
      <c r="A109"/>
      <c r="B109"/>
      <c r="C109" s="1"/>
      <c r="E109"/>
      <c r="H109"/>
      <c r="I109"/>
      <c r="L109"/>
      <c r="M109"/>
      <c r="N109"/>
      <c r="O109"/>
      <c r="P109"/>
      <c r="Q109"/>
      <c r="R109"/>
      <c r="S109"/>
      <c r="T109"/>
      <c r="U109"/>
      <c r="V109"/>
      <c r="W109" s="11"/>
      <c r="X109" s="4"/>
      <c r="Y109" s="6"/>
      <c r="Z109" s="4"/>
      <c r="AB109"/>
      <c r="AC109"/>
      <c r="AD109"/>
      <c r="AE109"/>
    </row>
    <row r="110" spans="1:31" s="3" customFormat="1" x14ac:dyDescent="0.55000000000000004">
      <c r="A110"/>
      <c r="B110"/>
      <c r="C110" s="1"/>
      <c r="E110"/>
      <c r="H110"/>
      <c r="I110"/>
      <c r="L110"/>
      <c r="M110"/>
      <c r="N110"/>
      <c r="O110"/>
      <c r="P110"/>
      <c r="Q110"/>
      <c r="R110"/>
      <c r="S110"/>
      <c r="T110"/>
      <c r="U110"/>
      <c r="V110"/>
      <c r="W110" s="11"/>
      <c r="X110" s="4"/>
      <c r="Y110" s="6"/>
      <c r="Z110" s="4"/>
      <c r="AB110"/>
      <c r="AC110"/>
      <c r="AD110"/>
      <c r="AE110"/>
    </row>
    <row r="111" spans="1:31" s="3" customFormat="1" x14ac:dyDescent="0.55000000000000004">
      <c r="A111"/>
      <c r="B111"/>
      <c r="C111" s="1"/>
      <c r="E111"/>
      <c r="H111"/>
      <c r="I111"/>
      <c r="L111"/>
      <c r="M111"/>
      <c r="N111"/>
      <c r="O111"/>
      <c r="P111"/>
      <c r="Q111"/>
      <c r="R111"/>
      <c r="S111"/>
      <c r="T111"/>
      <c r="U111"/>
      <c r="V111"/>
      <c r="W111" s="11"/>
      <c r="X111" s="4"/>
      <c r="Y111" s="6"/>
      <c r="Z111" s="4"/>
      <c r="AB111"/>
      <c r="AC111"/>
      <c r="AD111"/>
      <c r="AE111"/>
    </row>
    <row r="112" spans="1:31" s="3" customFormat="1" x14ac:dyDescent="0.55000000000000004">
      <c r="A112"/>
      <c r="B112"/>
      <c r="C112" s="1"/>
      <c r="E112"/>
      <c r="H112"/>
      <c r="I112"/>
      <c r="L112"/>
      <c r="M112"/>
      <c r="N112"/>
      <c r="O112"/>
      <c r="P112"/>
      <c r="Q112"/>
      <c r="R112"/>
      <c r="S112"/>
      <c r="T112"/>
      <c r="U112"/>
      <c r="V112"/>
      <c r="W112" s="11"/>
      <c r="X112" s="4"/>
      <c r="Y112" s="6"/>
      <c r="Z112" s="4"/>
      <c r="AB112"/>
      <c r="AC112"/>
      <c r="AD112"/>
      <c r="AE112"/>
    </row>
    <row r="113" spans="1:31" s="3" customFormat="1" x14ac:dyDescent="0.55000000000000004">
      <c r="A113"/>
      <c r="B113"/>
      <c r="C113" s="1"/>
      <c r="E113"/>
      <c r="H113"/>
      <c r="I113"/>
      <c r="L113"/>
      <c r="M113"/>
      <c r="N113"/>
      <c r="O113"/>
      <c r="P113"/>
      <c r="Q113"/>
      <c r="R113"/>
      <c r="S113"/>
      <c r="T113"/>
      <c r="U113"/>
      <c r="V113"/>
      <c r="W113" s="11"/>
      <c r="X113" s="4"/>
      <c r="Y113" s="6"/>
      <c r="Z113" s="4"/>
      <c r="AB113"/>
      <c r="AC113"/>
      <c r="AD113"/>
      <c r="AE113"/>
    </row>
    <row r="114" spans="1:31" s="3" customFormat="1" x14ac:dyDescent="0.55000000000000004">
      <c r="A114"/>
      <c r="B114"/>
      <c r="C114" s="1"/>
      <c r="E114"/>
      <c r="H114"/>
      <c r="I114"/>
      <c r="L114"/>
      <c r="M114"/>
      <c r="N114"/>
      <c r="O114"/>
      <c r="P114"/>
      <c r="Q114"/>
      <c r="R114"/>
      <c r="S114"/>
      <c r="T114"/>
      <c r="U114"/>
      <c r="V114"/>
      <c r="W114" s="11"/>
      <c r="X114" s="4"/>
      <c r="Y114" s="6"/>
      <c r="Z114" s="4"/>
      <c r="AB114"/>
      <c r="AC114"/>
      <c r="AD114"/>
      <c r="AE114"/>
    </row>
    <row r="115" spans="1:31" s="3" customFormat="1" x14ac:dyDescent="0.55000000000000004">
      <c r="A115"/>
      <c r="B115"/>
      <c r="C115" s="1"/>
      <c r="E115"/>
      <c r="H115"/>
      <c r="I115"/>
      <c r="L115"/>
      <c r="M115"/>
      <c r="N115"/>
      <c r="O115"/>
      <c r="P115"/>
      <c r="Q115"/>
      <c r="R115"/>
      <c r="S115"/>
      <c r="T115"/>
      <c r="U115"/>
      <c r="V115"/>
      <c r="W115" s="11"/>
      <c r="X115" s="4"/>
      <c r="Y115" s="6"/>
      <c r="Z115" s="4"/>
      <c r="AB115"/>
      <c r="AC115"/>
      <c r="AD115"/>
      <c r="AE115"/>
    </row>
    <row r="116" spans="1:31" s="3" customFormat="1" x14ac:dyDescent="0.55000000000000004">
      <c r="A116"/>
      <c r="B116"/>
      <c r="C116" s="1"/>
      <c r="E116"/>
      <c r="H116"/>
      <c r="I116"/>
      <c r="L116"/>
      <c r="M116"/>
      <c r="N116"/>
      <c r="O116"/>
      <c r="P116"/>
      <c r="Q116"/>
      <c r="R116"/>
      <c r="S116"/>
      <c r="T116"/>
      <c r="U116"/>
      <c r="V116"/>
      <c r="W116" s="11"/>
      <c r="X116" s="4"/>
      <c r="Y116" s="6"/>
      <c r="Z116" s="4"/>
      <c r="AB116"/>
      <c r="AC116"/>
      <c r="AD116"/>
      <c r="AE116"/>
    </row>
    <row r="117" spans="1:31" s="3" customFormat="1" x14ac:dyDescent="0.55000000000000004">
      <c r="A117"/>
      <c r="B117"/>
      <c r="C117" s="1"/>
      <c r="E117"/>
      <c r="H117"/>
      <c r="I117"/>
      <c r="L117"/>
      <c r="M117"/>
      <c r="N117"/>
      <c r="O117"/>
      <c r="P117"/>
      <c r="Q117"/>
      <c r="R117"/>
      <c r="S117"/>
      <c r="T117"/>
      <c r="U117"/>
      <c r="V117"/>
      <c r="W117" s="11"/>
      <c r="X117" s="4"/>
      <c r="Y117" s="6"/>
      <c r="Z117" s="4"/>
      <c r="AB117"/>
      <c r="AC117"/>
      <c r="AD117"/>
      <c r="AE117"/>
    </row>
    <row r="118" spans="1:31" s="3" customFormat="1" x14ac:dyDescent="0.55000000000000004">
      <c r="A118"/>
      <c r="B118"/>
      <c r="C118" s="1"/>
      <c r="E118"/>
      <c r="H118"/>
      <c r="I118"/>
      <c r="L118"/>
      <c r="M118"/>
      <c r="N118"/>
      <c r="O118"/>
      <c r="P118"/>
      <c r="Q118"/>
      <c r="R118"/>
      <c r="S118"/>
      <c r="T118"/>
      <c r="U118"/>
      <c r="V118"/>
      <c r="W118" s="11"/>
      <c r="X118" s="4"/>
      <c r="Y118" s="6"/>
      <c r="Z118" s="4"/>
      <c r="AB118"/>
      <c r="AC118"/>
      <c r="AD118"/>
      <c r="AE118"/>
    </row>
    <row r="119" spans="1:31" s="3" customFormat="1" x14ac:dyDescent="0.55000000000000004">
      <c r="A119"/>
      <c r="B119"/>
      <c r="C119" s="1"/>
      <c r="E119"/>
      <c r="H119"/>
      <c r="I119"/>
      <c r="L119"/>
      <c r="M119"/>
      <c r="N119"/>
      <c r="O119"/>
      <c r="P119"/>
      <c r="Q119"/>
      <c r="R119"/>
      <c r="S119"/>
      <c r="T119"/>
      <c r="U119"/>
      <c r="V119"/>
      <c r="W119" s="11"/>
      <c r="X119" s="4"/>
      <c r="Y119" s="6"/>
      <c r="Z119" s="4"/>
      <c r="AB119"/>
      <c r="AC119"/>
      <c r="AD119"/>
      <c r="AE119"/>
    </row>
    <row r="120" spans="1:31" s="3" customFormat="1" x14ac:dyDescent="0.55000000000000004">
      <c r="A120"/>
      <c r="B120"/>
      <c r="C120" s="1"/>
      <c r="E120"/>
      <c r="H120"/>
      <c r="I120"/>
      <c r="L120"/>
      <c r="M120"/>
      <c r="N120"/>
      <c r="O120"/>
      <c r="P120"/>
      <c r="Q120"/>
      <c r="R120"/>
      <c r="S120"/>
      <c r="T120"/>
      <c r="U120"/>
      <c r="V120"/>
      <c r="W120" s="11"/>
      <c r="X120" s="4"/>
      <c r="Y120" s="6"/>
      <c r="Z120" s="4"/>
      <c r="AB120"/>
      <c r="AC120"/>
      <c r="AD120"/>
      <c r="AE120"/>
    </row>
    <row r="121" spans="1:31" s="3" customFormat="1" x14ac:dyDescent="0.55000000000000004">
      <c r="A121"/>
      <c r="B121"/>
      <c r="C121" s="1"/>
      <c r="E121"/>
      <c r="H121"/>
      <c r="I121"/>
      <c r="L121"/>
      <c r="M121"/>
      <c r="N121"/>
      <c r="O121"/>
      <c r="P121"/>
      <c r="Q121"/>
      <c r="R121"/>
      <c r="S121"/>
      <c r="T121"/>
      <c r="U121"/>
      <c r="V121"/>
      <c r="W121" s="11"/>
      <c r="X121" s="4"/>
      <c r="Y121" s="6"/>
      <c r="Z121" s="4"/>
      <c r="AB121"/>
      <c r="AC121"/>
      <c r="AD121"/>
      <c r="AE121"/>
    </row>
    <row r="122" spans="1:31" s="3" customFormat="1" x14ac:dyDescent="0.55000000000000004">
      <c r="A122"/>
      <c r="B122"/>
      <c r="C122" s="1"/>
      <c r="E122"/>
      <c r="H122"/>
      <c r="I122"/>
      <c r="L122"/>
      <c r="M122"/>
      <c r="N122"/>
      <c r="O122"/>
      <c r="P122"/>
      <c r="Q122"/>
      <c r="R122"/>
      <c r="S122"/>
      <c r="T122"/>
      <c r="U122"/>
      <c r="V122"/>
      <c r="W122" s="11"/>
      <c r="X122" s="4"/>
      <c r="Y122" s="6"/>
      <c r="Z122" s="4"/>
      <c r="AB122"/>
      <c r="AC122"/>
      <c r="AD122"/>
      <c r="AE122"/>
    </row>
    <row r="123" spans="1:31" s="3" customFormat="1" x14ac:dyDescent="0.55000000000000004">
      <c r="A123"/>
      <c r="B123"/>
      <c r="C123" s="1"/>
      <c r="E123"/>
      <c r="H123"/>
      <c r="I123"/>
      <c r="L123"/>
      <c r="M123"/>
      <c r="N123"/>
      <c r="O123"/>
      <c r="P123"/>
      <c r="Q123"/>
      <c r="R123"/>
      <c r="S123"/>
      <c r="T123"/>
      <c r="U123"/>
      <c r="V123"/>
      <c r="W123" s="11"/>
      <c r="X123" s="4"/>
      <c r="Y123" s="6"/>
      <c r="Z123" s="4"/>
      <c r="AB123"/>
      <c r="AC123"/>
      <c r="AD123"/>
      <c r="AE123"/>
    </row>
    <row r="124" spans="1:31" s="3" customFormat="1" x14ac:dyDescent="0.55000000000000004">
      <c r="A124"/>
      <c r="B124"/>
      <c r="C124" s="1"/>
      <c r="E124"/>
      <c r="H124"/>
      <c r="I124"/>
      <c r="L124"/>
      <c r="M124"/>
      <c r="N124"/>
      <c r="O124"/>
      <c r="P124"/>
      <c r="Q124"/>
      <c r="R124"/>
      <c r="S124"/>
      <c r="T124"/>
      <c r="U124"/>
      <c r="V124"/>
      <c r="W124" s="11"/>
      <c r="X124" s="4"/>
      <c r="Y124" s="6"/>
      <c r="Z124" s="4"/>
      <c r="AB124"/>
      <c r="AC124"/>
      <c r="AD124"/>
      <c r="AE124"/>
    </row>
    <row r="125" spans="1:31" s="3" customFormat="1" x14ac:dyDescent="0.55000000000000004">
      <c r="A125"/>
      <c r="B125"/>
      <c r="C125" s="1"/>
      <c r="E125"/>
      <c r="H125"/>
      <c r="I125"/>
      <c r="L125"/>
      <c r="M125"/>
      <c r="N125"/>
      <c r="O125"/>
      <c r="P125"/>
      <c r="Q125"/>
      <c r="R125"/>
      <c r="S125"/>
      <c r="T125"/>
      <c r="U125"/>
      <c r="V125"/>
      <c r="W125" s="11"/>
      <c r="X125" s="4"/>
      <c r="Y125" s="6"/>
      <c r="Z125" s="4"/>
      <c r="AB125"/>
      <c r="AC125"/>
      <c r="AD125"/>
      <c r="AE125"/>
    </row>
    <row r="126" spans="1:31" s="3" customFormat="1" x14ac:dyDescent="0.55000000000000004">
      <c r="A126"/>
      <c r="B126"/>
      <c r="C126" s="1"/>
      <c r="E126"/>
      <c r="H126"/>
      <c r="I126"/>
      <c r="L126"/>
      <c r="M126"/>
      <c r="N126"/>
      <c r="O126"/>
      <c r="P126"/>
      <c r="Q126"/>
      <c r="R126"/>
      <c r="S126"/>
      <c r="T126"/>
      <c r="U126"/>
      <c r="V126"/>
      <c r="W126" s="11"/>
      <c r="X126" s="4"/>
      <c r="Y126" s="6"/>
      <c r="Z126" s="4"/>
      <c r="AB126"/>
      <c r="AC126"/>
      <c r="AD126"/>
      <c r="AE126"/>
    </row>
    <row r="127" spans="1:31" s="3" customFormat="1" x14ac:dyDescent="0.55000000000000004">
      <c r="A127"/>
      <c r="B127"/>
      <c r="C127" s="1"/>
      <c r="E127"/>
      <c r="H127"/>
      <c r="I127"/>
      <c r="L127"/>
      <c r="M127"/>
      <c r="N127"/>
      <c r="O127"/>
      <c r="P127"/>
      <c r="Q127"/>
      <c r="R127"/>
      <c r="S127"/>
      <c r="T127"/>
      <c r="U127"/>
      <c r="V127"/>
      <c r="W127" s="11"/>
      <c r="X127" s="4"/>
      <c r="Y127" s="6"/>
      <c r="Z127" s="4"/>
      <c r="AB127"/>
      <c r="AC127"/>
      <c r="AD127"/>
      <c r="AE127"/>
    </row>
    <row r="128" spans="1:31" s="3" customFormat="1" x14ac:dyDescent="0.55000000000000004">
      <c r="A128"/>
      <c r="B128"/>
      <c r="C128" s="1"/>
      <c r="E128"/>
      <c r="H128"/>
      <c r="I128"/>
      <c r="L128"/>
      <c r="M128"/>
      <c r="N128"/>
      <c r="O128"/>
      <c r="P128"/>
      <c r="Q128"/>
      <c r="R128"/>
      <c r="S128"/>
      <c r="T128"/>
      <c r="U128"/>
      <c r="V128"/>
      <c r="W128" s="11"/>
      <c r="X128" s="4"/>
      <c r="Y128" s="6"/>
      <c r="Z128" s="4"/>
      <c r="AB128"/>
      <c r="AC128"/>
      <c r="AD128"/>
      <c r="AE128"/>
    </row>
    <row r="129" spans="1:31" s="3" customFormat="1" x14ac:dyDescent="0.55000000000000004">
      <c r="A129"/>
      <c r="B129"/>
      <c r="C129" s="1"/>
      <c r="E129"/>
      <c r="H129"/>
      <c r="I129"/>
      <c r="L129"/>
      <c r="M129"/>
      <c r="N129"/>
      <c r="O129"/>
      <c r="P129"/>
      <c r="Q129"/>
      <c r="R129"/>
      <c r="S129"/>
      <c r="T129"/>
      <c r="U129"/>
      <c r="V129"/>
      <c r="W129" s="11"/>
      <c r="X129" s="4"/>
      <c r="Y129" s="6"/>
      <c r="Z129" s="4"/>
      <c r="AB129"/>
      <c r="AC129"/>
      <c r="AD129"/>
      <c r="AE129"/>
    </row>
    <row r="130" spans="1:31" s="3" customFormat="1" x14ac:dyDescent="0.55000000000000004">
      <c r="A130"/>
      <c r="B130"/>
      <c r="C130" s="1"/>
      <c r="E130"/>
      <c r="H130"/>
      <c r="I130"/>
      <c r="L130"/>
      <c r="M130"/>
      <c r="N130"/>
      <c r="O130"/>
      <c r="P130"/>
      <c r="Q130"/>
      <c r="R130"/>
      <c r="S130"/>
      <c r="T130"/>
      <c r="U130"/>
      <c r="V130"/>
      <c r="W130" s="11"/>
      <c r="X130" s="4"/>
      <c r="Y130" s="6"/>
      <c r="Z130" s="4"/>
      <c r="AB130"/>
      <c r="AC130"/>
      <c r="AD130"/>
      <c r="AE130"/>
    </row>
    <row r="131" spans="1:31" s="3" customFormat="1" x14ac:dyDescent="0.55000000000000004">
      <c r="A131"/>
      <c r="B131"/>
      <c r="C131" s="1"/>
      <c r="E131"/>
      <c r="H131"/>
      <c r="I131"/>
      <c r="L131"/>
      <c r="M131"/>
      <c r="N131"/>
      <c r="O131"/>
      <c r="P131"/>
      <c r="Q131"/>
      <c r="R131"/>
      <c r="S131"/>
      <c r="T131"/>
      <c r="U131"/>
      <c r="V131"/>
      <c r="W131" s="11"/>
      <c r="X131" s="4"/>
      <c r="Y131" s="6"/>
      <c r="Z131" s="4"/>
      <c r="AB131"/>
      <c r="AC131"/>
      <c r="AD131"/>
      <c r="AE131"/>
    </row>
    <row r="132" spans="1:31" s="3" customFormat="1" x14ac:dyDescent="0.55000000000000004">
      <c r="A132"/>
      <c r="B132"/>
      <c r="C132" s="1"/>
      <c r="E132"/>
      <c r="H132"/>
      <c r="I132"/>
      <c r="L132"/>
      <c r="M132"/>
      <c r="N132"/>
      <c r="O132"/>
      <c r="P132"/>
      <c r="Q132"/>
      <c r="R132"/>
      <c r="S132"/>
      <c r="T132"/>
      <c r="U132"/>
      <c r="V132"/>
      <c r="W132" s="11"/>
      <c r="X132" s="4"/>
      <c r="Y132" s="6"/>
      <c r="Z132" s="4"/>
      <c r="AB132"/>
      <c r="AC132"/>
      <c r="AD132"/>
      <c r="AE132"/>
    </row>
    <row r="133" spans="1:31" s="3" customFormat="1" x14ac:dyDescent="0.55000000000000004">
      <c r="A133"/>
      <c r="B133"/>
      <c r="C133" s="1"/>
      <c r="E133"/>
      <c r="H133"/>
      <c r="I133"/>
      <c r="L133"/>
      <c r="M133"/>
      <c r="N133"/>
      <c r="O133"/>
      <c r="P133"/>
      <c r="Q133"/>
      <c r="R133"/>
      <c r="S133"/>
      <c r="T133"/>
      <c r="U133"/>
      <c r="V133"/>
      <c r="W133" s="11"/>
      <c r="X133" s="4"/>
      <c r="Y133" s="6"/>
      <c r="Z133" s="4"/>
      <c r="AB133"/>
      <c r="AC133"/>
      <c r="AD133"/>
      <c r="AE133"/>
    </row>
    <row r="134" spans="1:31" s="3" customFormat="1" x14ac:dyDescent="0.55000000000000004">
      <c r="A134"/>
      <c r="B134"/>
      <c r="C134" s="1"/>
      <c r="E134"/>
      <c r="H134"/>
      <c r="I134"/>
      <c r="L134"/>
      <c r="M134"/>
      <c r="N134"/>
      <c r="O134"/>
      <c r="P134"/>
      <c r="Q134"/>
      <c r="R134"/>
      <c r="S134"/>
      <c r="T134"/>
      <c r="U134"/>
      <c r="V134"/>
      <c r="W134" s="11"/>
      <c r="X134" s="4"/>
      <c r="Y134" s="6"/>
      <c r="Z134" s="4"/>
      <c r="AB134"/>
      <c r="AC134"/>
      <c r="AD134"/>
      <c r="AE134"/>
    </row>
    <row r="135" spans="1:31" s="3" customFormat="1" x14ac:dyDescent="0.55000000000000004">
      <c r="A135"/>
      <c r="B135"/>
      <c r="C135" s="1"/>
      <c r="E135"/>
      <c r="H135"/>
      <c r="I135"/>
      <c r="L135"/>
      <c r="M135"/>
      <c r="N135"/>
      <c r="O135"/>
      <c r="P135"/>
      <c r="Q135"/>
      <c r="R135"/>
      <c r="S135"/>
      <c r="T135"/>
      <c r="U135"/>
      <c r="V135"/>
      <c r="W135" s="11"/>
      <c r="X135" s="4"/>
      <c r="Y135" s="6"/>
      <c r="Z135" s="4"/>
      <c r="AB135"/>
      <c r="AC135"/>
      <c r="AD135"/>
      <c r="AE135"/>
    </row>
    <row r="136" spans="1:31" s="3" customFormat="1" x14ac:dyDescent="0.55000000000000004">
      <c r="A136"/>
      <c r="B136"/>
      <c r="C136" s="1"/>
      <c r="E136"/>
      <c r="H136"/>
      <c r="I136"/>
      <c r="L136"/>
      <c r="M136"/>
      <c r="N136"/>
      <c r="O136"/>
      <c r="P136"/>
      <c r="Q136"/>
      <c r="R136"/>
      <c r="S136"/>
      <c r="T136"/>
      <c r="U136"/>
      <c r="V136"/>
      <c r="W136" s="11"/>
      <c r="X136" s="4"/>
      <c r="Y136" s="6"/>
      <c r="Z136" s="4"/>
      <c r="AB136"/>
      <c r="AC136"/>
      <c r="AD136"/>
      <c r="AE136"/>
    </row>
    <row r="137" spans="1:31" s="3" customFormat="1" x14ac:dyDescent="0.55000000000000004">
      <c r="A137"/>
      <c r="B137"/>
      <c r="C137" s="1"/>
      <c r="E137"/>
      <c r="H137"/>
      <c r="I137"/>
      <c r="L137"/>
      <c r="M137"/>
      <c r="N137"/>
      <c r="O137"/>
      <c r="P137"/>
      <c r="Q137"/>
      <c r="R137"/>
      <c r="S137"/>
      <c r="T137"/>
      <c r="U137"/>
      <c r="V137"/>
      <c r="W137" s="11"/>
      <c r="X137" s="4"/>
      <c r="Y137" s="6"/>
      <c r="Z137" s="4"/>
      <c r="AB137"/>
      <c r="AC137"/>
      <c r="AD137"/>
      <c r="AE137"/>
    </row>
    <row r="138" spans="1:31" s="3" customFormat="1" x14ac:dyDescent="0.55000000000000004">
      <c r="A138"/>
      <c r="B138"/>
      <c r="C138" s="1"/>
      <c r="E138"/>
      <c r="H138"/>
      <c r="I138"/>
      <c r="L138"/>
      <c r="M138"/>
      <c r="N138"/>
      <c r="O138"/>
      <c r="P138"/>
      <c r="Q138"/>
      <c r="R138"/>
      <c r="S138"/>
      <c r="T138"/>
      <c r="U138"/>
      <c r="V138"/>
      <c r="W138" s="11"/>
      <c r="X138" s="4"/>
      <c r="Y138" s="6"/>
      <c r="Z138" s="4"/>
      <c r="AB138"/>
      <c r="AC138"/>
      <c r="AD138"/>
      <c r="AE138"/>
    </row>
    <row r="139" spans="1:31" s="3" customFormat="1" x14ac:dyDescent="0.55000000000000004">
      <c r="A139"/>
      <c r="B139"/>
      <c r="C139" s="1"/>
      <c r="E139"/>
      <c r="H139"/>
      <c r="I139"/>
      <c r="L139"/>
      <c r="M139"/>
      <c r="N139"/>
      <c r="O139"/>
      <c r="P139"/>
      <c r="Q139"/>
      <c r="R139"/>
      <c r="S139"/>
      <c r="T139"/>
      <c r="U139"/>
      <c r="V139"/>
      <c r="W139" s="11"/>
      <c r="X139" s="4"/>
      <c r="Y139" s="6"/>
      <c r="Z139" s="4"/>
      <c r="AB139"/>
      <c r="AC139"/>
      <c r="AD139"/>
      <c r="AE139"/>
    </row>
    <row r="140" spans="1:31" s="3" customFormat="1" x14ac:dyDescent="0.55000000000000004">
      <c r="A140"/>
      <c r="B140"/>
      <c r="C140" s="1"/>
      <c r="E140"/>
      <c r="H140"/>
      <c r="I140"/>
      <c r="L140"/>
      <c r="M140"/>
      <c r="N140"/>
      <c r="O140"/>
      <c r="P140"/>
      <c r="Q140"/>
      <c r="R140"/>
      <c r="S140"/>
      <c r="T140"/>
      <c r="U140"/>
      <c r="V140"/>
      <c r="W140" s="11"/>
      <c r="X140" s="4"/>
      <c r="Y140" s="6"/>
      <c r="Z140" s="4"/>
      <c r="AB140"/>
      <c r="AC140"/>
      <c r="AD140"/>
      <c r="AE140"/>
    </row>
    <row r="141" spans="1:31" s="3" customFormat="1" x14ac:dyDescent="0.55000000000000004">
      <c r="A141"/>
      <c r="B141"/>
      <c r="C141" s="1"/>
      <c r="E141"/>
      <c r="H141"/>
      <c r="I141"/>
      <c r="L141"/>
      <c r="M141"/>
      <c r="N141"/>
      <c r="O141"/>
      <c r="P141"/>
      <c r="Q141"/>
      <c r="R141"/>
      <c r="S141"/>
      <c r="T141"/>
      <c r="U141"/>
      <c r="V141"/>
      <c r="W141" s="11"/>
      <c r="X141" s="4"/>
      <c r="Y141" s="6"/>
      <c r="Z141" s="4"/>
      <c r="AB141"/>
      <c r="AC141"/>
      <c r="AD141"/>
      <c r="AE141"/>
    </row>
    <row r="142" spans="1:31" s="3" customFormat="1" x14ac:dyDescent="0.55000000000000004">
      <c r="A142"/>
      <c r="B142"/>
      <c r="C142" s="1"/>
      <c r="E142"/>
      <c r="H142"/>
      <c r="I142"/>
      <c r="L142"/>
      <c r="M142"/>
      <c r="N142"/>
      <c r="O142"/>
      <c r="P142"/>
      <c r="Q142"/>
      <c r="R142"/>
      <c r="S142"/>
      <c r="T142"/>
      <c r="U142"/>
      <c r="V142"/>
      <c r="W142" s="11"/>
      <c r="X142" s="4"/>
      <c r="Y142" s="6"/>
      <c r="Z142" s="4"/>
      <c r="AB142"/>
      <c r="AC142"/>
      <c r="AD142"/>
      <c r="AE142"/>
    </row>
    <row r="143" spans="1:31" s="3" customFormat="1" x14ac:dyDescent="0.55000000000000004">
      <c r="A143"/>
      <c r="B143"/>
      <c r="C143" s="1"/>
      <c r="E143"/>
      <c r="H143"/>
      <c r="I143"/>
      <c r="L143"/>
      <c r="M143"/>
      <c r="N143"/>
      <c r="O143"/>
      <c r="P143"/>
      <c r="Q143"/>
      <c r="R143"/>
      <c r="S143"/>
      <c r="T143"/>
      <c r="U143"/>
      <c r="V143"/>
      <c r="W143" s="11"/>
      <c r="X143" s="4"/>
      <c r="Y143" s="6"/>
      <c r="Z143" s="4"/>
      <c r="AB143"/>
      <c r="AC143"/>
      <c r="AD143"/>
      <c r="AE143"/>
    </row>
    <row r="144" spans="1:31" s="3" customFormat="1" x14ac:dyDescent="0.55000000000000004">
      <c r="A144"/>
      <c r="B144"/>
      <c r="C144" s="1"/>
      <c r="E144"/>
      <c r="H144"/>
      <c r="I144"/>
      <c r="L144"/>
      <c r="M144"/>
      <c r="N144"/>
      <c r="O144"/>
      <c r="P144"/>
      <c r="Q144"/>
      <c r="R144"/>
      <c r="S144"/>
      <c r="T144"/>
      <c r="U144"/>
      <c r="V144"/>
      <c r="W144" s="11"/>
      <c r="X144" s="4"/>
      <c r="Y144" s="6"/>
      <c r="Z144" s="4"/>
      <c r="AB144"/>
      <c r="AC144"/>
      <c r="AD144"/>
      <c r="AE144"/>
    </row>
    <row r="145" spans="1:31" s="3" customFormat="1" x14ac:dyDescent="0.55000000000000004">
      <c r="A145"/>
      <c r="B145"/>
      <c r="C145" s="1"/>
      <c r="E145"/>
      <c r="H145"/>
      <c r="I145"/>
      <c r="L145"/>
      <c r="M145"/>
      <c r="N145"/>
      <c r="O145"/>
      <c r="P145"/>
      <c r="Q145"/>
      <c r="R145"/>
      <c r="S145"/>
      <c r="T145"/>
      <c r="U145"/>
      <c r="V145"/>
      <c r="W145" s="11"/>
      <c r="X145" s="4"/>
      <c r="Y145" s="6"/>
      <c r="Z145" s="4"/>
      <c r="AB145"/>
      <c r="AC145"/>
      <c r="AD145"/>
      <c r="AE145"/>
    </row>
    <row r="146" spans="1:31" s="3" customFormat="1" x14ac:dyDescent="0.55000000000000004">
      <c r="A146"/>
      <c r="B146"/>
      <c r="C146" s="1"/>
      <c r="E146"/>
      <c r="H146"/>
      <c r="I146"/>
      <c r="L146"/>
      <c r="M146"/>
      <c r="N146"/>
      <c r="O146"/>
      <c r="P146"/>
      <c r="Q146"/>
      <c r="R146"/>
      <c r="S146"/>
      <c r="T146"/>
      <c r="U146"/>
      <c r="V146"/>
      <c r="W146" s="11"/>
      <c r="X146" s="4"/>
      <c r="Y146" s="6"/>
      <c r="Z146" s="4"/>
      <c r="AB146"/>
      <c r="AC146"/>
      <c r="AD146"/>
      <c r="AE146"/>
    </row>
    <row r="147" spans="1:31" s="3" customFormat="1" x14ac:dyDescent="0.55000000000000004">
      <c r="A147"/>
      <c r="B147"/>
      <c r="C147" s="1"/>
      <c r="E147"/>
      <c r="H147"/>
      <c r="I147"/>
      <c r="L147"/>
      <c r="M147"/>
      <c r="N147"/>
      <c r="O147"/>
      <c r="P147"/>
      <c r="Q147"/>
      <c r="R147"/>
      <c r="S147"/>
      <c r="T147"/>
      <c r="U147"/>
      <c r="V147"/>
      <c r="W147" s="11"/>
      <c r="X147" s="4"/>
      <c r="Y147" s="6"/>
      <c r="Z147" s="4"/>
      <c r="AB147"/>
      <c r="AC147"/>
      <c r="AD147"/>
      <c r="AE147"/>
    </row>
    <row r="148" spans="1:31" s="3" customFormat="1" x14ac:dyDescent="0.55000000000000004">
      <c r="A148"/>
      <c r="B148"/>
      <c r="C148" s="1"/>
      <c r="E148"/>
      <c r="H148"/>
      <c r="I148"/>
      <c r="L148"/>
      <c r="M148"/>
      <c r="N148"/>
      <c r="O148"/>
      <c r="P148"/>
      <c r="Q148"/>
      <c r="R148"/>
      <c r="S148"/>
      <c r="T148"/>
      <c r="U148"/>
      <c r="V148"/>
      <c r="W148" s="11"/>
      <c r="X148" s="4"/>
      <c r="Y148" s="6"/>
      <c r="Z148" s="4"/>
      <c r="AB148"/>
      <c r="AC148"/>
      <c r="AD148"/>
      <c r="AE148"/>
    </row>
    <row r="149" spans="1:31" s="3" customFormat="1" x14ac:dyDescent="0.55000000000000004">
      <c r="A149"/>
      <c r="B149"/>
      <c r="C149" s="1"/>
      <c r="E149"/>
      <c r="H149"/>
      <c r="I149"/>
      <c r="L149"/>
      <c r="M149"/>
      <c r="N149"/>
      <c r="O149"/>
      <c r="P149"/>
      <c r="Q149"/>
      <c r="R149"/>
      <c r="S149"/>
      <c r="T149"/>
      <c r="U149"/>
      <c r="V149"/>
      <c r="W149" s="11"/>
      <c r="X149" s="4"/>
      <c r="Y149" s="6"/>
      <c r="Z149" s="4"/>
      <c r="AB149"/>
      <c r="AC149"/>
      <c r="AD149"/>
      <c r="AE149"/>
    </row>
    <row r="150" spans="1:31" s="3" customFormat="1" x14ac:dyDescent="0.55000000000000004">
      <c r="A150"/>
      <c r="B150"/>
      <c r="C150" s="1"/>
      <c r="E150"/>
      <c r="H150"/>
      <c r="I150"/>
      <c r="L150"/>
      <c r="M150"/>
      <c r="N150"/>
      <c r="O150"/>
      <c r="P150"/>
      <c r="Q150"/>
      <c r="R150"/>
      <c r="S150"/>
      <c r="T150"/>
      <c r="U150"/>
      <c r="V150"/>
      <c r="W150" s="11"/>
      <c r="X150" s="4"/>
      <c r="Y150" s="6"/>
      <c r="Z150" s="4"/>
      <c r="AB150"/>
      <c r="AC150"/>
      <c r="AD150"/>
      <c r="AE150"/>
    </row>
    <row r="151" spans="1:31" s="3" customFormat="1" x14ac:dyDescent="0.55000000000000004">
      <c r="A151"/>
      <c r="B151"/>
      <c r="C151" s="1"/>
      <c r="E151"/>
      <c r="H151"/>
      <c r="I151"/>
      <c r="L151"/>
      <c r="M151"/>
      <c r="N151"/>
      <c r="O151"/>
      <c r="P151"/>
      <c r="Q151"/>
      <c r="R151"/>
      <c r="S151"/>
      <c r="T151"/>
      <c r="U151"/>
      <c r="V151"/>
      <c r="W151" s="11"/>
      <c r="X151" s="4"/>
      <c r="Y151" s="6"/>
      <c r="Z151" s="4"/>
      <c r="AB151"/>
      <c r="AC151"/>
      <c r="AD151"/>
      <c r="AE151"/>
    </row>
    <row r="152" spans="1:31" s="3" customFormat="1" x14ac:dyDescent="0.55000000000000004">
      <c r="A152"/>
      <c r="B152"/>
      <c r="C152" s="1"/>
      <c r="E152"/>
      <c r="H152"/>
      <c r="I152"/>
      <c r="L152"/>
      <c r="M152"/>
      <c r="N152"/>
      <c r="O152"/>
      <c r="P152"/>
      <c r="Q152"/>
      <c r="R152"/>
      <c r="S152"/>
      <c r="T152"/>
      <c r="U152"/>
      <c r="V152"/>
      <c r="W152" s="11"/>
      <c r="X152" s="4"/>
      <c r="Y152" s="6"/>
      <c r="Z152" s="4"/>
      <c r="AB152"/>
      <c r="AC152"/>
      <c r="AD152"/>
      <c r="AE152"/>
    </row>
    <row r="153" spans="1:31" s="3" customFormat="1" x14ac:dyDescent="0.55000000000000004">
      <c r="A153"/>
      <c r="B153"/>
      <c r="C153" s="1"/>
      <c r="E153"/>
      <c r="H153"/>
      <c r="I153"/>
      <c r="L153"/>
      <c r="M153"/>
      <c r="N153"/>
      <c r="O153"/>
      <c r="P153"/>
      <c r="Q153"/>
      <c r="R153"/>
      <c r="S153"/>
      <c r="T153"/>
      <c r="U153"/>
      <c r="V153"/>
      <c r="W153" s="11"/>
      <c r="X153" s="4"/>
      <c r="Y153" s="6"/>
      <c r="Z153" s="4"/>
      <c r="AB153"/>
      <c r="AC153"/>
      <c r="AD153"/>
      <c r="AE153"/>
    </row>
    <row r="154" spans="1:31" s="3" customFormat="1" x14ac:dyDescent="0.55000000000000004">
      <c r="A154"/>
      <c r="B154"/>
      <c r="C154" s="1"/>
      <c r="E154"/>
      <c r="H154"/>
      <c r="I154"/>
      <c r="L154"/>
      <c r="M154"/>
      <c r="N154"/>
      <c r="O154"/>
      <c r="P154"/>
      <c r="Q154"/>
      <c r="R154"/>
      <c r="S154"/>
      <c r="T154"/>
      <c r="U154"/>
      <c r="V154"/>
      <c r="W154" s="11"/>
      <c r="X154" s="4"/>
      <c r="Y154" s="6"/>
      <c r="Z154" s="4"/>
      <c r="AB154"/>
      <c r="AC154"/>
      <c r="AD154"/>
      <c r="AE154"/>
    </row>
    <row r="155" spans="1:31" s="3" customFormat="1" x14ac:dyDescent="0.55000000000000004">
      <c r="A155"/>
      <c r="B155"/>
      <c r="C155" s="1"/>
      <c r="E155"/>
      <c r="H155"/>
      <c r="I155"/>
      <c r="L155"/>
      <c r="M155"/>
      <c r="N155"/>
      <c r="O155"/>
      <c r="P155"/>
      <c r="Q155"/>
      <c r="R155"/>
      <c r="S155"/>
      <c r="T155"/>
      <c r="U155"/>
      <c r="V155"/>
      <c r="W155" s="11"/>
      <c r="X155" s="4"/>
      <c r="Y155" s="6"/>
      <c r="Z155" s="4"/>
      <c r="AB155"/>
      <c r="AC155"/>
      <c r="AD155"/>
      <c r="AE155"/>
    </row>
    <row r="156" spans="1:31" s="3" customFormat="1" x14ac:dyDescent="0.55000000000000004">
      <c r="A156"/>
      <c r="B156"/>
      <c r="C156" s="1"/>
      <c r="E156"/>
      <c r="H156"/>
      <c r="I156"/>
      <c r="L156"/>
      <c r="M156"/>
      <c r="N156"/>
      <c r="O156"/>
      <c r="P156"/>
      <c r="Q156"/>
      <c r="R156"/>
      <c r="S156"/>
      <c r="T156"/>
      <c r="U156"/>
      <c r="V156"/>
      <c r="W156" s="11"/>
      <c r="X156" s="4"/>
      <c r="Y156" s="6"/>
      <c r="Z156" s="4"/>
      <c r="AB156"/>
      <c r="AC156"/>
      <c r="AD156"/>
      <c r="AE156"/>
    </row>
    <row r="157" spans="1:31" s="3" customFormat="1" x14ac:dyDescent="0.55000000000000004">
      <c r="A157"/>
      <c r="B157"/>
      <c r="C157" s="1"/>
      <c r="E157"/>
      <c r="H157"/>
      <c r="I157"/>
      <c r="L157"/>
      <c r="M157"/>
      <c r="N157"/>
      <c r="O157"/>
      <c r="P157"/>
      <c r="Q157"/>
      <c r="R157"/>
      <c r="S157"/>
      <c r="T157"/>
      <c r="U157"/>
      <c r="V157"/>
      <c r="W157" s="11"/>
      <c r="X157" s="4"/>
      <c r="Y157" s="6"/>
      <c r="Z157" s="4"/>
      <c r="AB157"/>
      <c r="AC157"/>
      <c r="AD157"/>
      <c r="AE157"/>
    </row>
    <row r="158" spans="1:31" s="3" customFormat="1" x14ac:dyDescent="0.55000000000000004">
      <c r="A158"/>
      <c r="B158"/>
      <c r="C158" s="1"/>
      <c r="E158"/>
      <c r="H158"/>
      <c r="I158"/>
      <c r="L158"/>
      <c r="M158"/>
      <c r="N158"/>
      <c r="O158"/>
      <c r="P158"/>
      <c r="Q158"/>
      <c r="R158"/>
      <c r="S158"/>
      <c r="T158"/>
      <c r="U158"/>
      <c r="V158"/>
      <c r="W158" s="11"/>
      <c r="X158" s="4"/>
      <c r="Y158" s="6"/>
      <c r="Z158" s="4"/>
      <c r="AB158"/>
      <c r="AC158"/>
      <c r="AD158"/>
      <c r="AE158"/>
    </row>
    <row r="159" spans="1:31" s="3" customFormat="1" x14ac:dyDescent="0.55000000000000004">
      <c r="A159"/>
      <c r="B159"/>
      <c r="C159" s="1"/>
      <c r="E159"/>
      <c r="H159"/>
      <c r="I159"/>
      <c r="L159"/>
      <c r="M159"/>
      <c r="N159"/>
      <c r="O159"/>
      <c r="P159"/>
      <c r="Q159"/>
      <c r="R159"/>
      <c r="S159"/>
      <c r="T159"/>
      <c r="U159"/>
      <c r="V159"/>
      <c r="W159" s="11"/>
      <c r="X159" s="4"/>
      <c r="Y159" s="6"/>
      <c r="Z159" s="4"/>
      <c r="AB159"/>
      <c r="AC159"/>
      <c r="AD159"/>
      <c r="AE159"/>
    </row>
    <row r="160" spans="1:31" s="3" customFormat="1" x14ac:dyDescent="0.55000000000000004">
      <c r="A160"/>
      <c r="B160"/>
      <c r="C160" s="1"/>
      <c r="E160"/>
      <c r="H160"/>
      <c r="I160"/>
      <c r="L160"/>
      <c r="M160"/>
      <c r="N160"/>
      <c r="O160"/>
      <c r="P160"/>
      <c r="Q160"/>
      <c r="R160"/>
      <c r="S160"/>
      <c r="T160"/>
      <c r="U160"/>
      <c r="V160"/>
      <c r="W160" s="11"/>
      <c r="X160" s="4"/>
      <c r="Y160" s="6"/>
      <c r="Z160" s="4"/>
      <c r="AB160"/>
      <c r="AC160"/>
      <c r="AD160"/>
      <c r="AE160"/>
    </row>
    <row r="161" spans="1:31" s="3" customFormat="1" x14ac:dyDescent="0.55000000000000004">
      <c r="A161"/>
      <c r="B161"/>
      <c r="C161" s="1"/>
      <c r="E161"/>
      <c r="H161"/>
      <c r="I161"/>
      <c r="L161"/>
      <c r="M161"/>
      <c r="N161"/>
      <c r="O161"/>
      <c r="P161"/>
      <c r="Q161"/>
      <c r="R161"/>
      <c r="S161"/>
      <c r="T161"/>
      <c r="U161"/>
      <c r="V161"/>
      <c r="W161" s="11"/>
      <c r="X161" s="4"/>
      <c r="Y161" s="6"/>
      <c r="Z161" s="4"/>
      <c r="AB161"/>
      <c r="AC161"/>
      <c r="AD161"/>
      <c r="AE161"/>
    </row>
    <row r="162" spans="1:31" s="3" customFormat="1" x14ac:dyDescent="0.55000000000000004">
      <c r="A162"/>
      <c r="B162"/>
      <c r="C162" s="1"/>
      <c r="E162"/>
      <c r="H162"/>
      <c r="I162"/>
      <c r="L162"/>
      <c r="M162"/>
      <c r="N162"/>
      <c r="O162"/>
      <c r="P162"/>
      <c r="Q162"/>
      <c r="R162"/>
      <c r="S162"/>
      <c r="T162"/>
      <c r="U162"/>
      <c r="V162"/>
      <c r="W162" s="11"/>
      <c r="X162" s="4"/>
      <c r="Y162" s="6"/>
      <c r="Z162" s="4"/>
      <c r="AB162"/>
      <c r="AC162"/>
      <c r="AD162"/>
      <c r="AE162"/>
    </row>
    <row r="163" spans="1:31" s="3" customFormat="1" x14ac:dyDescent="0.55000000000000004">
      <c r="A163"/>
      <c r="B163"/>
      <c r="C163" s="1"/>
      <c r="E163"/>
      <c r="H163"/>
      <c r="I163"/>
      <c r="L163"/>
      <c r="M163"/>
      <c r="N163"/>
      <c r="O163"/>
      <c r="P163"/>
      <c r="Q163"/>
      <c r="R163"/>
      <c r="S163"/>
      <c r="T163"/>
      <c r="U163"/>
      <c r="V163"/>
      <c r="W163" s="11"/>
      <c r="X163" s="4"/>
      <c r="Y163" s="6"/>
      <c r="Z163" s="4"/>
      <c r="AB163"/>
      <c r="AC163"/>
      <c r="AD163"/>
      <c r="AE163"/>
    </row>
    <row r="164" spans="1:31" s="3" customFormat="1" x14ac:dyDescent="0.55000000000000004">
      <c r="A164"/>
      <c r="B164"/>
      <c r="C164" s="1"/>
      <c r="E164"/>
      <c r="H164"/>
      <c r="I164"/>
      <c r="L164"/>
      <c r="M164"/>
      <c r="N164"/>
      <c r="O164"/>
      <c r="P164"/>
      <c r="Q164"/>
      <c r="R164"/>
      <c r="S164"/>
      <c r="T164"/>
      <c r="U164"/>
      <c r="V164"/>
      <c r="W164" s="11"/>
      <c r="X164" s="4"/>
      <c r="Y164" s="6"/>
      <c r="Z164" s="4"/>
      <c r="AB164"/>
      <c r="AC164"/>
      <c r="AD164"/>
      <c r="AE164"/>
    </row>
    <row r="165" spans="1:31" s="3" customFormat="1" x14ac:dyDescent="0.55000000000000004">
      <c r="A165"/>
      <c r="B165"/>
      <c r="C165" s="1"/>
      <c r="E165"/>
      <c r="H165"/>
      <c r="I165"/>
      <c r="L165"/>
      <c r="M165"/>
      <c r="N165"/>
      <c r="O165"/>
      <c r="P165"/>
      <c r="Q165"/>
      <c r="R165"/>
      <c r="S165"/>
      <c r="T165"/>
      <c r="U165"/>
      <c r="V165"/>
      <c r="W165" s="11"/>
      <c r="X165" s="4"/>
      <c r="Y165" s="6"/>
      <c r="Z165" s="4"/>
      <c r="AB165"/>
      <c r="AC165"/>
      <c r="AD165"/>
      <c r="AE165"/>
    </row>
    <row r="166" spans="1:31" s="3" customFormat="1" x14ac:dyDescent="0.55000000000000004">
      <c r="A166"/>
      <c r="B166"/>
      <c r="C166" s="1"/>
      <c r="E166"/>
      <c r="H166"/>
      <c r="I166"/>
      <c r="L166"/>
      <c r="M166"/>
      <c r="N166"/>
      <c r="O166"/>
      <c r="P166"/>
      <c r="Q166"/>
      <c r="R166"/>
      <c r="S166"/>
      <c r="T166"/>
      <c r="U166"/>
      <c r="V166"/>
      <c r="W166" s="11"/>
      <c r="X166" s="4"/>
      <c r="Y166" s="6"/>
      <c r="Z166" s="4"/>
      <c r="AB166"/>
      <c r="AC166"/>
      <c r="AD166"/>
      <c r="AE166"/>
    </row>
    <row r="167" spans="1:31" s="3" customFormat="1" x14ac:dyDescent="0.55000000000000004">
      <c r="A167"/>
      <c r="B167"/>
      <c r="C167" s="1"/>
      <c r="E167"/>
      <c r="H167"/>
      <c r="I167"/>
      <c r="L167"/>
      <c r="M167"/>
      <c r="N167"/>
      <c r="O167"/>
      <c r="P167"/>
      <c r="Q167"/>
      <c r="R167"/>
      <c r="S167"/>
      <c r="T167"/>
      <c r="U167"/>
      <c r="V167"/>
      <c r="W167" s="11"/>
      <c r="X167" s="4"/>
      <c r="Y167" s="6"/>
      <c r="Z167" s="4"/>
      <c r="AB167"/>
      <c r="AC167"/>
      <c r="AD167"/>
      <c r="AE167"/>
    </row>
    <row r="168" spans="1:31" s="3" customFormat="1" x14ac:dyDescent="0.55000000000000004">
      <c r="A168"/>
      <c r="B168"/>
      <c r="C168" s="1"/>
      <c r="E168"/>
      <c r="H168"/>
      <c r="I168"/>
      <c r="L168"/>
      <c r="M168"/>
      <c r="N168"/>
      <c r="O168"/>
      <c r="P168"/>
      <c r="Q168"/>
      <c r="R168"/>
      <c r="S168"/>
      <c r="T168"/>
      <c r="U168"/>
      <c r="V168"/>
      <c r="W168" s="11"/>
      <c r="X168" s="4"/>
      <c r="Y168" s="6"/>
      <c r="Z168" s="4"/>
      <c r="AB168"/>
      <c r="AC168"/>
      <c r="AD168"/>
      <c r="AE168"/>
    </row>
    <row r="169" spans="1:31" s="3" customFormat="1" x14ac:dyDescent="0.55000000000000004">
      <c r="A169"/>
      <c r="B169"/>
      <c r="C169" s="1"/>
      <c r="E169"/>
      <c r="H169"/>
      <c r="I169"/>
      <c r="L169"/>
      <c r="M169"/>
      <c r="N169"/>
      <c r="O169"/>
      <c r="P169"/>
      <c r="Q169"/>
      <c r="R169"/>
      <c r="S169"/>
      <c r="T169"/>
      <c r="U169"/>
      <c r="V169"/>
      <c r="W169" s="11"/>
      <c r="X169" s="4"/>
      <c r="Y169" s="6"/>
      <c r="Z169" s="4"/>
      <c r="AB169"/>
      <c r="AC169"/>
      <c r="AD169"/>
      <c r="AE169"/>
    </row>
    <row r="170" spans="1:31" s="3" customFormat="1" x14ac:dyDescent="0.55000000000000004">
      <c r="A170"/>
      <c r="B170"/>
      <c r="C170" s="1"/>
      <c r="E170"/>
      <c r="H170"/>
      <c r="I170"/>
      <c r="L170"/>
      <c r="M170"/>
      <c r="N170"/>
      <c r="O170"/>
      <c r="P170"/>
      <c r="Q170"/>
      <c r="R170"/>
      <c r="S170"/>
      <c r="T170"/>
      <c r="U170"/>
      <c r="V170"/>
      <c r="W170" s="11"/>
      <c r="X170" s="4"/>
      <c r="Y170" s="6"/>
      <c r="Z170" s="4"/>
      <c r="AB170"/>
      <c r="AC170"/>
      <c r="AD170"/>
      <c r="AE170"/>
    </row>
    <row r="171" spans="1:31" s="3" customFormat="1" x14ac:dyDescent="0.55000000000000004">
      <c r="A171"/>
      <c r="B171"/>
      <c r="C171" s="1"/>
      <c r="E171"/>
      <c r="H171"/>
      <c r="I171"/>
      <c r="L171"/>
      <c r="M171"/>
      <c r="N171"/>
      <c r="O171"/>
      <c r="P171"/>
      <c r="Q171"/>
      <c r="R171"/>
      <c r="S171"/>
      <c r="T171"/>
      <c r="U171"/>
      <c r="V171"/>
      <c r="W171" s="11"/>
      <c r="X171" s="4"/>
      <c r="Y171" s="6"/>
      <c r="Z171" s="4"/>
      <c r="AB171"/>
      <c r="AC171"/>
      <c r="AD171"/>
      <c r="AE171"/>
    </row>
    <row r="172" spans="1:31" s="3" customFormat="1" x14ac:dyDescent="0.55000000000000004">
      <c r="A172"/>
      <c r="B172"/>
      <c r="C172" s="1"/>
      <c r="E172"/>
      <c r="H172"/>
      <c r="I172"/>
      <c r="L172"/>
      <c r="M172"/>
      <c r="N172"/>
      <c r="O172"/>
      <c r="P172"/>
      <c r="Q172"/>
      <c r="R172"/>
      <c r="S172"/>
      <c r="T172"/>
      <c r="U172"/>
      <c r="V172"/>
      <c r="W172" s="11"/>
      <c r="X172" s="4"/>
      <c r="Y172" s="6"/>
      <c r="Z172" s="4"/>
      <c r="AB172"/>
      <c r="AC172"/>
      <c r="AD172"/>
      <c r="AE172"/>
    </row>
    <row r="173" spans="1:31" s="3" customFormat="1" x14ac:dyDescent="0.55000000000000004">
      <c r="A173"/>
      <c r="B173"/>
      <c r="C173" s="1"/>
      <c r="E173"/>
      <c r="H173"/>
      <c r="I173"/>
      <c r="L173"/>
      <c r="M173"/>
      <c r="N173"/>
      <c r="O173"/>
      <c r="P173"/>
      <c r="Q173"/>
      <c r="R173"/>
      <c r="S173"/>
      <c r="T173"/>
      <c r="U173"/>
      <c r="V173"/>
      <c r="W173" s="11"/>
      <c r="X173" s="4"/>
      <c r="Y173" s="6"/>
      <c r="Z173" s="4"/>
      <c r="AB173"/>
      <c r="AC173"/>
      <c r="AD173"/>
      <c r="AE173"/>
    </row>
    <row r="174" spans="1:31" s="3" customFormat="1" x14ac:dyDescent="0.55000000000000004">
      <c r="A174"/>
      <c r="B174"/>
      <c r="C174" s="1"/>
      <c r="E174"/>
      <c r="H174"/>
      <c r="I174"/>
      <c r="L174"/>
      <c r="M174"/>
      <c r="N174"/>
      <c r="O174"/>
      <c r="P174"/>
      <c r="Q174"/>
      <c r="R174"/>
      <c r="S174"/>
      <c r="T174"/>
      <c r="U174"/>
      <c r="V174"/>
      <c r="W174" s="11"/>
      <c r="X174" s="4"/>
      <c r="Y174" s="6"/>
      <c r="Z174" s="4"/>
      <c r="AB174"/>
      <c r="AC174"/>
      <c r="AD174"/>
      <c r="AE174"/>
    </row>
    <row r="175" spans="1:31" s="3" customFormat="1" x14ac:dyDescent="0.55000000000000004">
      <c r="A175"/>
      <c r="B175"/>
      <c r="C175" s="1"/>
      <c r="E175"/>
      <c r="H175"/>
      <c r="I175"/>
      <c r="L175"/>
      <c r="M175"/>
      <c r="N175"/>
      <c r="O175"/>
      <c r="P175"/>
      <c r="Q175"/>
      <c r="R175"/>
      <c r="S175"/>
      <c r="T175"/>
      <c r="U175"/>
      <c r="V175"/>
      <c r="W175" s="11"/>
      <c r="X175" s="4"/>
      <c r="Y175" s="6"/>
      <c r="Z175" s="4"/>
      <c r="AB175"/>
      <c r="AC175"/>
      <c r="AD175"/>
      <c r="AE175"/>
    </row>
    <row r="176" spans="1:31" s="3" customFormat="1" x14ac:dyDescent="0.55000000000000004">
      <c r="A176"/>
      <c r="B176"/>
      <c r="C176" s="1"/>
      <c r="E176"/>
      <c r="H176"/>
      <c r="I176"/>
      <c r="L176"/>
      <c r="M176"/>
      <c r="N176"/>
      <c r="O176"/>
      <c r="P176"/>
      <c r="Q176"/>
      <c r="R176"/>
      <c r="S176"/>
      <c r="T176"/>
      <c r="U176"/>
      <c r="V176"/>
      <c r="W176" s="11"/>
      <c r="X176" s="4"/>
      <c r="Y176" s="6"/>
      <c r="Z176" s="4"/>
      <c r="AB176"/>
      <c r="AC176"/>
      <c r="AD176"/>
      <c r="AE176"/>
    </row>
    <row r="177" spans="1:31" s="3" customFormat="1" x14ac:dyDescent="0.55000000000000004">
      <c r="A177"/>
      <c r="B177"/>
      <c r="C177" s="1"/>
      <c r="E177"/>
      <c r="H177"/>
      <c r="I177"/>
      <c r="L177"/>
      <c r="M177"/>
      <c r="N177"/>
      <c r="O177"/>
      <c r="P177"/>
      <c r="Q177"/>
      <c r="R177"/>
      <c r="S177"/>
      <c r="T177"/>
      <c r="U177"/>
      <c r="V177"/>
      <c r="W177" s="11"/>
      <c r="X177" s="4"/>
      <c r="Y177" s="6"/>
      <c r="Z177" s="4"/>
      <c r="AB177"/>
      <c r="AC177"/>
      <c r="AD177"/>
      <c r="AE177"/>
    </row>
    <row r="178" spans="1:31" s="3" customFormat="1" x14ac:dyDescent="0.55000000000000004">
      <c r="A178"/>
      <c r="B178"/>
      <c r="C178" s="1"/>
      <c r="E178"/>
      <c r="H178"/>
      <c r="I178"/>
      <c r="L178"/>
      <c r="M178"/>
      <c r="N178"/>
      <c r="O178"/>
      <c r="P178"/>
      <c r="Q178"/>
      <c r="R178"/>
      <c r="S178"/>
      <c r="T178"/>
      <c r="U178"/>
      <c r="V178"/>
      <c r="W178" s="11"/>
      <c r="X178" s="4"/>
      <c r="Y178" s="6"/>
      <c r="Z178" s="4"/>
      <c r="AB178"/>
      <c r="AC178"/>
      <c r="AD178"/>
      <c r="AE178"/>
    </row>
    <row r="179" spans="1:31" s="3" customFormat="1" x14ac:dyDescent="0.55000000000000004">
      <c r="A179"/>
      <c r="B179"/>
      <c r="C179" s="1"/>
      <c r="E179"/>
      <c r="H179"/>
      <c r="I179"/>
      <c r="L179"/>
      <c r="M179"/>
      <c r="N179"/>
      <c r="O179"/>
      <c r="P179"/>
      <c r="Q179"/>
      <c r="R179"/>
      <c r="S179"/>
      <c r="T179"/>
      <c r="U179"/>
      <c r="V179"/>
      <c r="W179" s="11"/>
      <c r="X179" s="4"/>
      <c r="Y179" s="6"/>
      <c r="Z179" s="4"/>
      <c r="AB179"/>
      <c r="AC179"/>
      <c r="AD179"/>
      <c r="AE179"/>
    </row>
    <row r="180" spans="1:31" s="3" customFormat="1" x14ac:dyDescent="0.55000000000000004">
      <c r="A180"/>
      <c r="B180"/>
      <c r="C180" s="1"/>
      <c r="E180"/>
      <c r="H180"/>
      <c r="I180"/>
      <c r="L180"/>
      <c r="M180"/>
      <c r="N180"/>
      <c r="O180"/>
      <c r="P180"/>
      <c r="Q180"/>
      <c r="R180"/>
      <c r="S180"/>
      <c r="T180"/>
      <c r="U180"/>
      <c r="V180"/>
      <c r="W180" s="11"/>
      <c r="X180" s="4"/>
      <c r="Y180" s="6"/>
      <c r="Z180" s="4"/>
      <c r="AB180"/>
      <c r="AC180"/>
      <c r="AD180"/>
      <c r="AE180"/>
    </row>
    <row r="181" spans="1:31" s="3" customFormat="1" x14ac:dyDescent="0.55000000000000004">
      <c r="A181"/>
      <c r="B181"/>
      <c r="C181" s="1"/>
      <c r="E181"/>
      <c r="H181"/>
      <c r="I181"/>
      <c r="L181"/>
      <c r="M181"/>
      <c r="N181"/>
      <c r="O181"/>
      <c r="P181"/>
      <c r="Q181"/>
      <c r="R181"/>
      <c r="S181"/>
      <c r="T181"/>
      <c r="U181"/>
      <c r="V181"/>
      <c r="W181" s="11"/>
      <c r="X181" s="4"/>
      <c r="Y181" s="6"/>
      <c r="Z181" s="4"/>
      <c r="AB181"/>
      <c r="AC181"/>
      <c r="AD181"/>
      <c r="AE181"/>
    </row>
    <row r="182" spans="1:31" s="3" customFormat="1" x14ac:dyDescent="0.55000000000000004">
      <c r="A182"/>
      <c r="B182"/>
      <c r="C182" s="1"/>
      <c r="E182"/>
      <c r="H182"/>
      <c r="I182"/>
      <c r="L182"/>
      <c r="M182"/>
      <c r="N182"/>
      <c r="O182"/>
      <c r="P182"/>
      <c r="Q182"/>
      <c r="R182"/>
      <c r="S182"/>
      <c r="T182"/>
      <c r="U182"/>
      <c r="V182"/>
      <c r="W182" s="11"/>
      <c r="X182" s="4"/>
      <c r="Y182" s="6"/>
      <c r="Z182" s="4"/>
      <c r="AB182"/>
      <c r="AC182"/>
      <c r="AD182"/>
      <c r="AE182"/>
    </row>
    <row r="183" spans="1:31" s="3" customFormat="1" x14ac:dyDescent="0.55000000000000004">
      <c r="A183"/>
      <c r="B183"/>
      <c r="C183" s="1"/>
      <c r="E183"/>
      <c r="H183"/>
      <c r="I183"/>
      <c r="L183"/>
      <c r="M183"/>
      <c r="N183"/>
      <c r="O183"/>
      <c r="P183"/>
      <c r="Q183"/>
      <c r="R183"/>
      <c r="S183"/>
      <c r="T183"/>
      <c r="U183"/>
      <c r="V183"/>
      <c r="W183" s="11"/>
      <c r="X183" s="4"/>
      <c r="Y183" s="6"/>
      <c r="Z183" s="4"/>
      <c r="AB183"/>
      <c r="AC183"/>
      <c r="AD183"/>
      <c r="AE183"/>
    </row>
    <row r="184" spans="1:31" s="3" customFormat="1" x14ac:dyDescent="0.55000000000000004">
      <c r="A184"/>
      <c r="B184"/>
      <c r="C184" s="1"/>
      <c r="E184"/>
      <c r="H184"/>
      <c r="I184"/>
      <c r="L184"/>
      <c r="M184"/>
      <c r="N184"/>
      <c r="O184"/>
      <c r="P184"/>
      <c r="Q184"/>
      <c r="R184"/>
      <c r="S184"/>
      <c r="T184"/>
      <c r="U184"/>
      <c r="V184"/>
      <c r="W184" s="11"/>
      <c r="X184" s="4"/>
      <c r="Y184" s="6"/>
      <c r="Z184" s="4"/>
      <c r="AB184"/>
      <c r="AC184"/>
      <c r="AD184"/>
      <c r="AE184"/>
    </row>
    <row r="185" spans="1:31" s="3" customFormat="1" x14ac:dyDescent="0.55000000000000004">
      <c r="A185"/>
      <c r="B185"/>
      <c r="C185" s="1"/>
      <c r="E185"/>
      <c r="H185"/>
      <c r="I185"/>
      <c r="L185"/>
      <c r="M185"/>
      <c r="N185"/>
      <c r="O185"/>
      <c r="P185"/>
      <c r="Q185"/>
      <c r="R185"/>
      <c r="S185"/>
      <c r="T185"/>
      <c r="U185"/>
      <c r="V185"/>
      <c r="W185" s="11"/>
      <c r="X185" s="4"/>
      <c r="Y185" s="6"/>
      <c r="Z185" s="4"/>
      <c r="AB185"/>
      <c r="AC185"/>
      <c r="AD185"/>
      <c r="AE185"/>
    </row>
    <row r="186" spans="1:31" s="3" customFormat="1" x14ac:dyDescent="0.55000000000000004">
      <c r="A186"/>
      <c r="B186"/>
      <c r="C186" s="1"/>
      <c r="E186"/>
      <c r="H186"/>
      <c r="I186"/>
      <c r="L186"/>
      <c r="M186"/>
      <c r="N186"/>
      <c r="O186"/>
      <c r="P186"/>
      <c r="Q186"/>
      <c r="R186"/>
      <c r="S186"/>
      <c r="T186"/>
      <c r="U186"/>
      <c r="V186"/>
      <c r="W186" s="11"/>
      <c r="X186" s="4"/>
      <c r="Y186" s="6"/>
      <c r="Z186" s="4"/>
      <c r="AB186"/>
      <c r="AC186"/>
      <c r="AD186"/>
      <c r="AE186"/>
    </row>
    <row r="187" spans="1:31" s="3" customFormat="1" x14ac:dyDescent="0.55000000000000004">
      <c r="A187"/>
      <c r="B187"/>
      <c r="C187" s="1"/>
      <c r="E187"/>
      <c r="H187"/>
      <c r="I187"/>
      <c r="L187"/>
      <c r="M187"/>
      <c r="N187"/>
      <c r="O187"/>
      <c r="P187"/>
      <c r="Q187"/>
      <c r="R187"/>
      <c r="S187"/>
      <c r="T187"/>
      <c r="U187"/>
      <c r="V187"/>
      <c r="W187" s="11"/>
      <c r="X187" s="4"/>
      <c r="Y187" s="6"/>
      <c r="Z187" s="4"/>
      <c r="AB187"/>
      <c r="AC187"/>
      <c r="AD187"/>
      <c r="AE187"/>
    </row>
    <row r="188" spans="1:31" s="3" customFormat="1" x14ac:dyDescent="0.55000000000000004">
      <c r="A188"/>
      <c r="B188"/>
      <c r="C188" s="1"/>
      <c r="E188"/>
      <c r="H188"/>
      <c r="I188"/>
      <c r="L188"/>
      <c r="M188"/>
      <c r="N188"/>
      <c r="O188"/>
      <c r="P188"/>
      <c r="Q188"/>
      <c r="R188"/>
      <c r="S188"/>
      <c r="T188"/>
      <c r="U188"/>
      <c r="V188"/>
      <c r="W188" s="11"/>
      <c r="X188" s="4"/>
      <c r="Y188" s="6"/>
      <c r="Z188" s="4"/>
      <c r="AB188"/>
      <c r="AC188"/>
      <c r="AD188"/>
      <c r="AE188"/>
    </row>
    <row r="189" spans="1:31" s="3" customFormat="1" x14ac:dyDescent="0.55000000000000004">
      <c r="A189"/>
      <c r="B189"/>
      <c r="C189" s="1"/>
      <c r="E189"/>
      <c r="H189"/>
      <c r="I189"/>
      <c r="L189"/>
      <c r="M189"/>
      <c r="N189"/>
      <c r="O189"/>
      <c r="P189"/>
      <c r="Q189"/>
      <c r="R189"/>
      <c r="S189"/>
      <c r="T189"/>
      <c r="U189"/>
      <c r="V189"/>
      <c r="W189" s="11"/>
      <c r="X189" s="4"/>
      <c r="Y189" s="6"/>
      <c r="Z189" s="4"/>
      <c r="AB189"/>
      <c r="AC189"/>
      <c r="AD189"/>
      <c r="AE189"/>
    </row>
    <row r="190" spans="1:31" s="3" customFormat="1" x14ac:dyDescent="0.55000000000000004">
      <c r="A190"/>
      <c r="B190"/>
      <c r="C190" s="1"/>
      <c r="E190"/>
      <c r="H190"/>
      <c r="I190"/>
      <c r="L190"/>
      <c r="M190"/>
      <c r="N190"/>
      <c r="O190"/>
      <c r="P190"/>
      <c r="Q190"/>
      <c r="R190"/>
      <c r="S190"/>
      <c r="T190"/>
      <c r="U190"/>
      <c r="V190"/>
      <c r="W190" s="11"/>
      <c r="X190" s="4"/>
      <c r="Y190" s="6"/>
      <c r="Z190" s="4"/>
      <c r="AB190"/>
      <c r="AC190"/>
      <c r="AD190"/>
      <c r="AE190"/>
    </row>
    <row r="191" spans="1:31" s="3" customFormat="1" x14ac:dyDescent="0.55000000000000004">
      <c r="A191"/>
      <c r="B191"/>
      <c r="C191" s="1"/>
      <c r="E191"/>
      <c r="H191"/>
      <c r="I191"/>
      <c r="L191"/>
      <c r="M191"/>
      <c r="N191"/>
      <c r="O191"/>
      <c r="P191"/>
      <c r="Q191"/>
      <c r="R191"/>
      <c r="S191"/>
      <c r="T191"/>
      <c r="U191"/>
      <c r="V191"/>
      <c r="W191" s="11"/>
      <c r="X191" s="4"/>
      <c r="Y191" s="6"/>
      <c r="Z191" s="4"/>
      <c r="AB191"/>
      <c r="AC191"/>
      <c r="AD191"/>
      <c r="AE191"/>
    </row>
    <row r="192" spans="1:31" s="3" customFormat="1" x14ac:dyDescent="0.55000000000000004">
      <c r="A192"/>
      <c r="B192"/>
      <c r="C192" s="1"/>
      <c r="E192"/>
      <c r="H192"/>
      <c r="I192"/>
      <c r="L192"/>
      <c r="M192"/>
      <c r="N192"/>
      <c r="O192"/>
      <c r="P192"/>
      <c r="Q192"/>
      <c r="R192"/>
      <c r="S192"/>
      <c r="T192"/>
      <c r="U192"/>
      <c r="V192"/>
      <c r="W192" s="11"/>
      <c r="X192" s="4"/>
      <c r="Y192" s="6"/>
      <c r="Z192" s="4"/>
      <c r="AB192"/>
      <c r="AC192"/>
      <c r="AD192"/>
      <c r="AE192"/>
    </row>
    <row r="193" spans="1:31" s="3" customFormat="1" x14ac:dyDescent="0.55000000000000004">
      <c r="A193"/>
      <c r="B193"/>
      <c r="C193" s="1"/>
      <c r="E193"/>
      <c r="H193"/>
      <c r="I193"/>
      <c r="L193"/>
      <c r="M193"/>
      <c r="N193"/>
      <c r="O193"/>
      <c r="P193"/>
      <c r="Q193"/>
      <c r="R193"/>
      <c r="S193"/>
      <c r="T193"/>
      <c r="U193"/>
      <c r="V193"/>
      <c r="W193" s="11"/>
      <c r="X193" s="4"/>
      <c r="Y193" s="6"/>
      <c r="Z193" s="4"/>
      <c r="AB193"/>
      <c r="AC193"/>
      <c r="AD193"/>
      <c r="AE193"/>
    </row>
    <row r="194" spans="1:31" s="3" customFormat="1" x14ac:dyDescent="0.55000000000000004">
      <c r="A194"/>
      <c r="B194"/>
      <c r="C194" s="1"/>
      <c r="E194"/>
      <c r="H194"/>
      <c r="I194"/>
      <c r="L194"/>
      <c r="M194"/>
      <c r="N194"/>
      <c r="O194"/>
      <c r="P194"/>
      <c r="Q194"/>
      <c r="R194"/>
      <c r="S194"/>
      <c r="T194"/>
      <c r="U194"/>
      <c r="V194"/>
      <c r="W194" s="11"/>
      <c r="X194" s="4"/>
      <c r="Y194" s="6"/>
      <c r="Z194" s="4"/>
      <c r="AB194"/>
      <c r="AC194"/>
      <c r="AD194"/>
      <c r="AE194"/>
    </row>
    <row r="195" spans="1:31" s="3" customFormat="1" x14ac:dyDescent="0.55000000000000004">
      <c r="A195"/>
      <c r="B195"/>
      <c r="C195" s="1"/>
      <c r="E195"/>
      <c r="H195"/>
      <c r="I195"/>
      <c r="L195"/>
      <c r="M195"/>
      <c r="N195"/>
      <c r="O195"/>
      <c r="P195"/>
      <c r="Q195"/>
      <c r="R195"/>
      <c r="S195"/>
      <c r="T195"/>
      <c r="U195"/>
      <c r="V195"/>
      <c r="W195" s="11"/>
      <c r="X195" s="4"/>
      <c r="Y195" s="6"/>
      <c r="Z195" s="4"/>
      <c r="AB195"/>
      <c r="AC195"/>
      <c r="AD195"/>
      <c r="AE195"/>
    </row>
    <row r="196" spans="1:31" s="3" customFormat="1" x14ac:dyDescent="0.55000000000000004">
      <c r="A196"/>
      <c r="B196"/>
      <c r="C196" s="1"/>
      <c r="E196"/>
      <c r="H196"/>
      <c r="I196"/>
      <c r="L196"/>
      <c r="M196"/>
      <c r="N196"/>
      <c r="O196"/>
      <c r="P196"/>
      <c r="Q196"/>
      <c r="R196"/>
      <c r="S196"/>
      <c r="T196"/>
      <c r="U196"/>
      <c r="V196"/>
      <c r="W196" s="11"/>
      <c r="X196" s="4"/>
      <c r="Y196" s="6"/>
      <c r="Z196" s="4"/>
      <c r="AB196"/>
      <c r="AC196"/>
      <c r="AD196"/>
      <c r="AE196"/>
    </row>
    <row r="197" spans="1:31" s="3" customFormat="1" x14ac:dyDescent="0.55000000000000004">
      <c r="A197"/>
      <c r="B197"/>
      <c r="C197" s="1"/>
      <c r="E197"/>
      <c r="H197"/>
      <c r="I197"/>
      <c r="L197"/>
      <c r="M197"/>
      <c r="N197"/>
      <c r="O197"/>
      <c r="P197"/>
      <c r="Q197"/>
      <c r="R197"/>
      <c r="S197"/>
      <c r="T197"/>
      <c r="U197"/>
      <c r="V197"/>
      <c r="W197" s="11"/>
      <c r="X197" s="4"/>
      <c r="Y197" s="6"/>
      <c r="Z197" s="4"/>
      <c r="AB197"/>
      <c r="AC197"/>
      <c r="AD197"/>
      <c r="AE197"/>
    </row>
    <row r="198" spans="1:31" s="3" customFormat="1" x14ac:dyDescent="0.55000000000000004">
      <c r="A198"/>
      <c r="B198"/>
      <c r="C198" s="1"/>
      <c r="E198"/>
      <c r="H198"/>
      <c r="I198"/>
      <c r="L198"/>
      <c r="M198"/>
      <c r="N198"/>
      <c r="O198"/>
      <c r="P198"/>
      <c r="Q198"/>
      <c r="R198"/>
      <c r="S198"/>
      <c r="T198"/>
      <c r="U198"/>
      <c r="V198"/>
      <c r="W198" s="11"/>
      <c r="X198" s="4"/>
      <c r="Y198" s="6"/>
      <c r="Z198" s="4"/>
      <c r="AB198"/>
      <c r="AC198"/>
      <c r="AD198"/>
      <c r="AE198"/>
    </row>
    <row r="199" spans="1:31" s="3" customFormat="1" x14ac:dyDescent="0.55000000000000004">
      <c r="A199"/>
      <c r="B199"/>
      <c r="C199" s="1"/>
      <c r="E199"/>
      <c r="H199"/>
      <c r="I199"/>
      <c r="L199"/>
      <c r="M199"/>
      <c r="N199"/>
      <c r="O199"/>
      <c r="P199"/>
      <c r="Q199"/>
      <c r="R199"/>
      <c r="S199"/>
      <c r="T199"/>
      <c r="U199"/>
      <c r="V199"/>
      <c r="W199" s="11"/>
      <c r="X199" s="4"/>
      <c r="Y199" s="6"/>
      <c r="Z199" s="4"/>
      <c r="AB199"/>
      <c r="AC199"/>
      <c r="AD199"/>
      <c r="AE199"/>
    </row>
    <row r="200" spans="1:31" s="3" customFormat="1" x14ac:dyDescent="0.55000000000000004">
      <c r="A200"/>
      <c r="B200"/>
      <c r="C200" s="1"/>
      <c r="E200"/>
      <c r="H200"/>
      <c r="I200"/>
      <c r="L200"/>
      <c r="M200"/>
      <c r="N200"/>
      <c r="O200"/>
      <c r="P200"/>
      <c r="Q200"/>
      <c r="R200"/>
      <c r="S200"/>
      <c r="T200"/>
      <c r="U200"/>
      <c r="V200"/>
      <c r="W200" s="11"/>
      <c r="X200" s="4"/>
      <c r="Y200" s="6"/>
      <c r="Z200" s="4"/>
      <c r="AB200"/>
      <c r="AC200"/>
      <c r="AD200"/>
      <c r="AE200"/>
    </row>
    <row r="201" spans="1:31" s="3" customFormat="1" x14ac:dyDescent="0.55000000000000004">
      <c r="A201"/>
      <c r="B201"/>
      <c r="C201" s="1"/>
      <c r="E201"/>
      <c r="H201"/>
      <c r="I201"/>
      <c r="L201"/>
      <c r="M201"/>
      <c r="N201"/>
      <c r="O201"/>
      <c r="P201"/>
      <c r="Q201"/>
      <c r="R201"/>
      <c r="S201"/>
      <c r="T201"/>
      <c r="U201"/>
      <c r="V201"/>
      <c r="W201" s="11"/>
      <c r="X201" s="4"/>
      <c r="Y201" s="6"/>
      <c r="Z201" s="4"/>
      <c r="AB201"/>
      <c r="AC201"/>
      <c r="AD201"/>
      <c r="AE201"/>
    </row>
    <row r="202" spans="1:31" s="3" customFormat="1" x14ac:dyDescent="0.55000000000000004">
      <c r="A202"/>
      <c r="B202"/>
      <c r="C202" s="1"/>
      <c r="E202"/>
      <c r="H202"/>
      <c r="I202"/>
      <c r="L202"/>
      <c r="M202"/>
      <c r="N202"/>
      <c r="O202"/>
      <c r="P202"/>
      <c r="Q202"/>
      <c r="R202"/>
      <c r="S202"/>
      <c r="T202"/>
      <c r="U202"/>
      <c r="V202"/>
      <c r="W202" s="11"/>
      <c r="X202" s="4"/>
      <c r="Y202" s="6"/>
      <c r="Z202" s="4"/>
      <c r="AB202"/>
      <c r="AC202"/>
      <c r="AD202"/>
      <c r="AE202"/>
    </row>
    <row r="203" spans="1:31" s="3" customFormat="1" x14ac:dyDescent="0.55000000000000004">
      <c r="A203"/>
      <c r="B203"/>
      <c r="C203" s="1"/>
      <c r="E203"/>
      <c r="H203"/>
      <c r="I203"/>
      <c r="L203"/>
      <c r="M203"/>
      <c r="N203"/>
      <c r="O203"/>
      <c r="P203"/>
      <c r="Q203"/>
      <c r="R203"/>
      <c r="S203"/>
      <c r="T203"/>
      <c r="U203"/>
      <c r="V203"/>
      <c r="W203" s="11"/>
      <c r="X203" s="4"/>
      <c r="Y203" s="6"/>
      <c r="Z203" s="4"/>
      <c r="AB203"/>
      <c r="AC203"/>
      <c r="AD203"/>
      <c r="AE203"/>
    </row>
    <row r="204" spans="1:31" s="3" customFormat="1" x14ac:dyDescent="0.55000000000000004">
      <c r="A204"/>
      <c r="B204"/>
      <c r="C204" s="1"/>
      <c r="E204"/>
      <c r="H204"/>
      <c r="I204"/>
      <c r="L204"/>
      <c r="M204"/>
      <c r="N204"/>
      <c r="O204"/>
      <c r="P204"/>
      <c r="Q204"/>
      <c r="R204"/>
      <c r="S204"/>
      <c r="T204"/>
      <c r="U204"/>
      <c r="V204"/>
      <c r="W204" s="11"/>
      <c r="X204" s="4"/>
      <c r="Y204" s="6"/>
      <c r="Z204" s="4"/>
      <c r="AB204"/>
      <c r="AC204"/>
      <c r="AD204"/>
      <c r="AE204"/>
    </row>
    <row r="205" spans="1:31" s="3" customFormat="1" x14ac:dyDescent="0.55000000000000004">
      <c r="A205"/>
      <c r="B205"/>
      <c r="C205" s="1"/>
      <c r="E205"/>
      <c r="H205"/>
      <c r="I205"/>
      <c r="L205"/>
      <c r="M205"/>
      <c r="N205"/>
      <c r="O205"/>
      <c r="P205"/>
      <c r="Q205"/>
      <c r="R205"/>
      <c r="S205"/>
      <c r="T205"/>
      <c r="U205"/>
      <c r="V205"/>
      <c r="W205" s="11"/>
      <c r="X205" s="4"/>
      <c r="Y205" s="6"/>
      <c r="Z205" s="4"/>
      <c r="AB205"/>
      <c r="AC205"/>
      <c r="AD205"/>
      <c r="AE205"/>
    </row>
    <row r="206" spans="1:31" s="3" customFormat="1" x14ac:dyDescent="0.55000000000000004">
      <c r="A206"/>
      <c r="B206"/>
      <c r="C206" s="1"/>
      <c r="E206"/>
      <c r="H206"/>
      <c r="I206"/>
      <c r="L206"/>
      <c r="M206"/>
      <c r="N206"/>
      <c r="O206"/>
      <c r="P206"/>
      <c r="Q206"/>
      <c r="R206"/>
      <c r="S206"/>
      <c r="T206"/>
      <c r="U206"/>
      <c r="V206"/>
      <c r="W206" s="11"/>
      <c r="X206" s="4"/>
      <c r="Y206" s="6"/>
      <c r="Z206" s="4"/>
      <c r="AB206"/>
      <c r="AC206"/>
      <c r="AD206"/>
      <c r="AE206"/>
    </row>
    <row r="207" spans="1:31" s="3" customFormat="1" x14ac:dyDescent="0.55000000000000004">
      <c r="A207"/>
      <c r="B207"/>
      <c r="C207" s="1"/>
      <c r="E207"/>
      <c r="H207"/>
      <c r="I207"/>
      <c r="L207"/>
      <c r="M207"/>
      <c r="N207"/>
      <c r="O207"/>
      <c r="P207"/>
      <c r="Q207"/>
      <c r="R207"/>
      <c r="S207"/>
      <c r="T207"/>
      <c r="U207"/>
      <c r="V207"/>
      <c r="W207" s="11"/>
      <c r="X207" s="4"/>
      <c r="Y207" s="6"/>
      <c r="Z207" s="4"/>
      <c r="AB207"/>
      <c r="AC207"/>
      <c r="AD207"/>
      <c r="AE207"/>
    </row>
    <row r="208" spans="1:31" s="3" customFormat="1" x14ac:dyDescent="0.55000000000000004">
      <c r="A208"/>
      <c r="B208"/>
      <c r="C208" s="1"/>
      <c r="E208"/>
      <c r="H208"/>
      <c r="I208"/>
      <c r="L208"/>
      <c r="M208"/>
      <c r="N208"/>
      <c r="O208"/>
      <c r="P208"/>
      <c r="Q208"/>
      <c r="R208"/>
      <c r="S208"/>
      <c r="T208"/>
      <c r="U208"/>
      <c r="V208"/>
      <c r="W208" s="11"/>
      <c r="X208" s="4"/>
      <c r="Y208" s="6"/>
      <c r="Z208" s="4"/>
      <c r="AB208"/>
      <c r="AC208"/>
      <c r="AD208"/>
      <c r="AE208"/>
    </row>
    <row r="209" spans="1:31" s="3" customFormat="1" x14ac:dyDescent="0.55000000000000004">
      <c r="A209"/>
      <c r="B209"/>
      <c r="C209" s="1"/>
      <c r="E209"/>
      <c r="H209"/>
      <c r="I209"/>
      <c r="L209"/>
      <c r="M209"/>
      <c r="N209"/>
      <c r="O209"/>
      <c r="P209"/>
      <c r="Q209"/>
      <c r="R209"/>
      <c r="S209"/>
      <c r="T209"/>
      <c r="U209"/>
      <c r="V209"/>
      <c r="W209" s="11"/>
      <c r="X209" s="4"/>
      <c r="Y209" s="6"/>
      <c r="Z209" s="4"/>
      <c r="AB209"/>
      <c r="AC209"/>
      <c r="AD209"/>
      <c r="AE209"/>
    </row>
    <row r="210" spans="1:31" s="3" customFormat="1" x14ac:dyDescent="0.55000000000000004">
      <c r="A210"/>
      <c r="B210"/>
      <c r="C210" s="1"/>
      <c r="E210"/>
      <c r="H210"/>
      <c r="I210"/>
      <c r="L210"/>
      <c r="M210"/>
      <c r="N210"/>
      <c r="O210"/>
      <c r="P210"/>
      <c r="Q210"/>
      <c r="R210"/>
      <c r="S210"/>
      <c r="T210"/>
      <c r="U210"/>
      <c r="V210"/>
      <c r="W210" s="11"/>
      <c r="X210" s="4"/>
      <c r="Y210" s="6"/>
      <c r="Z210" s="4"/>
      <c r="AB210"/>
      <c r="AC210"/>
      <c r="AD210"/>
      <c r="AE210"/>
    </row>
    <row r="211" spans="1:31" s="3" customFormat="1" x14ac:dyDescent="0.55000000000000004">
      <c r="A211"/>
      <c r="B211"/>
      <c r="C211" s="1"/>
      <c r="E211"/>
      <c r="H211"/>
      <c r="I211"/>
      <c r="L211"/>
      <c r="M211"/>
      <c r="N211"/>
      <c r="O211"/>
      <c r="P211"/>
      <c r="Q211"/>
      <c r="R211"/>
      <c r="S211"/>
      <c r="T211"/>
      <c r="U211"/>
      <c r="V211"/>
      <c r="W211" s="11"/>
      <c r="X211" s="4"/>
      <c r="Y211" s="6"/>
      <c r="Z211" s="4"/>
      <c r="AB211"/>
      <c r="AC211"/>
      <c r="AD211"/>
      <c r="AE211"/>
    </row>
    <row r="212" spans="1:31" s="3" customFormat="1" x14ac:dyDescent="0.55000000000000004">
      <c r="A212"/>
      <c r="B212"/>
      <c r="C212" s="1"/>
      <c r="E212"/>
      <c r="H212"/>
      <c r="I212"/>
      <c r="L212"/>
      <c r="M212"/>
      <c r="N212"/>
      <c r="O212"/>
      <c r="P212"/>
      <c r="Q212"/>
      <c r="R212"/>
      <c r="S212"/>
      <c r="T212"/>
      <c r="U212"/>
      <c r="V212"/>
      <c r="W212" s="11"/>
      <c r="X212" s="4"/>
      <c r="Y212" s="6"/>
      <c r="Z212" s="4"/>
      <c r="AB212"/>
      <c r="AC212"/>
      <c r="AD212"/>
      <c r="AE212"/>
    </row>
    <row r="213" spans="1:31" s="3" customFormat="1" x14ac:dyDescent="0.55000000000000004">
      <c r="A213"/>
      <c r="B213"/>
      <c r="C213" s="1"/>
      <c r="E213"/>
      <c r="H213"/>
      <c r="I213"/>
      <c r="L213"/>
      <c r="M213"/>
      <c r="N213"/>
      <c r="O213"/>
      <c r="P213"/>
      <c r="Q213"/>
      <c r="R213"/>
      <c r="S213"/>
      <c r="T213"/>
      <c r="U213"/>
      <c r="V213"/>
      <c r="W213" s="11"/>
      <c r="X213" s="4"/>
      <c r="Y213" s="6"/>
      <c r="Z213" s="4"/>
      <c r="AB213"/>
      <c r="AC213"/>
      <c r="AD213"/>
      <c r="AE213"/>
    </row>
    <row r="214" spans="1:31" s="3" customFormat="1" x14ac:dyDescent="0.55000000000000004">
      <c r="A214"/>
      <c r="B214"/>
      <c r="C214" s="1"/>
      <c r="E214"/>
      <c r="H214"/>
      <c r="I214"/>
      <c r="L214"/>
      <c r="M214"/>
      <c r="N214"/>
      <c r="O214"/>
      <c r="P214"/>
      <c r="Q214"/>
      <c r="R214"/>
      <c r="S214"/>
      <c r="T214"/>
      <c r="U214"/>
      <c r="V214"/>
      <c r="W214" s="11"/>
      <c r="X214" s="4"/>
      <c r="Y214" s="6"/>
      <c r="Z214" s="4"/>
      <c r="AB214"/>
      <c r="AC214"/>
      <c r="AD214"/>
      <c r="AE214"/>
    </row>
    <row r="215" spans="1:31" s="3" customFormat="1" x14ac:dyDescent="0.55000000000000004">
      <c r="A215"/>
      <c r="B215"/>
      <c r="C215" s="1"/>
      <c r="E215"/>
      <c r="H215"/>
      <c r="I215"/>
      <c r="L215"/>
      <c r="M215"/>
      <c r="N215"/>
      <c r="O215"/>
      <c r="P215"/>
      <c r="Q215"/>
      <c r="R215"/>
      <c r="S215"/>
      <c r="T215"/>
      <c r="U215"/>
      <c r="V215"/>
      <c r="W215" s="11"/>
      <c r="X215" s="4"/>
      <c r="Y215" s="6"/>
      <c r="Z215" s="4"/>
      <c r="AB215"/>
      <c r="AC215"/>
      <c r="AD215"/>
      <c r="AE215"/>
    </row>
    <row r="216" spans="1:31" s="3" customFormat="1" x14ac:dyDescent="0.55000000000000004">
      <c r="A216"/>
      <c r="B216"/>
      <c r="C216" s="1"/>
      <c r="E216"/>
      <c r="H216"/>
      <c r="I216"/>
      <c r="L216"/>
      <c r="M216"/>
      <c r="N216"/>
      <c r="O216"/>
      <c r="P216"/>
      <c r="Q216"/>
      <c r="R216"/>
      <c r="S216"/>
      <c r="T216"/>
      <c r="U216"/>
      <c r="V216"/>
      <c r="W216" s="11"/>
      <c r="X216" s="4"/>
      <c r="Y216" s="6"/>
      <c r="Z216" s="4"/>
      <c r="AB216"/>
      <c r="AC216"/>
      <c r="AD216"/>
      <c r="AE216"/>
    </row>
    <row r="217" spans="1:31" s="3" customFormat="1" x14ac:dyDescent="0.55000000000000004">
      <c r="A217"/>
      <c r="B217"/>
      <c r="C217" s="1"/>
      <c r="E217"/>
      <c r="H217"/>
      <c r="I217"/>
      <c r="L217"/>
      <c r="M217"/>
      <c r="N217"/>
      <c r="O217"/>
      <c r="P217"/>
      <c r="Q217"/>
      <c r="R217"/>
      <c r="S217"/>
      <c r="T217"/>
      <c r="U217"/>
      <c r="V217"/>
      <c r="W217" s="11"/>
      <c r="X217" s="4"/>
      <c r="Y217" s="6"/>
      <c r="Z217" s="4"/>
      <c r="AB217"/>
      <c r="AC217"/>
      <c r="AD217"/>
      <c r="AE217"/>
    </row>
    <row r="218" spans="1:31" s="3" customFormat="1" x14ac:dyDescent="0.55000000000000004">
      <c r="A218"/>
      <c r="B218"/>
      <c r="C218" s="1"/>
      <c r="E218"/>
      <c r="H218"/>
      <c r="I218"/>
      <c r="L218"/>
      <c r="M218"/>
      <c r="N218"/>
      <c r="O218"/>
      <c r="P218"/>
      <c r="Q218"/>
      <c r="R218"/>
      <c r="S218"/>
      <c r="T218"/>
      <c r="U218"/>
      <c r="V218"/>
      <c r="W218" s="11"/>
      <c r="X218" s="4"/>
      <c r="Y218" s="6"/>
      <c r="Z218" s="4"/>
      <c r="AB218"/>
      <c r="AC218"/>
      <c r="AD218"/>
      <c r="AE218"/>
    </row>
    <row r="219" spans="1:31" s="3" customFormat="1" x14ac:dyDescent="0.55000000000000004">
      <c r="A219"/>
      <c r="B219"/>
      <c r="C219" s="1"/>
      <c r="E219"/>
      <c r="H219"/>
      <c r="I219"/>
      <c r="L219"/>
      <c r="M219"/>
      <c r="N219"/>
      <c r="O219"/>
      <c r="P219"/>
      <c r="Q219"/>
      <c r="R219"/>
      <c r="S219"/>
      <c r="T219"/>
      <c r="U219"/>
      <c r="V219"/>
      <c r="W219" s="11"/>
      <c r="X219" s="4"/>
      <c r="Y219" s="6"/>
      <c r="Z219" s="4"/>
      <c r="AB219"/>
      <c r="AC219"/>
      <c r="AD219"/>
      <c r="AE219"/>
    </row>
    <row r="220" spans="1:31" s="3" customFormat="1" x14ac:dyDescent="0.55000000000000004">
      <c r="A220"/>
      <c r="B220"/>
      <c r="C220" s="1"/>
      <c r="E220"/>
      <c r="H220"/>
      <c r="I220"/>
      <c r="L220"/>
      <c r="M220"/>
      <c r="N220"/>
      <c r="O220"/>
      <c r="P220"/>
      <c r="Q220"/>
      <c r="R220"/>
      <c r="S220"/>
      <c r="T220"/>
      <c r="U220"/>
      <c r="V220"/>
      <c r="W220" s="11"/>
      <c r="X220" s="4"/>
      <c r="Y220" s="6"/>
      <c r="Z220" s="4"/>
      <c r="AB220"/>
      <c r="AC220"/>
      <c r="AD220"/>
      <c r="AE220"/>
    </row>
    <row r="221" spans="1:31" s="3" customFormat="1" x14ac:dyDescent="0.55000000000000004">
      <c r="A221"/>
      <c r="B221"/>
      <c r="C221" s="1"/>
      <c r="E221"/>
      <c r="H221"/>
      <c r="I221"/>
      <c r="L221"/>
      <c r="M221"/>
      <c r="N221"/>
      <c r="O221"/>
      <c r="P221"/>
      <c r="Q221"/>
      <c r="R221"/>
      <c r="S221"/>
      <c r="T221"/>
      <c r="U221"/>
      <c r="V221"/>
      <c r="W221" s="11"/>
      <c r="X221" s="4"/>
      <c r="Y221" s="6"/>
      <c r="Z221" s="4"/>
      <c r="AB221"/>
      <c r="AC221"/>
      <c r="AD221"/>
      <c r="AE221"/>
    </row>
    <row r="222" spans="1:31" s="3" customFormat="1" x14ac:dyDescent="0.55000000000000004">
      <c r="A222"/>
      <c r="B222"/>
      <c r="C222" s="1"/>
      <c r="E222"/>
      <c r="H222"/>
      <c r="I222"/>
      <c r="L222"/>
      <c r="M222"/>
      <c r="N222"/>
      <c r="O222"/>
      <c r="P222"/>
      <c r="Q222"/>
      <c r="R222"/>
      <c r="S222"/>
      <c r="T222"/>
      <c r="U222"/>
      <c r="V222"/>
      <c r="W222" s="11"/>
      <c r="X222" s="4"/>
      <c r="Y222" s="6"/>
      <c r="Z222" s="4"/>
      <c r="AB222"/>
      <c r="AC222"/>
      <c r="AD222"/>
      <c r="AE222"/>
    </row>
    <row r="223" spans="1:31" s="3" customFormat="1" x14ac:dyDescent="0.55000000000000004">
      <c r="A223"/>
      <c r="B223"/>
      <c r="C223" s="1"/>
      <c r="E223"/>
      <c r="H223"/>
      <c r="I223"/>
      <c r="L223"/>
      <c r="M223"/>
      <c r="N223"/>
      <c r="O223"/>
      <c r="P223"/>
      <c r="Q223"/>
      <c r="R223"/>
      <c r="S223"/>
      <c r="T223"/>
      <c r="U223"/>
      <c r="V223"/>
      <c r="W223" s="11"/>
      <c r="X223" s="4"/>
      <c r="Y223" s="6"/>
      <c r="Z223" s="4"/>
      <c r="AB223"/>
      <c r="AC223"/>
      <c r="AD223"/>
      <c r="AE223"/>
    </row>
    <row r="224" spans="1:31" s="3" customFormat="1" x14ac:dyDescent="0.55000000000000004">
      <c r="A224"/>
      <c r="B224"/>
      <c r="C224" s="1"/>
      <c r="E224"/>
      <c r="H224"/>
      <c r="I224"/>
      <c r="L224"/>
      <c r="M224"/>
      <c r="N224"/>
      <c r="O224"/>
      <c r="P224"/>
      <c r="Q224"/>
      <c r="R224"/>
      <c r="S224"/>
      <c r="T224"/>
      <c r="U224"/>
      <c r="V224"/>
      <c r="W224" s="11"/>
      <c r="X224" s="4"/>
      <c r="Y224" s="6"/>
      <c r="Z224" s="4"/>
      <c r="AB224"/>
      <c r="AC224"/>
      <c r="AD224"/>
      <c r="AE224"/>
    </row>
    <row r="225" spans="1:31" s="3" customFormat="1" x14ac:dyDescent="0.55000000000000004">
      <c r="A225"/>
      <c r="B225"/>
      <c r="C225" s="1"/>
      <c r="E225"/>
      <c r="H225"/>
      <c r="I225"/>
      <c r="L225"/>
      <c r="M225"/>
      <c r="N225"/>
      <c r="O225"/>
      <c r="P225"/>
      <c r="Q225"/>
      <c r="R225"/>
      <c r="S225"/>
      <c r="T225"/>
      <c r="U225"/>
      <c r="V225"/>
      <c r="W225" s="11"/>
      <c r="X225" s="4"/>
      <c r="Y225" s="6"/>
      <c r="Z225" s="4"/>
      <c r="AB225"/>
      <c r="AC225"/>
      <c r="AD225"/>
      <c r="AE225"/>
    </row>
    <row r="226" spans="1:31" s="3" customFormat="1" x14ac:dyDescent="0.55000000000000004">
      <c r="A226"/>
      <c r="B226"/>
      <c r="C226" s="1"/>
      <c r="E226"/>
      <c r="H226"/>
      <c r="I226"/>
      <c r="L226"/>
      <c r="M226"/>
      <c r="N226"/>
      <c r="O226"/>
      <c r="P226"/>
      <c r="Q226"/>
      <c r="R226"/>
      <c r="S226"/>
      <c r="T226"/>
      <c r="U226"/>
      <c r="V226"/>
      <c r="W226" s="11"/>
      <c r="X226" s="4"/>
      <c r="Y226" s="6"/>
      <c r="Z226" s="4"/>
      <c r="AB226"/>
      <c r="AC226"/>
      <c r="AD226"/>
      <c r="AE226"/>
    </row>
    <row r="227" spans="1:31" s="3" customFormat="1" x14ac:dyDescent="0.55000000000000004">
      <c r="A227"/>
      <c r="B227"/>
      <c r="C227" s="1"/>
      <c r="E227"/>
      <c r="H227"/>
      <c r="I227"/>
      <c r="L227"/>
      <c r="M227"/>
      <c r="N227"/>
      <c r="O227"/>
      <c r="P227"/>
      <c r="Q227"/>
      <c r="R227"/>
      <c r="S227"/>
      <c r="T227"/>
      <c r="U227"/>
      <c r="V227"/>
      <c r="W227" s="11"/>
      <c r="X227" s="4"/>
      <c r="Y227" s="6"/>
      <c r="Z227" s="4"/>
      <c r="AB227"/>
      <c r="AC227"/>
      <c r="AD227"/>
      <c r="AE227"/>
    </row>
    <row r="228" spans="1:31" s="3" customFormat="1" x14ac:dyDescent="0.55000000000000004">
      <c r="A228"/>
      <c r="B228"/>
      <c r="C228" s="1"/>
      <c r="E228"/>
      <c r="H228"/>
      <c r="I228"/>
      <c r="L228"/>
      <c r="M228"/>
      <c r="N228"/>
      <c r="O228"/>
      <c r="P228"/>
      <c r="Q228"/>
      <c r="R228"/>
      <c r="S228"/>
      <c r="T228"/>
      <c r="U228"/>
      <c r="V228"/>
      <c r="W228" s="11"/>
      <c r="X228" s="4"/>
      <c r="Y228" s="6"/>
      <c r="Z228" s="4"/>
      <c r="AB228"/>
      <c r="AC228"/>
      <c r="AD228"/>
      <c r="AE228"/>
    </row>
    <row r="229" spans="1:31" s="3" customFormat="1" x14ac:dyDescent="0.55000000000000004">
      <c r="A229"/>
      <c r="B229"/>
      <c r="C229" s="1"/>
      <c r="E229"/>
      <c r="H229"/>
      <c r="I229"/>
      <c r="L229"/>
      <c r="M229"/>
      <c r="N229"/>
      <c r="O229"/>
      <c r="P229"/>
      <c r="Q229"/>
      <c r="R229"/>
      <c r="S229"/>
      <c r="T229"/>
      <c r="U229"/>
      <c r="V229"/>
      <c r="W229" s="11"/>
      <c r="X229" s="4"/>
      <c r="Y229" s="6"/>
      <c r="Z229" s="4"/>
      <c r="AB229"/>
      <c r="AC229"/>
      <c r="AD229"/>
      <c r="AE229"/>
    </row>
    <row r="230" spans="1:31" s="3" customFormat="1" x14ac:dyDescent="0.55000000000000004">
      <c r="A230"/>
      <c r="B230"/>
      <c r="C230" s="1"/>
      <c r="E230"/>
      <c r="H230"/>
      <c r="I230"/>
      <c r="L230"/>
      <c r="M230"/>
      <c r="N230"/>
      <c r="O230"/>
      <c r="P230"/>
      <c r="Q230"/>
      <c r="R230"/>
      <c r="S230"/>
      <c r="T230"/>
      <c r="U230"/>
      <c r="V230"/>
      <c r="W230" s="11"/>
      <c r="X230" s="4"/>
      <c r="Y230" s="6"/>
      <c r="Z230" s="4"/>
      <c r="AB230"/>
      <c r="AC230"/>
      <c r="AD230"/>
      <c r="AE230"/>
    </row>
    <row r="231" spans="1:31" s="3" customFormat="1" x14ac:dyDescent="0.55000000000000004">
      <c r="A231"/>
      <c r="B231"/>
      <c r="C231" s="1"/>
      <c r="E231"/>
      <c r="H231"/>
      <c r="I231"/>
      <c r="L231"/>
      <c r="M231"/>
      <c r="N231"/>
      <c r="O231"/>
      <c r="P231"/>
      <c r="Q231"/>
      <c r="R231"/>
      <c r="S231"/>
      <c r="T231"/>
      <c r="U231"/>
      <c r="V231"/>
      <c r="W231" s="11"/>
      <c r="X231" s="4"/>
      <c r="Y231" s="6"/>
      <c r="Z231" s="4"/>
      <c r="AB231"/>
      <c r="AC231"/>
      <c r="AD231"/>
      <c r="AE231"/>
    </row>
    <row r="232" spans="1:31" s="3" customFormat="1" x14ac:dyDescent="0.55000000000000004">
      <c r="A232"/>
      <c r="B232"/>
      <c r="C232" s="1"/>
      <c r="E232"/>
      <c r="H232"/>
      <c r="I232"/>
      <c r="L232"/>
      <c r="M232"/>
      <c r="N232"/>
      <c r="O232"/>
      <c r="P232"/>
      <c r="Q232"/>
      <c r="R232"/>
      <c r="S232"/>
      <c r="T232"/>
      <c r="U232"/>
      <c r="V232"/>
      <c r="W232" s="11"/>
      <c r="X232" s="4"/>
      <c r="Y232" s="6"/>
      <c r="Z232" s="4"/>
      <c r="AB232"/>
      <c r="AC232"/>
      <c r="AD232"/>
      <c r="AE232"/>
    </row>
    <row r="233" spans="1:31" s="3" customFormat="1" x14ac:dyDescent="0.55000000000000004">
      <c r="A233"/>
      <c r="B233"/>
      <c r="C233" s="1"/>
      <c r="E233"/>
      <c r="H233"/>
      <c r="I233"/>
      <c r="L233"/>
      <c r="M233"/>
      <c r="N233"/>
      <c r="O233"/>
      <c r="P233"/>
      <c r="Q233"/>
      <c r="R233"/>
      <c r="S233"/>
      <c r="T233"/>
      <c r="U233"/>
      <c r="V233"/>
      <c r="W233" s="11"/>
      <c r="X233" s="4"/>
      <c r="Y233" s="6"/>
      <c r="Z233" s="4"/>
      <c r="AB233"/>
      <c r="AC233"/>
      <c r="AD233"/>
      <c r="AE233"/>
    </row>
    <row r="234" spans="1:31" s="3" customFormat="1" x14ac:dyDescent="0.55000000000000004">
      <c r="A234"/>
      <c r="B234"/>
      <c r="C234" s="1"/>
      <c r="E234"/>
      <c r="H234"/>
      <c r="I234"/>
      <c r="L234"/>
      <c r="M234"/>
      <c r="N234"/>
      <c r="O234"/>
      <c r="P234"/>
      <c r="Q234"/>
      <c r="R234"/>
      <c r="S234"/>
      <c r="T234"/>
      <c r="U234"/>
      <c r="V234"/>
      <c r="W234" s="11"/>
      <c r="X234" s="4"/>
      <c r="Y234" s="6"/>
      <c r="Z234" s="4"/>
      <c r="AB234"/>
      <c r="AC234"/>
      <c r="AD234"/>
      <c r="AE234"/>
    </row>
    <row r="235" spans="1:31" s="3" customFormat="1" x14ac:dyDescent="0.55000000000000004">
      <c r="A235"/>
      <c r="B235"/>
      <c r="C235" s="1"/>
      <c r="E235"/>
      <c r="H235"/>
      <c r="I235"/>
      <c r="L235"/>
      <c r="M235"/>
      <c r="N235"/>
      <c r="O235"/>
      <c r="P235"/>
      <c r="Q235"/>
      <c r="R235"/>
      <c r="S235"/>
      <c r="T235"/>
      <c r="U235"/>
      <c r="V235"/>
      <c r="W235" s="11"/>
      <c r="X235" s="4"/>
      <c r="Y235" s="6"/>
      <c r="Z235" s="4"/>
      <c r="AB235"/>
      <c r="AC235"/>
      <c r="AD235"/>
      <c r="AE235"/>
    </row>
    <row r="236" spans="1:31" s="3" customFormat="1" x14ac:dyDescent="0.55000000000000004">
      <c r="A236"/>
      <c r="B236"/>
      <c r="C236" s="1"/>
      <c r="E236"/>
      <c r="H236"/>
      <c r="I236"/>
      <c r="L236"/>
      <c r="M236"/>
      <c r="N236"/>
      <c r="O236"/>
      <c r="P236"/>
      <c r="Q236"/>
      <c r="R236"/>
      <c r="S236"/>
      <c r="T236"/>
      <c r="U236"/>
      <c r="V236"/>
      <c r="W236" s="11"/>
      <c r="X236" s="4"/>
      <c r="Y236" s="6"/>
      <c r="Z236" s="4"/>
      <c r="AB236"/>
      <c r="AC236"/>
      <c r="AD236"/>
      <c r="AE236"/>
    </row>
    <row r="237" spans="1:31" s="3" customFormat="1" x14ac:dyDescent="0.55000000000000004">
      <c r="A237"/>
      <c r="B237"/>
      <c r="C237" s="1"/>
      <c r="E237"/>
      <c r="H237"/>
      <c r="I237"/>
      <c r="L237"/>
      <c r="M237"/>
      <c r="N237"/>
      <c r="O237"/>
      <c r="P237"/>
      <c r="Q237"/>
      <c r="R237"/>
      <c r="S237"/>
      <c r="T237"/>
      <c r="U237"/>
      <c r="V237"/>
      <c r="W237" s="11"/>
      <c r="X237" s="4"/>
      <c r="Y237" s="6"/>
      <c r="Z237" s="4"/>
      <c r="AB237"/>
      <c r="AC237"/>
      <c r="AD237"/>
      <c r="AE237"/>
    </row>
    <row r="238" spans="1:31" s="3" customFormat="1" x14ac:dyDescent="0.55000000000000004">
      <c r="A238"/>
      <c r="B238"/>
      <c r="C238" s="1"/>
      <c r="E238"/>
      <c r="H238"/>
      <c r="I238"/>
      <c r="L238"/>
      <c r="M238"/>
      <c r="N238"/>
      <c r="O238"/>
      <c r="P238"/>
      <c r="Q238"/>
      <c r="R238"/>
      <c r="S238"/>
      <c r="T238"/>
      <c r="U238"/>
      <c r="V238"/>
      <c r="W238" s="11"/>
      <c r="X238" s="4"/>
      <c r="Y238" s="6"/>
      <c r="Z238" s="4"/>
      <c r="AB238"/>
      <c r="AC238"/>
      <c r="AD238"/>
      <c r="AE238"/>
    </row>
    <row r="239" spans="1:31" s="3" customFormat="1" x14ac:dyDescent="0.55000000000000004">
      <c r="A239"/>
      <c r="B239"/>
      <c r="C239" s="1"/>
      <c r="E239"/>
      <c r="H239"/>
      <c r="I239"/>
      <c r="L239"/>
      <c r="M239"/>
      <c r="N239"/>
      <c r="O239"/>
      <c r="P239"/>
      <c r="Q239"/>
      <c r="R239"/>
      <c r="S239"/>
      <c r="T239"/>
      <c r="U239"/>
      <c r="V239"/>
      <c r="W239" s="11"/>
      <c r="X239" s="4"/>
      <c r="Y239" s="6"/>
      <c r="Z239" s="4"/>
      <c r="AB239"/>
      <c r="AC239"/>
      <c r="AD239"/>
      <c r="AE239"/>
    </row>
    <row r="240" spans="1:31" s="3" customFormat="1" x14ac:dyDescent="0.55000000000000004">
      <c r="A240"/>
      <c r="B240"/>
      <c r="C240" s="1"/>
      <c r="E240"/>
      <c r="H240"/>
      <c r="I240"/>
      <c r="L240"/>
      <c r="M240"/>
      <c r="N240"/>
      <c r="O240"/>
      <c r="P240"/>
      <c r="Q240"/>
      <c r="R240"/>
      <c r="S240"/>
      <c r="T240"/>
      <c r="U240"/>
      <c r="V240"/>
      <c r="W240" s="11"/>
      <c r="X240" s="4"/>
      <c r="Y240" s="6"/>
      <c r="Z240" s="4"/>
      <c r="AB240"/>
      <c r="AC240"/>
      <c r="AD240"/>
      <c r="AE240"/>
    </row>
    <row r="241" spans="1:31" s="3" customFormat="1" x14ac:dyDescent="0.55000000000000004">
      <c r="A241"/>
      <c r="B241"/>
      <c r="C241" s="1"/>
      <c r="E241"/>
      <c r="H241"/>
      <c r="I241"/>
      <c r="L241"/>
      <c r="M241"/>
      <c r="N241"/>
      <c r="O241"/>
      <c r="P241"/>
      <c r="Q241"/>
      <c r="R241"/>
      <c r="S241"/>
      <c r="T241"/>
      <c r="U241"/>
      <c r="V241"/>
      <c r="W241" s="11"/>
      <c r="X241" s="4"/>
      <c r="Y241" s="6"/>
      <c r="Z241" s="4"/>
      <c r="AB241"/>
      <c r="AC241"/>
      <c r="AD241"/>
      <c r="AE241"/>
    </row>
    <row r="242" spans="1:31" s="3" customFormat="1" x14ac:dyDescent="0.55000000000000004">
      <c r="A242"/>
      <c r="B242"/>
      <c r="C242" s="1"/>
      <c r="E242"/>
      <c r="H242"/>
      <c r="I242"/>
      <c r="L242"/>
      <c r="M242"/>
      <c r="N242"/>
      <c r="O242"/>
      <c r="P242"/>
      <c r="Q242"/>
      <c r="R242"/>
      <c r="S242"/>
      <c r="T242"/>
      <c r="U242"/>
      <c r="V242"/>
      <c r="W242" s="11"/>
      <c r="X242" s="4"/>
      <c r="Y242" s="6"/>
      <c r="Z242" s="4"/>
      <c r="AB242"/>
      <c r="AC242"/>
      <c r="AD242"/>
      <c r="AE242"/>
    </row>
    <row r="243" spans="1:31" s="3" customFormat="1" x14ac:dyDescent="0.55000000000000004">
      <c r="A243"/>
      <c r="B243"/>
      <c r="C243" s="1"/>
      <c r="E243"/>
      <c r="H243"/>
      <c r="I243"/>
      <c r="L243"/>
      <c r="M243"/>
      <c r="N243"/>
      <c r="O243"/>
      <c r="P243"/>
      <c r="Q243"/>
      <c r="R243"/>
      <c r="S243"/>
      <c r="T243"/>
      <c r="U243"/>
      <c r="V243"/>
      <c r="W243" s="11"/>
      <c r="X243" s="4"/>
      <c r="Y243" s="6"/>
      <c r="Z243" s="4"/>
      <c r="AB243"/>
      <c r="AC243"/>
      <c r="AD243"/>
      <c r="AE243"/>
    </row>
    <row r="244" spans="1:31" s="3" customFormat="1" x14ac:dyDescent="0.55000000000000004">
      <c r="A244"/>
      <c r="B244"/>
      <c r="C244" s="1"/>
      <c r="E244"/>
      <c r="H244"/>
      <c r="I244"/>
      <c r="L244"/>
      <c r="M244"/>
      <c r="N244"/>
      <c r="O244"/>
      <c r="P244"/>
      <c r="Q244"/>
      <c r="R244"/>
      <c r="S244"/>
      <c r="T244"/>
      <c r="U244"/>
      <c r="V244"/>
      <c r="W244" s="11"/>
      <c r="X244" s="4"/>
      <c r="Y244" s="6"/>
      <c r="Z244" s="4"/>
      <c r="AB244"/>
      <c r="AC244"/>
      <c r="AD244"/>
      <c r="AE244"/>
    </row>
    <row r="245" spans="1:31" s="3" customFormat="1" x14ac:dyDescent="0.55000000000000004">
      <c r="A245"/>
      <c r="B245"/>
      <c r="C245" s="1"/>
      <c r="E245"/>
      <c r="H245"/>
      <c r="I245"/>
      <c r="L245"/>
      <c r="M245"/>
      <c r="N245"/>
      <c r="O245"/>
      <c r="P245"/>
      <c r="Q245"/>
      <c r="R245"/>
      <c r="S245"/>
      <c r="T245"/>
      <c r="U245"/>
      <c r="V245"/>
      <c r="W245" s="11"/>
      <c r="X245" s="4"/>
      <c r="Y245" s="6"/>
      <c r="Z245" s="4"/>
      <c r="AB245"/>
      <c r="AC245"/>
      <c r="AD245"/>
      <c r="AE245"/>
    </row>
    <row r="246" spans="1:31" s="3" customFormat="1" x14ac:dyDescent="0.55000000000000004">
      <c r="A246"/>
      <c r="B246"/>
      <c r="C246" s="1"/>
      <c r="E246"/>
      <c r="H246"/>
      <c r="I246"/>
      <c r="L246"/>
      <c r="M246"/>
      <c r="N246"/>
      <c r="O246"/>
      <c r="P246"/>
      <c r="Q246"/>
      <c r="R246"/>
      <c r="S246"/>
      <c r="T246"/>
      <c r="U246"/>
      <c r="V246"/>
      <c r="W246" s="11"/>
      <c r="X246" s="4"/>
      <c r="Y246" s="6"/>
      <c r="Z246" s="4"/>
      <c r="AB246"/>
      <c r="AC246"/>
      <c r="AD246"/>
      <c r="AE246"/>
    </row>
    <row r="247" spans="1:31" s="3" customFormat="1" x14ac:dyDescent="0.55000000000000004">
      <c r="A247"/>
      <c r="B247"/>
      <c r="C247" s="1"/>
      <c r="E247"/>
      <c r="H247"/>
      <c r="I247"/>
      <c r="L247"/>
      <c r="M247"/>
      <c r="N247"/>
      <c r="O247"/>
      <c r="P247"/>
      <c r="Q247"/>
      <c r="R247"/>
      <c r="S247"/>
      <c r="T247"/>
      <c r="U247"/>
      <c r="V247"/>
      <c r="W247" s="11"/>
      <c r="X247" s="4"/>
      <c r="Y247" s="6"/>
      <c r="Z247" s="4"/>
      <c r="AB247"/>
      <c r="AC247"/>
      <c r="AD247"/>
      <c r="AE247"/>
    </row>
    <row r="248" spans="1:31" s="3" customFormat="1" x14ac:dyDescent="0.55000000000000004">
      <c r="A248"/>
      <c r="B248"/>
      <c r="C248" s="1"/>
      <c r="E248"/>
      <c r="H248"/>
      <c r="I248"/>
      <c r="L248"/>
      <c r="M248"/>
      <c r="N248"/>
      <c r="O248"/>
      <c r="P248"/>
      <c r="Q248"/>
      <c r="R248"/>
      <c r="S248"/>
      <c r="T248"/>
      <c r="U248"/>
      <c r="V248"/>
      <c r="W248" s="11"/>
      <c r="X248" s="4"/>
      <c r="Y248" s="6"/>
      <c r="Z248" s="4"/>
      <c r="AB248"/>
      <c r="AC248"/>
      <c r="AD248"/>
      <c r="AE248"/>
    </row>
    <row r="249" spans="1:31" s="3" customFormat="1" x14ac:dyDescent="0.55000000000000004">
      <c r="A249"/>
      <c r="B249"/>
      <c r="C249" s="1"/>
      <c r="E249"/>
      <c r="H249"/>
      <c r="I249"/>
      <c r="L249"/>
      <c r="M249"/>
      <c r="N249"/>
      <c r="O249"/>
      <c r="P249"/>
      <c r="Q249"/>
      <c r="R249"/>
      <c r="S249"/>
      <c r="T249"/>
      <c r="U249"/>
      <c r="V249"/>
      <c r="W249" s="11"/>
      <c r="X249" s="4"/>
      <c r="Y249" s="6"/>
      <c r="Z249" s="4"/>
      <c r="AB249"/>
      <c r="AC249"/>
      <c r="AD249"/>
      <c r="AE249"/>
    </row>
    <row r="250" spans="1:31" s="3" customFormat="1" x14ac:dyDescent="0.55000000000000004">
      <c r="A250"/>
      <c r="B250"/>
      <c r="C250" s="1"/>
      <c r="E250"/>
      <c r="H250"/>
      <c r="I250"/>
      <c r="L250"/>
      <c r="M250"/>
      <c r="N250"/>
      <c r="O250"/>
      <c r="P250"/>
      <c r="Q250"/>
      <c r="R250"/>
      <c r="S250"/>
      <c r="T250"/>
      <c r="U250"/>
      <c r="V250"/>
      <c r="W250" s="11"/>
      <c r="X250" s="4"/>
      <c r="Y250" s="6"/>
      <c r="Z250" s="4"/>
      <c r="AB250"/>
      <c r="AC250"/>
      <c r="AD250"/>
      <c r="AE250"/>
    </row>
    <row r="251" spans="1:31" s="3" customFormat="1" x14ac:dyDescent="0.55000000000000004">
      <c r="A251"/>
      <c r="B251"/>
      <c r="C251" s="1"/>
      <c r="E251"/>
      <c r="H251"/>
      <c r="I251"/>
      <c r="L251"/>
      <c r="M251"/>
      <c r="N251"/>
      <c r="O251"/>
      <c r="P251"/>
      <c r="Q251"/>
      <c r="R251"/>
      <c r="S251"/>
      <c r="T251"/>
      <c r="U251"/>
      <c r="V251"/>
      <c r="W251" s="11"/>
      <c r="X251" s="4"/>
      <c r="Y251" s="6"/>
      <c r="Z251" s="4"/>
      <c r="AB251"/>
      <c r="AC251"/>
      <c r="AD251"/>
      <c r="AE251"/>
    </row>
    <row r="252" spans="1:31" s="3" customFormat="1" x14ac:dyDescent="0.55000000000000004">
      <c r="A252"/>
      <c r="B252"/>
      <c r="C252" s="1"/>
      <c r="E252"/>
      <c r="H252"/>
      <c r="I252"/>
      <c r="L252"/>
      <c r="M252"/>
      <c r="N252"/>
      <c r="O252"/>
      <c r="P252"/>
      <c r="Q252"/>
      <c r="R252"/>
      <c r="S252"/>
      <c r="T252"/>
      <c r="U252"/>
      <c r="V252"/>
      <c r="W252" s="11"/>
      <c r="X252" s="4"/>
      <c r="Y252" s="6"/>
      <c r="Z252" s="4"/>
      <c r="AB252"/>
      <c r="AC252"/>
      <c r="AD252"/>
      <c r="AE252"/>
    </row>
    <row r="253" spans="1:31" s="3" customFormat="1" x14ac:dyDescent="0.55000000000000004">
      <c r="A253"/>
      <c r="B253"/>
      <c r="C253" s="1"/>
      <c r="E253"/>
      <c r="H253"/>
      <c r="I253"/>
      <c r="L253"/>
      <c r="M253"/>
      <c r="N253"/>
      <c r="O253"/>
      <c r="P253"/>
      <c r="Q253"/>
      <c r="R253"/>
      <c r="S253"/>
      <c r="T253"/>
      <c r="U253"/>
      <c r="V253"/>
      <c r="W253" s="11"/>
      <c r="X253" s="4"/>
      <c r="Y253" s="6"/>
      <c r="Z253" s="4"/>
      <c r="AB253"/>
      <c r="AC253"/>
      <c r="AD253"/>
      <c r="AE253"/>
    </row>
    <row r="254" spans="1:31" s="3" customFormat="1" x14ac:dyDescent="0.55000000000000004">
      <c r="A254"/>
      <c r="B254"/>
      <c r="C254" s="1"/>
      <c r="E254"/>
      <c r="H254"/>
      <c r="I254"/>
      <c r="L254"/>
      <c r="M254"/>
      <c r="N254"/>
      <c r="O254"/>
      <c r="P254"/>
      <c r="Q254"/>
      <c r="R254"/>
      <c r="S254"/>
      <c r="T254"/>
      <c r="U254"/>
      <c r="V254"/>
      <c r="W254" s="11"/>
      <c r="X254" s="4"/>
      <c r="Y254" s="6"/>
      <c r="Z254" s="4"/>
      <c r="AB254"/>
      <c r="AC254"/>
      <c r="AD254"/>
      <c r="AE254"/>
    </row>
    <row r="255" spans="1:31" s="3" customFormat="1" x14ac:dyDescent="0.55000000000000004">
      <c r="A255"/>
      <c r="B255"/>
      <c r="C255" s="1"/>
      <c r="E255"/>
      <c r="H255"/>
      <c r="I255"/>
      <c r="L255"/>
      <c r="M255"/>
      <c r="N255"/>
      <c r="O255"/>
      <c r="P255"/>
      <c r="Q255"/>
      <c r="R255"/>
      <c r="S255"/>
      <c r="T255"/>
      <c r="U255"/>
      <c r="V255"/>
      <c r="W255" s="11"/>
      <c r="X255" s="4"/>
      <c r="Y255" s="6"/>
      <c r="Z255" s="4"/>
      <c r="AB255"/>
      <c r="AC255"/>
      <c r="AD255"/>
      <c r="AE255"/>
    </row>
    <row r="256" spans="1:31" s="3" customFormat="1" x14ac:dyDescent="0.55000000000000004">
      <c r="A256"/>
      <c r="B256"/>
      <c r="C256" s="1"/>
      <c r="E256"/>
      <c r="H256"/>
      <c r="I256"/>
      <c r="L256"/>
      <c r="M256"/>
      <c r="N256"/>
      <c r="O256"/>
      <c r="P256"/>
      <c r="Q256"/>
      <c r="R256"/>
      <c r="S256"/>
      <c r="T256"/>
      <c r="U256"/>
      <c r="V256"/>
      <c r="W256" s="11"/>
      <c r="X256" s="4"/>
      <c r="Y256" s="6"/>
      <c r="Z256" s="4"/>
      <c r="AB256"/>
      <c r="AC256"/>
      <c r="AD256"/>
      <c r="AE256"/>
    </row>
    <row r="257" spans="1:31" s="3" customFormat="1" x14ac:dyDescent="0.55000000000000004">
      <c r="A257"/>
      <c r="B257"/>
      <c r="C257" s="1"/>
      <c r="E257"/>
      <c r="H257"/>
      <c r="I257"/>
      <c r="L257"/>
      <c r="M257"/>
      <c r="N257"/>
      <c r="O257"/>
      <c r="P257"/>
      <c r="Q257"/>
      <c r="R257"/>
      <c r="S257"/>
      <c r="T257"/>
      <c r="U257"/>
      <c r="V257"/>
      <c r="W257" s="11"/>
      <c r="X257" s="4"/>
      <c r="Y257" s="6"/>
      <c r="Z257" s="4"/>
      <c r="AB257"/>
      <c r="AC257"/>
      <c r="AD257"/>
      <c r="AE257"/>
    </row>
    <row r="258" spans="1:31" s="3" customFormat="1" x14ac:dyDescent="0.55000000000000004">
      <c r="A258"/>
      <c r="B258"/>
      <c r="C258" s="1"/>
      <c r="E258"/>
      <c r="H258"/>
      <c r="I258"/>
      <c r="L258"/>
      <c r="M258"/>
      <c r="N258"/>
      <c r="O258"/>
      <c r="P258"/>
      <c r="Q258"/>
      <c r="R258"/>
      <c r="S258"/>
      <c r="T258"/>
      <c r="U258"/>
      <c r="V258"/>
      <c r="W258" s="11"/>
      <c r="X258" s="4"/>
      <c r="Y258" s="6"/>
      <c r="Z258" s="4"/>
      <c r="AB258"/>
      <c r="AC258"/>
      <c r="AD258"/>
      <c r="AE258"/>
    </row>
    <row r="259" spans="1:31" s="3" customFormat="1" x14ac:dyDescent="0.55000000000000004">
      <c r="A259"/>
      <c r="B259"/>
      <c r="C259" s="1"/>
      <c r="E259"/>
      <c r="H259"/>
      <c r="I259"/>
      <c r="L259"/>
      <c r="M259"/>
      <c r="N259"/>
      <c r="O259"/>
      <c r="P259"/>
      <c r="Q259"/>
      <c r="R259"/>
      <c r="S259"/>
      <c r="T259"/>
      <c r="U259"/>
      <c r="V259"/>
      <c r="W259" s="11"/>
      <c r="X259" s="4"/>
      <c r="Y259" s="6"/>
      <c r="Z259" s="4"/>
      <c r="AB259"/>
      <c r="AC259"/>
      <c r="AD259"/>
      <c r="AE259"/>
    </row>
    <row r="260" spans="1:31" s="3" customFormat="1" x14ac:dyDescent="0.55000000000000004">
      <c r="A260"/>
      <c r="B260"/>
      <c r="C260" s="1"/>
      <c r="E260"/>
      <c r="H260"/>
      <c r="I260"/>
      <c r="L260"/>
      <c r="M260"/>
      <c r="N260"/>
      <c r="O260"/>
      <c r="P260"/>
      <c r="Q260"/>
      <c r="R260"/>
      <c r="S260"/>
      <c r="T260"/>
      <c r="U260"/>
      <c r="V260"/>
      <c r="W260" s="11"/>
      <c r="X260" s="4"/>
      <c r="Y260" s="6"/>
      <c r="Z260" s="4"/>
      <c r="AB260"/>
      <c r="AC260"/>
      <c r="AD260"/>
      <c r="AE260"/>
    </row>
    <row r="261" spans="1:31" s="3" customFormat="1" x14ac:dyDescent="0.55000000000000004">
      <c r="A261"/>
      <c r="B261"/>
      <c r="C261" s="1"/>
      <c r="E261"/>
      <c r="H261"/>
      <c r="I261"/>
      <c r="L261"/>
      <c r="M261"/>
      <c r="N261"/>
      <c r="O261"/>
      <c r="P261"/>
      <c r="Q261"/>
      <c r="R261"/>
      <c r="S261"/>
      <c r="T261"/>
      <c r="U261"/>
      <c r="V261"/>
      <c r="W261" s="11"/>
      <c r="X261" s="4"/>
      <c r="Y261" s="6"/>
      <c r="Z261" s="4"/>
      <c r="AB261"/>
      <c r="AC261"/>
      <c r="AD261"/>
      <c r="AE261"/>
    </row>
    <row r="262" spans="1:31" s="3" customFormat="1" x14ac:dyDescent="0.55000000000000004">
      <c r="A262"/>
      <c r="B262"/>
      <c r="C262" s="1"/>
      <c r="E262"/>
      <c r="H262"/>
      <c r="I262"/>
      <c r="L262"/>
      <c r="M262"/>
      <c r="N262"/>
      <c r="O262"/>
      <c r="P262"/>
      <c r="Q262"/>
      <c r="R262"/>
      <c r="S262"/>
      <c r="T262"/>
      <c r="U262"/>
      <c r="V262"/>
      <c r="W262" s="11"/>
      <c r="X262" s="4"/>
      <c r="Y262" s="6"/>
      <c r="Z262" s="4"/>
      <c r="AB262"/>
      <c r="AC262"/>
      <c r="AD262"/>
      <c r="AE262"/>
    </row>
    <row r="263" spans="1:31" s="3" customFormat="1" x14ac:dyDescent="0.55000000000000004">
      <c r="A263"/>
      <c r="B263"/>
      <c r="C263" s="1"/>
      <c r="E263"/>
      <c r="H263"/>
      <c r="I263"/>
      <c r="L263"/>
      <c r="M263"/>
      <c r="N263"/>
      <c r="O263"/>
      <c r="P263"/>
      <c r="Q263"/>
      <c r="R263"/>
      <c r="S263"/>
      <c r="T263"/>
      <c r="U263"/>
      <c r="V263"/>
      <c r="W263" s="11"/>
      <c r="X263" s="4"/>
      <c r="Y263" s="6"/>
      <c r="Z263" s="4"/>
      <c r="AB263"/>
      <c r="AC263"/>
      <c r="AD263"/>
      <c r="AE263"/>
    </row>
    <row r="264" spans="1:31" s="3" customFormat="1" x14ac:dyDescent="0.55000000000000004">
      <c r="A264"/>
      <c r="B264"/>
      <c r="C264" s="1"/>
      <c r="E264"/>
      <c r="H264"/>
      <c r="I264"/>
      <c r="L264"/>
      <c r="M264"/>
      <c r="N264"/>
      <c r="O264"/>
      <c r="P264"/>
      <c r="Q264"/>
      <c r="R264"/>
      <c r="S264"/>
      <c r="T264"/>
      <c r="U264"/>
      <c r="V264"/>
      <c r="W264" s="11"/>
      <c r="X264" s="4"/>
      <c r="Y264" s="6"/>
      <c r="Z264" s="4"/>
      <c r="AB264"/>
      <c r="AC264"/>
      <c r="AD264"/>
      <c r="AE264"/>
    </row>
    <row r="265" spans="1:31" s="3" customFormat="1" x14ac:dyDescent="0.55000000000000004">
      <c r="A265"/>
      <c r="B265"/>
      <c r="C265" s="1"/>
      <c r="E265"/>
      <c r="H265"/>
      <c r="I265"/>
      <c r="L265"/>
      <c r="M265"/>
      <c r="N265"/>
      <c r="O265"/>
      <c r="P265"/>
      <c r="Q265"/>
      <c r="R265"/>
      <c r="S265"/>
      <c r="T265"/>
      <c r="U265"/>
      <c r="V265"/>
      <c r="W265" s="11"/>
      <c r="X265" s="4"/>
      <c r="Y265" s="6"/>
      <c r="Z265" s="4"/>
      <c r="AB265"/>
      <c r="AC265"/>
      <c r="AD265"/>
      <c r="AE265"/>
    </row>
    <row r="266" spans="1:31" s="3" customFormat="1" x14ac:dyDescent="0.55000000000000004">
      <c r="A266"/>
      <c r="B266"/>
      <c r="C266" s="1"/>
      <c r="E266"/>
      <c r="H266"/>
      <c r="I266"/>
      <c r="L266"/>
      <c r="M266"/>
      <c r="N266"/>
      <c r="O266"/>
      <c r="P266"/>
      <c r="Q266"/>
      <c r="R266"/>
      <c r="S266"/>
      <c r="T266"/>
      <c r="U266"/>
      <c r="V266"/>
      <c r="W266" s="11"/>
      <c r="X266" s="4"/>
      <c r="Y266" s="6"/>
      <c r="Z266" s="4"/>
      <c r="AB266"/>
      <c r="AC266"/>
      <c r="AD266"/>
      <c r="AE266"/>
    </row>
    <row r="267" spans="1:31" s="3" customFormat="1" x14ac:dyDescent="0.55000000000000004">
      <c r="A267"/>
      <c r="B267"/>
      <c r="C267" s="1"/>
      <c r="E267"/>
      <c r="H267"/>
      <c r="I267"/>
      <c r="L267"/>
      <c r="M267"/>
      <c r="N267"/>
      <c r="O267"/>
      <c r="P267"/>
      <c r="Q267"/>
      <c r="R267"/>
      <c r="S267"/>
      <c r="T267"/>
      <c r="U267"/>
      <c r="V267"/>
      <c r="W267" s="11"/>
      <c r="X267" s="4"/>
      <c r="Y267" s="6"/>
      <c r="Z267" s="4"/>
      <c r="AB267"/>
      <c r="AC267"/>
      <c r="AD267"/>
      <c r="AE267"/>
    </row>
    <row r="268" spans="1:31" s="3" customFormat="1" x14ac:dyDescent="0.55000000000000004">
      <c r="A268"/>
      <c r="B268"/>
      <c r="C268" s="1"/>
      <c r="E268"/>
      <c r="H268"/>
      <c r="I268"/>
      <c r="L268"/>
      <c r="M268"/>
      <c r="N268"/>
      <c r="O268"/>
      <c r="P268"/>
      <c r="Q268"/>
      <c r="R268"/>
      <c r="S268"/>
      <c r="T268"/>
      <c r="U268"/>
      <c r="V268"/>
      <c r="W268" s="11"/>
      <c r="X268" s="4"/>
      <c r="Y268" s="6"/>
      <c r="Z268" s="4"/>
      <c r="AB268"/>
      <c r="AC268"/>
      <c r="AD268"/>
      <c r="AE268"/>
    </row>
    <row r="269" spans="1:31" s="3" customFormat="1" x14ac:dyDescent="0.55000000000000004">
      <c r="A269"/>
      <c r="B269"/>
      <c r="C269" s="1"/>
      <c r="E269"/>
      <c r="H269"/>
      <c r="I269"/>
      <c r="L269"/>
      <c r="M269"/>
      <c r="N269"/>
      <c r="O269"/>
      <c r="P269"/>
      <c r="Q269"/>
      <c r="R269"/>
      <c r="S269"/>
      <c r="T269"/>
      <c r="U269"/>
      <c r="V269"/>
      <c r="W269" s="11"/>
      <c r="X269" s="4"/>
      <c r="Y269" s="6"/>
      <c r="Z269" s="4"/>
      <c r="AB269"/>
      <c r="AC269"/>
      <c r="AD269"/>
      <c r="AE269"/>
    </row>
    <row r="270" spans="1:31" s="3" customFormat="1" x14ac:dyDescent="0.55000000000000004">
      <c r="A270"/>
      <c r="B270"/>
      <c r="C270" s="1"/>
      <c r="E270"/>
      <c r="H270"/>
      <c r="I270"/>
      <c r="L270"/>
      <c r="M270"/>
      <c r="N270"/>
      <c r="O270"/>
      <c r="P270"/>
      <c r="Q270"/>
      <c r="R270"/>
      <c r="S270"/>
      <c r="T270"/>
      <c r="U270"/>
      <c r="V270"/>
      <c r="W270" s="11"/>
      <c r="X270" s="4"/>
      <c r="Y270" s="6"/>
      <c r="Z270" s="4"/>
      <c r="AB270"/>
      <c r="AC270"/>
      <c r="AD270"/>
      <c r="AE270"/>
    </row>
    <row r="271" spans="1:31" s="3" customFormat="1" x14ac:dyDescent="0.55000000000000004">
      <c r="A271"/>
      <c r="B271"/>
      <c r="C271" s="1"/>
      <c r="E271"/>
      <c r="H271"/>
      <c r="I271"/>
      <c r="L271"/>
      <c r="M271"/>
      <c r="N271"/>
      <c r="O271"/>
      <c r="P271"/>
      <c r="Q271"/>
      <c r="R271"/>
      <c r="S271"/>
      <c r="T271"/>
      <c r="U271"/>
      <c r="V271"/>
      <c r="W271" s="11"/>
      <c r="X271" s="4"/>
      <c r="Y271" s="6"/>
      <c r="Z271" s="4"/>
      <c r="AB271"/>
      <c r="AC271"/>
      <c r="AD271"/>
      <c r="AE271"/>
    </row>
    <row r="272" spans="1:31" s="3" customFormat="1" x14ac:dyDescent="0.55000000000000004">
      <c r="A272"/>
      <c r="B272"/>
      <c r="C272" s="1"/>
      <c r="E272"/>
      <c r="H272"/>
      <c r="I272"/>
      <c r="L272"/>
      <c r="M272"/>
      <c r="N272"/>
      <c r="O272"/>
      <c r="P272"/>
      <c r="Q272"/>
      <c r="R272"/>
      <c r="S272"/>
      <c r="T272"/>
      <c r="U272"/>
      <c r="V272"/>
      <c r="W272" s="11"/>
      <c r="X272" s="4"/>
      <c r="Y272" s="6"/>
      <c r="Z272" s="4"/>
      <c r="AB272"/>
      <c r="AC272"/>
      <c r="AD272"/>
      <c r="AE272"/>
    </row>
    <row r="273" spans="1:31" s="3" customFormat="1" x14ac:dyDescent="0.55000000000000004">
      <c r="A273"/>
      <c r="B273"/>
      <c r="C273" s="1"/>
      <c r="E273"/>
      <c r="H273"/>
      <c r="I273"/>
      <c r="L273"/>
      <c r="M273"/>
      <c r="N273"/>
      <c r="O273"/>
      <c r="P273"/>
      <c r="Q273"/>
      <c r="R273"/>
      <c r="S273"/>
      <c r="T273"/>
      <c r="U273"/>
      <c r="V273"/>
      <c r="W273" s="11"/>
      <c r="X273" s="4"/>
      <c r="Y273" s="6"/>
      <c r="Z273" s="4"/>
      <c r="AB273"/>
      <c r="AC273"/>
      <c r="AD273"/>
      <c r="AE273"/>
    </row>
    <row r="274" spans="1:31" s="3" customFormat="1" x14ac:dyDescent="0.55000000000000004">
      <c r="A274"/>
      <c r="B274"/>
      <c r="C274" s="1"/>
      <c r="E274"/>
      <c r="H274"/>
      <c r="I274"/>
      <c r="L274"/>
      <c r="M274"/>
      <c r="N274"/>
      <c r="O274"/>
      <c r="P274"/>
      <c r="Q274"/>
      <c r="R274"/>
      <c r="S274"/>
      <c r="T274"/>
      <c r="U274"/>
      <c r="V274"/>
      <c r="W274" s="11"/>
      <c r="X274" s="4"/>
      <c r="Y274" s="6"/>
      <c r="Z274" s="4"/>
      <c r="AB274"/>
      <c r="AC274"/>
      <c r="AD274"/>
      <c r="AE274"/>
    </row>
    <row r="275" spans="1:31" s="3" customFormat="1" x14ac:dyDescent="0.55000000000000004">
      <c r="A275"/>
      <c r="B275"/>
      <c r="C275" s="1"/>
      <c r="E275"/>
      <c r="H275"/>
      <c r="I275"/>
      <c r="L275"/>
      <c r="M275"/>
      <c r="N275"/>
      <c r="O275"/>
      <c r="P275"/>
      <c r="Q275"/>
      <c r="R275"/>
      <c r="S275"/>
      <c r="T275"/>
      <c r="U275"/>
      <c r="V275"/>
      <c r="W275" s="11"/>
      <c r="X275" s="4"/>
      <c r="Y275" s="6"/>
      <c r="Z275" s="4"/>
      <c r="AB275"/>
      <c r="AC275"/>
      <c r="AD275"/>
      <c r="AE275"/>
    </row>
    <row r="276" spans="1:31" s="3" customFormat="1" x14ac:dyDescent="0.55000000000000004">
      <c r="A276"/>
      <c r="B276"/>
      <c r="C276" s="1"/>
      <c r="E276"/>
      <c r="H276"/>
      <c r="I276"/>
      <c r="L276"/>
      <c r="M276"/>
      <c r="N276"/>
      <c r="O276"/>
      <c r="P276"/>
      <c r="Q276"/>
      <c r="R276"/>
      <c r="S276"/>
      <c r="T276"/>
      <c r="U276"/>
      <c r="V276"/>
      <c r="W276" s="11"/>
      <c r="X276" s="4"/>
      <c r="Y276" s="6"/>
      <c r="Z276" s="4"/>
      <c r="AB276"/>
      <c r="AC276"/>
      <c r="AD276"/>
      <c r="AE276"/>
    </row>
    <row r="277" spans="1:31" s="3" customFormat="1" x14ac:dyDescent="0.55000000000000004">
      <c r="A277"/>
      <c r="B277"/>
      <c r="C277" s="1"/>
      <c r="E277"/>
      <c r="H277"/>
      <c r="I277"/>
      <c r="L277"/>
      <c r="M277"/>
      <c r="N277"/>
      <c r="O277"/>
      <c r="P277"/>
      <c r="Q277"/>
      <c r="R277"/>
      <c r="S277"/>
      <c r="T277"/>
      <c r="U277"/>
      <c r="V277"/>
      <c r="W277" s="11"/>
      <c r="X277" s="4"/>
      <c r="Y277" s="6"/>
      <c r="Z277" s="4"/>
      <c r="AB277"/>
      <c r="AC277"/>
      <c r="AD277"/>
      <c r="AE277"/>
    </row>
    <row r="278" spans="1:31" s="3" customFormat="1" x14ac:dyDescent="0.55000000000000004">
      <c r="A278"/>
      <c r="B278"/>
      <c r="C278" s="1"/>
      <c r="E278"/>
      <c r="H278"/>
      <c r="I278"/>
      <c r="L278"/>
      <c r="M278"/>
      <c r="N278"/>
      <c r="O278"/>
      <c r="P278"/>
      <c r="Q278"/>
      <c r="R278"/>
      <c r="S278"/>
      <c r="T278"/>
      <c r="U278"/>
      <c r="V278"/>
      <c r="W278" s="11"/>
      <c r="X278" s="4"/>
      <c r="Y278" s="6"/>
      <c r="Z278" s="4"/>
      <c r="AB278"/>
      <c r="AC278"/>
      <c r="AD278"/>
      <c r="AE278"/>
    </row>
    <row r="279" spans="1:31" s="3" customFormat="1" x14ac:dyDescent="0.55000000000000004">
      <c r="A279"/>
      <c r="B279"/>
      <c r="C279" s="1"/>
      <c r="E279"/>
      <c r="H279"/>
      <c r="I279"/>
      <c r="L279"/>
      <c r="M279"/>
      <c r="N279"/>
      <c r="O279"/>
      <c r="P279"/>
      <c r="Q279"/>
      <c r="R279"/>
      <c r="S279"/>
      <c r="T279"/>
      <c r="U279"/>
      <c r="V279"/>
      <c r="W279" s="11"/>
      <c r="X279" s="4"/>
      <c r="Y279" s="6"/>
      <c r="Z279" s="4"/>
      <c r="AB279"/>
      <c r="AC279"/>
      <c r="AD279"/>
      <c r="AE279"/>
    </row>
    <row r="280" spans="1:31" s="3" customFormat="1" x14ac:dyDescent="0.55000000000000004">
      <c r="A280"/>
      <c r="B280"/>
      <c r="C280" s="1"/>
      <c r="E280"/>
      <c r="H280"/>
      <c r="I280"/>
      <c r="L280"/>
      <c r="M280"/>
      <c r="N280"/>
      <c r="O280"/>
      <c r="P280"/>
      <c r="Q280"/>
      <c r="R280"/>
      <c r="S280"/>
      <c r="T280"/>
      <c r="U280"/>
      <c r="V280"/>
      <c r="W280" s="11"/>
      <c r="X280" s="4"/>
      <c r="Y280" s="6"/>
      <c r="Z280" s="4"/>
      <c r="AB280"/>
      <c r="AC280"/>
      <c r="AD280"/>
      <c r="AE280"/>
    </row>
    <row r="281" spans="1:31" s="3" customFormat="1" x14ac:dyDescent="0.55000000000000004">
      <c r="A281"/>
      <c r="B281"/>
      <c r="C281" s="1"/>
      <c r="E281"/>
      <c r="H281"/>
      <c r="I281"/>
      <c r="L281"/>
      <c r="M281"/>
      <c r="N281"/>
      <c r="O281"/>
      <c r="P281"/>
      <c r="Q281"/>
      <c r="R281"/>
      <c r="S281"/>
      <c r="T281"/>
      <c r="U281"/>
      <c r="V281"/>
      <c r="W281" s="11"/>
      <c r="X281" s="4"/>
      <c r="Y281" s="6"/>
      <c r="Z281" s="4"/>
      <c r="AB281"/>
      <c r="AC281"/>
      <c r="AD281"/>
      <c r="AE281"/>
    </row>
    <row r="282" spans="1:31" s="3" customFormat="1" x14ac:dyDescent="0.55000000000000004">
      <c r="A282"/>
      <c r="B282"/>
      <c r="C282" s="1"/>
      <c r="E282"/>
      <c r="H282"/>
      <c r="I282"/>
      <c r="L282"/>
      <c r="M282"/>
      <c r="N282"/>
      <c r="O282"/>
      <c r="P282"/>
      <c r="Q282"/>
      <c r="R282"/>
      <c r="S282"/>
      <c r="T282"/>
      <c r="U282"/>
      <c r="V282"/>
      <c r="W282" s="11"/>
      <c r="X282" s="4"/>
      <c r="Y282" s="6"/>
      <c r="Z282" s="4"/>
      <c r="AB282"/>
      <c r="AC282"/>
      <c r="AD282"/>
      <c r="AE282"/>
    </row>
    <row r="283" spans="1:31" s="3" customFormat="1" x14ac:dyDescent="0.55000000000000004">
      <c r="A283"/>
      <c r="B283"/>
      <c r="C283" s="1"/>
      <c r="E283"/>
      <c r="H283"/>
      <c r="I283"/>
      <c r="L283"/>
      <c r="M283"/>
      <c r="N283"/>
      <c r="O283"/>
      <c r="P283"/>
      <c r="Q283"/>
      <c r="R283"/>
      <c r="S283"/>
      <c r="T283"/>
      <c r="U283"/>
      <c r="V283"/>
      <c r="W283" s="11"/>
      <c r="X283" s="4"/>
      <c r="Y283" s="6"/>
      <c r="Z283" s="4"/>
      <c r="AB283"/>
      <c r="AC283"/>
      <c r="AD283"/>
      <c r="AE283"/>
    </row>
    <row r="284" spans="1:31" s="3" customFormat="1" x14ac:dyDescent="0.55000000000000004">
      <c r="A284"/>
      <c r="B284"/>
      <c r="C284" s="1"/>
      <c r="E284"/>
      <c r="H284"/>
      <c r="I284"/>
      <c r="L284"/>
      <c r="M284"/>
      <c r="N284"/>
      <c r="O284"/>
      <c r="P284"/>
      <c r="Q284"/>
      <c r="R284"/>
      <c r="S284"/>
      <c r="T284"/>
      <c r="U284"/>
      <c r="V284"/>
      <c r="W284" s="11"/>
      <c r="X284" s="4"/>
      <c r="Y284" s="6"/>
      <c r="Z284" s="4"/>
      <c r="AB284"/>
      <c r="AC284"/>
      <c r="AD284"/>
      <c r="AE284"/>
    </row>
    <row r="285" spans="1:31" s="3" customFormat="1" x14ac:dyDescent="0.55000000000000004">
      <c r="A285"/>
      <c r="B285"/>
      <c r="C285" s="1"/>
      <c r="E285"/>
      <c r="H285"/>
      <c r="I285"/>
      <c r="L285"/>
      <c r="M285"/>
      <c r="N285"/>
      <c r="O285"/>
      <c r="P285"/>
      <c r="Q285"/>
      <c r="R285"/>
      <c r="S285"/>
      <c r="T285"/>
      <c r="U285"/>
      <c r="V285"/>
      <c r="W285" s="11"/>
      <c r="X285" s="4"/>
      <c r="Y285" s="6"/>
      <c r="Z285" s="4"/>
      <c r="AB285"/>
      <c r="AC285"/>
      <c r="AD285"/>
      <c r="AE285"/>
    </row>
    <row r="286" spans="1:31" s="3" customFormat="1" x14ac:dyDescent="0.55000000000000004">
      <c r="A286"/>
      <c r="B286"/>
      <c r="C286" s="1"/>
      <c r="E286"/>
      <c r="H286"/>
      <c r="I286"/>
      <c r="L286"/>
      <c r="M286"/>
      <c r="N286"/>
      <c r="O286"/>
      <c r="P286"/>
      <c r="Q286"/>
      <c r="R286"/>
      <c r="S286"/>
      <c r="T286"/>
      <c r="U286"/>
      <c r="V286"/>
      <c r="W286" s="11"/>
      <c r="X286" s="4"/>
      <c r="Y286" s="6"/>
      <c r="Z286" s="4"/>
      <c r="AB286"/>
      <c r="AC286"/>
      <c r="AD286"/>
      <c r="AE286"/>
    </row>
    <row r="287" spans="1:31" s="3" customFormat="1" x14ac:dyDescent="0.55000000000000004">
      <c r="A287"/>
      <c r="B287"/>
      <c r="C287" s="1"/>
      <c r="E287"/>
      <c r="H287"/>
      <c r="I287"/>
      <c r="L287"/>
      <c r="M287"/>
      <c r="N287"/>
      <c r="O287"/>
      <c r="P287"/>
      <c r="Q287"/>
      <c r="R287"/>
      <c r="S287"/>
      <c r="T287"/>
      <c r="U287"/>
      <c r="V287"/>
      <c r="W287" s="11"/>
      <c r="X287" s="4"/>
      <c r="Y287" s="6"/>
      <c r="Z287" s="4"/>
      <c r="AB287"/>
      <c r="AC287"/>
      <c r="AD287"/>
      <c r="AE287"/>
    </row>
    <row r="288" spans="1:31" s="3" customFormat="1" x14ac:dyDescent="0.55000000000000004">
      <c r="A288"/>
      <c r="B288"/>
      <c r="C288" s="1"/>
      <c r="E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 s="11"/>
      <c r="X288" s="4"/>
      <c r="Y288" s="6"/>
      <c r="Z288" s="4"/>
      <c r="AB288"/>
      <c r="AC288"/>
      <c r="AD288"/>
      <c r="AE288"/>
    </row>
    <row r="289" spans="1:31" s="3" customFormat="1" x14ac:dyDescent="0.55000000000000004">
      <c r="A289"/>
      <c r="B289"/>
      <c r="C289" s="1"/>
      <c r="E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 s="11"/>
      <c r="X289" s="4"/>
      <c r="Y289" s="6"/>
      <c r="Z289" s="4"/>
      <c r="AB289"/>
      <c r="AC289"/>
      <c r="AD289"/>
      <c r="AE289"/>
    </row>
    <row r="290" spans="1:31" s="3" customFormat="1" x14ac:dyDescent="0.55000000000000004">
      <c r="A290"/>
      <c r="B290"/>
      <c r="C290" s="1"/>
      <c r="E290"/>
      <c r="H290"/>
      <c r="I290"/>
      <c r="L290"/>
      <c r="M290"/>
      <c r="N290"/>
      <c r="O290"/>
      <c r="P290"/>
      <c r="Q290"/>
      <c r="R290"/>
      <c r="S290"/>
      <c r="T290"/>
      <c r="U290"/>
      <c r="V290"/>
      <c r="W290" s="11"/>
      <c r="X290" s="4"/>
      <c r="Y290" s="6"/>
      <c r="Z290" s="4"/>
      <c r="AB290"/>
      <c r="AC290"/>
      <c r="AD290"/>
      <c r="AE290"/>
    </row>
    <row r="291" spans="1:31" s="3" customFormat="1" x14ac:dyDescent="0.55000000000000004">
      <c r="A291"/>
      <c r="B291"/>
      <c r="C291" s="1"/>
      <c r="E291"/>
      <c r="H291"/>
      <c r="I291"/>
      <c r="L291"/>
      <c r="M291"/>
      <c r="N291"/>
      <c r="O291"/>
      <c r="P291"/>
      <c r="Q291"/>
      <c r="R291"/>
      <c r="S291"/>
      <c r="T291"/>
      <c r="U291"/>
      <c r="V291"/>
      <c r="W291" s="11"/>
      <c r="X291" s="4"/>
      <c r="Y291" s="6"/>
      <c r="Z291" s="4"/>
      <c r="AB291"/>
      <c r="AC291"/>
      <c r="AD291"/>
      <c r="AE291"/>
    </row>
    <row r="292" spans="1:31" s="3" customFormat="1" x14ac:dyDescent="0.55000000000000004">
      <c r="A292"/>
      <c r="B292"/>
      <c r="C292" s="1"/>
      <c r="E292"/>
      <c r="H292"/>
      <c r="I292"/>
      <c r="L292"/>
      <c r="M292"/>
      <c r="N292"/>
      <c r="O292"/>
      <c r="P292"/>
      <c r="Q292"/>
      <c r="R292"/>
      <c r="S292"/>
      <c r="T292"/>
      <c r="U292"/>
      <c r="V292"/>
      <c r="W292" s="11"/>
      <c r="X292" s="4"/>
      <c r="Y292" s="6"/>
      <c r="Z292" s="4"/>
      <c r="AB292"/>
      <c r="AC292"/>
      <c r="AD292"/>
      <c r="AE292"/>
    </row>
    <row r="293" spans="1:31" s="3" customFormat="1" x14ac:dyDescent="0.55000000000000004">
      <c r="A293"/>
      <c r="B293"/>
      <c r="C293" s="1"/>
      <c r="E293"/>
      <c r="H293"/>
      <c r="I293"/>
      <c r="L293"/>
      <c r="M293"/>
      <c r="N293"/>
      <c r="O293"/>
      <c r="P293"/>
      <c r="Q293"/>
      <c r="R293"/>
      <c r="S293"/>
      <c r="T293"/>
      <c r="U293"/>
      <c r="V293"/>
      <c r="W293" s="11"/>
      <c r="X293" s="4"/>
      <c r="Y293" s="6"/>
      <c r="Z293" s="4"/>
      <c r="AB293"/>
      <c r="AC293"/>
      <c r="AD293"/>
      <c r="AE293"/>
    </row>
    <row r="294" spans="1:31" s="3" customFormat="1" x14ac:dyDescent="0.55000000000000004">
      <c r="A294"/>
      <c r="B294"/>
      <c r="C294" s="1"/>
      <c r="E294"/>
      <c r="H294"/>
      <c r="I294"/>
      <c r="L294"/>
      <c r="M294"/>
      <c r="N294"/>
      <c r="O294"/>
      <c r="P294"/>
      <c r="Q294"/>
      <c r="R294"/>
      <c r="S294"/>
      <c r="T294"/>
      <c r="U294"/>
      <c r="V294"/>
      <c r="W294" s="11"/>
      <c r="X294" s="4"/>
      <c r="Y294" s="6"/>
      <c r="Z294" s="4"/>
      <c r="AB294"/>
      <c r="AC294"/>
      <c r="AD294"/>
      <c r="AE294"/>
    </row>
    <row r="295" spans="1:31" s="3" customFormat="1" x14ac:dyDescent="0.55000000000000004">
      <c r="A295"/>
      <c r="B295"/>
      <c r="C295" s="1"/>
      <c r="E295"/>
      <c r="H295"/>
      <c r="I295"/>
      <c r="L295"/>
      <c r="M295"/>
      <c r="N295"/>
      <c r="O295"/>
      <c r="P295"/>
      <c r="Q295"/>
      <c r="R295"/>
      <c r="S295"/>
      <c r="T295"/>
      <c r="U295"/>
      <c r="V295"/>
      <c r="W295" s="11"/>
      <c r="X295" s="4"/>
      <c r="Y295" s="6"/>
      <c r="Z295" s="4"/>
      <c r="AB295"/>
      <c r="AC295"/>
      <c r="AD295"/>
      <c r="AE295"/>
    </row>
    <row r="296" spans="1:31" s="3" customFormat="1" x14ac:dyDescent="0.55000000000000004">
      <c r="A296"/>
      <c r="B296"/>
      <c r="C296" s="1"/>
      <c r="E296"/>
      <c r="H296"/>
      <c r="I296"/>
      <c r="L296"/>
      <c r="M296"/>
      <c r="N296"/>
      <c r="O296"/>
      <c r="P296"/>
      <c r="Q296"/>
      <c r="R296"/>
      <c r="S296"/>
      <c r="T296"/>
      <c r="U296"/>
      <c r="V296"/>
      <c r="W296" s="11"/>
      <c r="X296" s="4"/>
      <c r="Y296" s="6"/>
      <c r="Z296" s="4"/>
      <c r="AB296"/>
      <c r="AC296"/>
      <c r="AD296"/>
      <c r="AE296"/>
    </row>
    <row r="297" spans="1:31" s="3" customFormat="1" x14ac:dyDescent="0.55000000000000004">
      <c r="A297"/>
      <c r="B297"/>
      <c r="C297" s="1"/>
      <c r="E297"/>
      <c r="H297"/>
      <c r="I297"/>
      <c r="L297"/>
      <c r="M297"/>
      <c r="N297"/>
      <c r="O297"/>
      <c r="P297"/>
      <c r="Q297"/>
      <c r="R297"/>
      <c r="S297"/>
      <c r="T297"/>
      <c r="U297"/>
      <c r="V297"/>
      <c r="W297" s="11"/>
      <c r="X297" s="4"/>
      <c r="Y297" s="6"/>
      <c r="Z297" s="4"/>
      <c r="AB297"/>
      <c r="AC297"/>
      <c r="AD297"/>
      <c r="AE297"/>
    </row>
    <row r="298" spans="1:31" s="3" customFormat="1" x14ac:dyDescent="0.55000000000000004">
      <c r="A298"/>
      <c r="B298"/>
      <c r="C298" s="1"/>
      <c r="E298"/>
      <c r="H298"/>
      <c r="I298"/>
      <c r="L298"/>
      <c r="M298"/>
      <c r="N298"/>
      <c r="O298"/>
      <c r="P298"/>
      <c r="Q298"/>
      <c r="R298"/>
      <c r="S298"/>
      <c r="T298"/>
      <c r="U298"/>
      <c r="V298"/>
      <c r="W298" s="11"/>
      <c r="X298" s="4"/>
      <c r="Y298" s="6"/>
      <c r="Z298" s="4"/>
      <c r="AB298"/>
      <c r="AC298"/>
      <c r="AD298"/>
      <c r="AE298"/>
    </row>
    <row r="299" spans="1:31" s="3" customFormat="1" x14ac:dyDescent="0.55000000000000004">
      <c r="A299"/>
      <c r="B299"/>
      <c r="C299" s="1"/>
      <c r="E299"/>
      <c r="H299"/>
      <c r="I299"/>
      <c r="L299"/>
      <c r="M299"/>
      <c r="N299"/>
      <c r="O299"/>
      <c r="P299"/>
      <c r="Q299"/>
      <c r="R299"/>
      <c r="S299"/>
      <c r="T299"/>
      <c r="U299"/>
      <c r="V299"/>
      <c r="W299" s="11"/>
      <c r="X299" s="4"/>
      <c r="Y299" s="6"/>
      <c r="Z299" s="4"/>
      <c r="AB299"/>
      <c r="AC299"/>
      <c r="AD299"/>
      <c r="AE299"/>
    </row>
    <row r="300" spans="1:31" s="3" customFormat="1" x14ac:dyDescent="0.55000000000000004">
      <c r="A300"/>
      <c r="B300"/>
      <c r="C300" s="1"/>
      <c r="E300"/>
      <c r="H300"/>
      <c r="I300"/>
      <c r="L300"/>
      <c r="M300"/>
      <c r="N300"/>
      <c r="O300"/>
      <c r="P300"/>
      <c r="Q300"/>
      <c r="R300"/>
      <c r="S300"/>
      <c r="T300"/>
      <c r="U300"/>
      <c r="V300"/>
      <c r="W300" s="11"/>
      <c r="X300" s="4"/>
      <c r="Y300" s="6"/>
      <c r="Z300" s="4"/>
      <c r="AB300"/>
      <c r="AC300"/>
      <c r="AD300"/>
      <c r="AE300"/>
    </row>
    <row r="301" spans="1:31" s="3" customFormat="1" x14ac:dyDescent="0.55000000000000004">
      <c r="A301"/>
      <c r="B301"/>
      <c r="C301" s="1"/>
      <c r="E301"/>
      <c r="H301"/>
      <c r="I301"/>
      <c r="L301"/>
      <c r="M301"/>
      <c r="N301"/>
      <c r="O301"/>
      <c r="P301"/>
      <c r="Q301"/>
      <c r="R301"/>
      <c r="S301"/>
      <c r="T301"/>
      <c r="U301"/>
      <c r="V301"/>
      <c r="W301" s="11"/>
      <c r="X301" s="4"/>
      <c r="Y301" s="6"/>
      <c r="Z301" s="4"/>
      <c r="AB301"/>
      <c r="AC301"/>
      <c r="AD301"/>
      <c r="AE301"/>
    </row>
    <row r="302" spans="1:31" s="3" customFormat="1" x14ac:dyDescent="0.55000000000000004">
      <c r="A302"/>
      <c r="B302"/>
      <c r="C302" s="1"/>
      <c r="E302"/>
      <c r="H302"/>
      <c r="I302"/>
      <c r="L302"/>
      <c r="M302"/>
      <c r="N302"/>
      <c r="O302"/>
      <c r="P302"/>
      <c r="Q302"/>
      <c r="R302"/>
      <c r="S302"/>
      <c r="T302"/>
      <c r="U302"/>
      <c r="V302"/>
      <c r="W302" s="11"/>
      <c r="X302" s="4"/>
      <c r="Y302" s="6"/>
      <c r="Z302" s="4"/>
      <c r="AB302"/>
      <c r="AC302"/>
      <c r="AD302"/>
      <c r="AE302"/>
    </row>
    <row r="303" spans="1:31" s="3" customFormat="1" x14ac:dyDescent="0.55000000000000004">
      <c r="A303"/>
      <c r="B303"/>
      <c r="C303" s="1"/>
      <c r="E303"/>
      <c r="H303"/>
      <c r="I303"/>
      <c r="L303"/>
      <c r="M303"/>
      <c r="N303"/>
      <c r="O303"/>
      <c r="P303"/>
      <c r="Q303"/>
      <c r="R303"/>
      <c r="S303"/>
      <c r="T303"/>
      <c r="U303"/>
      <c r="V303"/>
      <c r="W303" s="11"/>
      <c r="X303" s="4"/>
      <c r="Y303" s="6"/>
      <c r="Z303" s="4"/>
      <c r="AB303"/>
      <c r="AC303"/>
      <c r="AD303"/>
      <c r="AE303"/>
    </row>
    <row r="304" spans="1:31" s="3" customFormat="1" x14ac:dyDescent="0.55000000000000004">
      <c r="A304"/>
      <c r="B304"/>
      <c r="C304" s="1"/>
      <c r="E304"/>
      <c r="H304"/>
      <c r="I304"/>
      <c r="L304"/>
      <c r="M304"/>
      <c r="N304"/>
      <c r="O304"/>
      <c r="P304"/>
      <c r="Q304"/>
      <c r="R304"/>
      <c r="S304"/>
      <c r="T304"/>
      <c r="U304"/>
      <c r="V304"/>
      <c r="W304" s="11"/>
      <c r="X304" s="4"/>
      <c r="Y304" s="6"/>
      <c r="Z304" s="4"/>
      <c r="AB304"/>
      <c r="AC304"/>
      <c r="AD304"/>
      <c r="AE304"/>
    </row>
    <row r="305" spans="1:31" s="3" customFormat="1" x14ac:dyDescent="0.55000000000000004">
      <c r="A305"/>
      <c r="B305"/>
      <c r="C305" s="1"/>
      <c r="E305"/>
      <c r="H305"/>
      <c r="I305"/>
      <c r="L305"/>
      <c r="M305"/>
      <c r="N305"/>
      <c r="O305"/>
      <c r="P305"/>
      <c r="Q305"/>
      <c r="R305"/>
      <c r="S305"/>
      <c r="T305"/>
      <c r="U305"/>
      <c r="V305"/>
      <c r="W305" s="11"/>
      <c r="X305" s="4"/>
      <c r="Y305" s="6"/>
      <c r="Z305" s="4"/>
      <c r="AB305"/>
      <c r="AC305"/>
      <c r="AD305"/>
      <c r="AE305"/>
    </row>
    <row r="306" spans="1:31" s="3" customFormat="1" x14ac:dyDescent="0.55000000000000004">
      <c r="A306"/>
      <c r="B306"/>
      <c r="C306" s="1"/>
      <c r="E306"/>
      <c r="H306"/>
      <c r="I306"/>
      <c r="L306"/>
      <c r="M306"/>
      <c r="N306"/>
      <c r="O306"/>
      <c r="P306"/>
      <c r="Q306"/>
      <c r="R306"/>
      <c r="S306"/>
      <c r="T306"/>
      <c r="U306"/>
      <c r="V306"/>
      <c r="W306" s="11"/>
      <c r="X306" s="4"/>
      <c r="Y306" s="6"/>
      <c r="Z306" s="4"/>
      <c r="AB306"/>
      <c r="AC306"/>
      <c r="AD306"/>
      <c r="AE306"/>
    </row>
    <row r="307" spans="1:31" s="3" customFormat="1" x14ac:dyDescent="0.55000000000000004">
      <c r="A307"/>
      <c r="B307"/>
      <c r="C307" s="1"/>
      <c r="E307"/>
      <c r="H307"/>
      <c r="I307"/>
      <c r="L307"/>
      <c r="M307"/>
      <c r="N307"/>
      <c r="O307"/>
      <c r="P307"/>
      <c r="Q307"/>
      <c r="R307"/>
      <c r="S307"/>
      <c r="T307"/>
      <c r="U307"/>
      <c r="V307"/>
      <c r="W307" s="11"/>
      <c r="X307" s="4"/>
      <c r="Y307" s="6"/>
      <c r="Z307" s="4"/>
      <c r="AB307"/>
      <c r="AC307"/>
      <c r="AD307"/>
      <c r="AE307"/>
    </row>
    <row r="308" spans="1:31" s="3" customFormat="1" x14ac:dyDescent="0.55000000000000004">
      <c r="A308"/>
      <c r="B308"/>
      <c r="C308" s="1"/>
      <c r="E308"/>
      <c r="H308"/>
      <c r="I308"/>
      <c r="L308"/>
      <c r="M308"/>
      <c r="N308"/>
      <c r="O308"/>
      <c r="P308"/>
      <c r="Q308"/>
      <c r="R308"/>
      <c r="S308"/>
      <c r="T308"/>
      <c r="U308"/>
      <c r="V308"/>
      <c r="W308" s="11"/>
      <c r="X308" s="4"/>
      <c r="Y308" s="6"/>
      <c r="Z308" s="4"/>
      <c r="AB308"/>
      <c r="AC308"/>
      <c r="AD308"/>
      <c r="AE308"/>
    </row>
    <row r="309" spans="1:31" s="3" customFormat="1" x14ac:dyDescent="0.55000000000000004">
      <c r="A309"/>
      <c r="B309"/>
      <c r="C309" s="1"/>
      <c r="E309"/>
      <c r="H309"/>
      <c r="I309"/>
      <c r="L309"/>
      <c r="M309"/>
      <c r="N309"/>
      <c r="O309"/>
      <c r="P309"/>
      <c r="Q309"/>
      <c r="R309"/>
      <c r="S309"/>
      <c r="T309"/>
      <c r="U309"/>
      <c r="V309"/>
      <c r="W309" s="11"/>
      <c r="X309" s="4"/>
      <c r="Y309" s="6"/>
      <c r="Z309" s="4"/>
      <c r="AB309"/>
      <c r="AC309"/>
      <c r="AD309"/>
      <c r="AE309"/>
    </row>
    <row r="310" spans="1:31" s="3" customFormat="1" x14ac:dyDescent="0.55000000000000004">
      <c r="A310"/>
      <c r="B310"/>
      <c r="C310" s="1"/>
      <c r="E310"/>
      <c r="H310"/>
      <c r="I310"/>
      <c r="L310"/>
      <c r="M310"/>
      <c r="N310"/>
      <c r="O310"/>
      <c r="P310"/>
      <c r="Q310"/>
      <c r="R310"/>
      <c r="S310"/>
      <c r="T310"/>
      <c r="U310"/>
      <c r="V310"/>
      <c r="W310" s="11"/>
      <c r="X310" s="4"/>
      <c r="Y310" s="6"/>
      <c r="Z310" s="4"/>
      <c r="AB310"/>
      <c r="AC310"/>
      <c r="AD310"/>
      <c r="AE310"/>
    </row>
    <row r="311" spans="1:31" s="3" customFormat="1" x14ac:dyDescent="0.55000000000000004">
      <c r="A311"/>
      <c r="B311"/>
      <c r="C311" s="1"/>
      <c r="E311"/>
      <c r="H311"/>
      <c r="I311"/>
      <c r="L311"/>
      <c r="M311"/>
      <c r="N311"/>
      <c r="O311"/>
      <c r="P311"/>
      <c r="Q311"/>
      <c r="R311"/>
      <c r="S311"/>
      <c r="T311"/>
      <c r="U311"/>
      <c r="V311"/>
      <c r="W311" s="11"/>
      <c r="X311" s="4"/>
      <c r="Y311" s="6"/>
      <c r="Z311" s="4"/>
      <c r="AB311"/>
      <c r="AC311"/>
      <c r="AD311"/>
      <c r="AE311"/>
    </row>
    <row r="312" spans="1:31" s="3" customFormat="1" x14ac:dyDescent="0.55000000000000004">
      <c r="A312"/>
      <c r="B312"/>
      <c r="C312" s="1"/>
      <c r="E312"/>
      <c r="H312"/>
      <c r="I312"/>
      <c r="L312"/>
      <c r="M312"/>
      <c r="N312"/>
      <c r="O312"/>
      <c r="P312"/>
      <c r="Q312"/>
      <c r="R312"/>
      <c r="S312"/>
      <c r="T312"/>
      <c r="U312"/>
      <c r="V312"/>
      <c r="W312" s="11"/>
      <c r="X312" s="4"/>
      <c r="Y312" s="6"/>
      <c r="Z312" s="4"/>
      <c r="AB312"/>
      <c r="AC312"/>
      <c r="AD312"/>
      <c r="AE312"/>
    </row>
    <row r="313" spans="1:31" s="3" customFormat="1" x14ac:dyDescent="0.55000000000000004">
      <c r="A313"/>
      <c r="B313"/>
      <c r="C313" s="1"/>
      <c r="E313"/>
      <c r="H313"/>
      <c r="I313"/>
      <c r="L313"/>
      <c r="M313"/>
      <c r="N313"/>
      <c r="O313"/>
      <c r="P313"/>
      <c r="Q313"/>
      <c r="R313"/>
      <c r="S313"/>
      <c r="T313"/>
      <c r="U313"/>
      <c r="V313"/>
      <c r="W313" s="11"/>
      <c r="X313" s="4"/>
      <c r="Y313" s="6"/>
      <c r="Z313" s="4"/>
      <c r="AB313"/>
      <c r="AC313"/>
      <c r="AD313"/>
      <c r="AE313"/>
    </row>
    <row r="314" spans="1:31" s="3" customFormat="1" x14ac:dyDescent="0.55000000000000004">
      <c r="A314"/>
      <c r="B314"/>
      <c r="C314" s="1"/>
      <c r="E314"/>
      <c r="H314"/>
      <c r="I314"/>
      <c r="L314"/>
      <c r="M314"/>
      <c r="N314"/>
      <c r="O314"/>
      <c r="P314"/>
      <c r="Q314"/>
      <c r="R314"/>
      <c r="S314"/>
      <c r="T314"/>
      <c r="U314"/>
      <c r="V314"/>
      <c r="W314" s="11"/>
      <c r="X314" s="4"/>
      <c r="Y314" s="6"/>
      <c r="Z314" s="4"/>
      <c r="AB314"/>
      <c r="AC314"/>
      <c r="AD314"/>
      <c r="AE314"/>
    </row>
    <row r="315" spans="1:31" s="3" customFormat="1" x14ac:dyDescent="0.55000000000000004">
      <c r="A315"/>
      <c r="B315"/>
      <c r="C315" s="1"/>
      <c r="E315"/>
      <c r="H315"/>
      <c r="I315"/>
      <c r="L315"/>
      <c r="M315"/>
      <c r="N315"/>
      <c r="O315"/>
      <c r="P315"/>
      <c r="Q315"/>
      <c r="R315"/>
      <c r="S315"/>
      <c r="T315"/>
      <c r="U315"/>
      <c r="V315"/>
      <c r="W315" s="11"/>
      <c r="X315" s="4"/>
      <c r="Y315" s="6"/>
      <c r="Z315" s="4"/>
      <c r="AB315"/>
      <c r="AC315"/>
      <c r="AD315"/>
      <c r="AE315"/>
    </row>
    <row r="316" spans="1:31" s="3" customFormat="1" x14ac:dyDescent="0.55000000000000004">
      <c r="A316"/>
      <c r="B316"/>
      <c r="C316" s="1"/>
      <c r="E316"/>
      <c r="H316"/>
      <c r="I316"/>
      <c r="L316"/>
      <c r="M316"/>
      <c r="N316"/>
      <c r="O316"/>
      <c r="P316"/>
      <c r="Q316"/>
      <c r="R316"/>
      <c r="S316"/>
      <c r="T316"/>
      <c r="U316"/>
      <c r="V316"/>
      <c r="W316" s="11"/>
      <c r="X316" s="4"/>
      <c r="Y316" s="6"/>
      <c r="Z316" s="4"/>
      <c r="AB316"/>
      <c r="AC316"/>
      <c r="AD316"/>
      <c r="AE316"/>
    </row>
    <row r="317" spans="1:31" s="3" customFormat="1" x14ac:dyDescent="0.55000000000000004">
      <c r="A317"/>
      <c r="B317"/>
      <c r="C317" s="1"/>
      <c r="E317"/>
      <c r="H317"/>
      <c r="I317"/>
      <c r="L317"/>
      <c r="M317"/>
      <c r="N317"/>
      <c r="O317"/>
      <c r="P317"/>
      <c r="Q317"/>
      <c r="R317"/>
      <c r="S317"/>
      <c r="T317"/>
      <c r="U317"/>
      <c r="V317"/>
      <c r="W317" s="11"/>
      <c r="X317" s="4"/>
      <c r="Y317" s="6"/>
      <c r="Z317" s="4"/>
      <c r="AB317"/>
      <c r="AC317"/>
      <c r="AD317"/>
      <c r="AE317"/>
    </row>
    <row r="318" spans="1:31" s="3" customFormat="1" x14ac:dyDescent="0.55000000000000004">
      <c r="A318"/>
      <c r="B318"/>
      <c r="C318" s="1"/>
      <c r="E318"/>
      <c r="H318"/>
      <c r="I318"/>
      <c r="L318"/>
      <c r="M318"/>
      <c r="N318"/>
      <c r="O318"/>
      <c r="P318"/>
      <c r="Q318"/>
      <c r="R318"/>
      <c r="S318"/>
      <c r="T318"/>
      <c r="U318"/>
      <c r="V318"/>
      <c r="W318" s="11"/>
      <c r="X318" s="4"/>
      <c r="Y318" s="6"/>
      <c r="Z318" s="4"/>
      <c r="AB318"/>
      <c r="AC318"/>
      <c r="AD318"/>
      <c r="AE318"/>
    </row>
    <row r="319" spans="1:31" s="3" customFormat="1" x14ac:dyDescent="0.55000000000000004">
      <c r="A319"/>
      <c r="B319"/>
      <c r="C319" s="1"/>
      <c r="E319"/>
      <c r="H319"/>
      <c r="I319"/>
      <c r="L319"/>
      <c r="M319"/>
      <c r="N319"/>
      <c r="O319"/>
      <c r="P319"/>
      <c r="Q319"/>
      <c r="R319"/>
      <c r="S319"/>
      <c r="T319"/>
      <c r="U319"/>
      <c r="V319"/>
      <c r="W319" s="11"/>
      <c r="X319" s="4"/>
      <c r="Y319" s="6"/>
      <c r="Z319" s="4"/>
      <c r="AB319"/>
      <c r="AC319"/>
      <c r="AD319"/>
      <c r="AE319"/>
    </row>
    <row r="320" spans="1:31" s="3" customFormat="1" x14ac:dyDescent="0.55000000000000004">
      <c r="A320"/>
      <c r="B320"/>
      <c r="C320" s="1"/>
      <c r="E320"/>
      <c r="H320"/>
      <c r="I320"/>
      <c r="L320"/>
      <c r="M320"/>
      <c r="N320"/>
      <c r="O320"/>
      <c r="P320"/>
      <c r="Q320"/>
      <c r="R320"/>
      <c r="S320"/>
      <c r="T320"/>
      <c r="U320"/>
      <c r="V320"/>
      <c r="W320" s="11"/>
      <c r="X320" s="4"/>
      <c r="Y320" s="6"/>
      <c r="Z320" s="4"/>
      <c r="AB320"/>
      <c r="AC320"/>
      <c r="AD320"/>
      <c r="AE320"/>
    </row>
    <row r="321" spans="1:31" s="3" customFormat="1" x14ac:dyDescent="0.55000000000000004">
      <c r="A321"/>
      <c r="B321"/>
      <c r="C321" s="1"/>
      <c r="E321"/>
      <c r="H321"/>
      <c r="I321"/>
      <c r="L321"/>
      <c r="M321"/>
      <c r="N321"/>
      <c r="O321"/>
      <c r="P321"/>
      <c r="Q321"/>
      <c r="R321"/>
      <c r="S321"/>
      <c r="T321"/>
      <c r="U321"/>
      <c r="V321"/>
      <c r="W321" s="11"/>
      <c r="X321" s="4"/>
      <c r="Y321" s="6"/>
      <c r="Z321" s="4"/>
      <c r="AB321"/>
      <c r="AC321"/>
      <c r="AD321"/>
      <c r="AE321"/>
    </row>
    <row r="322" spans="1:31" s="3" customFormat="1" x14ac:dyDescent="0.55000000000000004">
      <c r="A322"/>
      <c r="B322"/>
      <c r="C322" s="1"/>
      <c r="E322"/>
      <c r="H322"/>
      <c r="I322"/>
      <c r="L322"/>
      <c r="M322"/>
      <c r="N322"/>
      <c r="O322"/>
      <c r="P322"/>
      <c r="Q322"/>
      <c r="R322"/>
      <c r="S322"/>
      <c r="T322"/>
      <c r="U322"/>
      <c r="V322"/>
      <c r="W322" s="11"/>
      <c r="X322" s="4"/>
      <c r="Y322" s="6"/>
      <c r="Z322" s="4"/>
      <c r="AB322"/>
      <c r="AC322"/>
      <c r="AD322"/>
      <c r="AE322"/>
    </row>
    <row r="323" spans="1:31" s="3" customFormat="1" x14ac:dyDescent="0.55000000000000004">
      <c r="A323"/>
      <c r="B323"/>
      <c r="C323" s="1"/>
      <c r="E323"/>
      <c r="H323"/>
      <c r="I323"/>
      <c r="L323"/>
      <c r="M323"/>
      <c r="N323"/>
      <c r="O323"/>
      <c r="P323"/>
      <c r="Q323"/>
      <c r="R323"/>
      <c r="S323"/>
      <c r="T323"/>
      <c r="U323"/>
      <c r="V323"/>
      <c r="W323" s="11"/>
      <c r="X323" s="4"/>
      <c r="Y323" s="6"/>
      <c r="Z323" s="4"/>
      <c r="AB323"/>
      <c r="AC323"/>
      <c r="AD323"/>
      <c r="AE323"/>
    </row>
  </sheetData>
  <autoFilter ref="A3:AD37" xr:uid="{A2D00820-C32F-4DB1-9E8B-BDA18B5BC6D0}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0FD9-8BA7-4C23-A1A7-0DE24D48E06B}">
  <sheetPr codeName="Sheet7"/>
  <dimension ref="A1:X317"/>
  <sheetViews>
    <sheetView workbookViewId="0">
      <selection activeCell="D28" sqref="D28"/>
    </sheetView>
  </sheetViews>
  <sheetFormatPr baseColWidth="10" defaultColWidth="9.140625" defaultRowHeight="18.75" x14ac:dyDescent="0.55000000000000004"/>
  <cols>
    <col min="3" max="3" width="14.42578125" bestFit="1" customWidth="1"/>
    <col min="4" max="4" width="15.140625" style="3" bestFit="1" customWidth="1"/>
    <col min="5" max="5" width="11.140625" bestFit="1" customWidth="1"/>
    <col min="6" max="7" width="14.7109375" style="3" bestFit="1" customWidth="1"/>
    <col min="8" max="8" width="16.140625" bestFit="1" customWidth="1"/>
    <col min="9" max="9" width="15.42578125" bestFit="1" customWidth="1"/>
    <col min="10" max="10" width="16.7109375" style="3" bestFit="1" customWidth="1"/>
    <col min="11" max="11" width="16.7109375" style="3" customWidth="1"/>
    <col min="12" max="12" width="12.140625" bestFit="1" customWidth="1"/>
    <col min="17" max="17" width="10.140625" bestFit="1" customWidth="1"/>
    <col min="18" max="18" width="15.42578125" bestFit="1" customWidth="1"/>
    <col min="19" max="19" width="13.85546875" bestFit="1" customWidth="1"/>
    <col min="20" max="20" width="13.42578125" customWidth="1"/>
  </cols>
  <sheetData>
    <row r="1" spans="1:24" x14ac:dyDescent="0.55000000000000004">
      <c r="A1" s="2" t="s">
        <v>45</v>
      </c>
      <c r="U1" t="s">
        <v>55</v>
      </c>
    </row>
    <row r="2" spans="1:24" x14ac:dyDescent="0.55000000000000004">
      <c r="D2" s="3" t="s">
        <v>46</v>
      </c>
      <c r="F2" s="3" t="s">
        <v>46</v>
      </c>
      <c r="G2" s="3" t="s">
        <v>46</v>
      </c>
      <c r="J2" s="3" t="s">
        <v>47</v>
      </c>
      <c r="K2" s="3" t="s">
        <v>47</v>
      </c>
    </row>
    <row r="3" spans="1:24" x14ac:dyDescent="0.55000000000000004">
      <c r="B3" t="s">
        <v>4</v>
      </c>
      <c r="C3" t="s">
        <v>5</v>
      </c>
      <c r="D3" s="3" t="s">
        <v>6</v>
      </c>
      <c r="E3" t="s">
        <v>7</v>
      </c>
      <c r="F3" s="3" t="s">
        <v>8</v>
      </c>
      <c r="G3" s="3" t="s">
        <v>9</v>
      </c>
      <c r="H3" t="s">
        <v>10</v>
      </c>
      <c r="I3" t="s">
        <v>11</v>
      </c>
      <c r="J3" s="3" t="s">
        <v>12</v>
      </c>
      <c r="K3" s="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</row>
    <row r="4" spans="1:24" x14ac:dyDescent="0.55000000000000004">
      <c r="A4">
        <v>4</v>
      </c>
      <c r="B4">
        <v>1642758905588</v>
      </c>
      <c r="C4" s="1">
        <v>44582.413252314815</v>
      </c>
      <c r="D4" s="3">
        <v>100</v>
      </c>
      <c r="E4">
        <v>99999999</v>
      </c>
      <c r="F4" s="3">
        <v>100</v>
      </c>
      <c r="G4" s="3">
        <v>43581</v>
      </c>
      <c r="H4">
        <v>99999999</v>
      </c>
      <c r="I4">
        <v>99999999</v>
      </c>
      <c r="J4" s="3">
        <v>99999999</v>
      </c>
      <c r="K4" s="3">
        <v>99999999</v>
      </c>
      <c r="L4">
        <v>103994</v>
      </c>
      <c r="M4">
        <v>25.903699632644599</v>
      </c>
      <c r="N4">
        <v>0.88014000000000003</v>
      </c>
      <c r="O4">
        <v>6</v>
      </c>
      <c r="P4">
        <v>108231</v>
      </c>
      <c r="Q4">
        <v>129524</v>
      </c>
      <c r="R4">
        <v>134169</v>
      </c>
      <c r="S4">
        <v>139005</v>
      </c>
      <c r="T4">
        <v>284412</v>
      </c>
      <c r="U4">
        <v>4486.9611081023904</v>
      </c>
      <c r="V4">
        <v>7</v>
      </c>
      <c r="W4">
        <f>T4/1000</f>
        <v>284.41199999999998</v>
      </c>
    </row>
    <row r="5" spans="1:24" x14ac:dyDescent="0.55000000000000004">
      <c r="A5">
        <v>5</v>
      </c>
      <c r="B5">
        <v>1642870506964</v>
      </c>
      <c r="C5" s="1">
        <v>44583.704930555556</v>
      </c>
      <c r="D5" s="3">
        <v>101</v>
      </c>
      <c r="E5">
        <v>99999999</v>
      </c>
      <c r="F5" s="3">
        <v>101</v>
      </c>
      <c r="G5" s="3">
        <v>43685</v>
      </c>
      <c r="H5">
        <v>99999999</v>
      </c>
      <c r="I5">
        <v>99999999</v>
      </c>
      <c r="J5" s="3">
        <v>99999999</v>
      </c>
      <c r="K5" s="3">
        <v>99999999</v>
      </c>
      <c r="L5">
        <v>104011</v>
      </c>
      <c r="M5">
        <v>32.200000000000003</v>
      </c>
      <c r="N5">
        <v>0.86</v>
      </c>
      <c r="O5">
        <v>6</v>
      </c>
      <c r="P5">
        <v>108148</v>
      </c>
      <c r="Q5">
        <v>131862</v>
      </c>
      <c r="R5">
        <v>136501</v>
      </c>
      <c r="S5">
        <v>138213</v>
      </c>
      <c r="T5">
        <v>285036</v>
      </c>
      <c r="U5">
        <v>4486</v>
      </c>
      <c r="V5">
        <v>7</v>
      </c>
      <c r="W5">
        <f t="shared" ref="W5:W31" si="0">T5/1000</f>
        <v>285.036</v>
      </c>
    </row>
    <row r="6" spans="1:24" x14ac:dyDescent="0.55000000000000004">
      <c r="A6">
        <v>6</v>
      </c>
      <c r="B6">
        <v>1642938907417</v>
      </c>
      <c r="C6" s="1">
        <v>44584.496608796297</v>
      </c>
      <c r="D6" s="3">
        <v>102</v>
      </c>
      <c r="E6">
        <v>99999999</v>
      </c>
      <c r="F6" s="3">
        <v>102</v>
      </c>
      <c r="G6" s="3">
        <v>40469</v>
      </c>
      <c r="H6">
        <v>99999999</v>
      </c>
      <c r="I6">
        <v>99999999</v>
      </c>
      <c r="J6" s="3">
        <v>99999999</v>
      </c>
      <c r="K6" s="3">
        <v>99999999</v>
      </c>
      <c r="L6">
        <v>100895</v>
      </c>
      <c r="M6">
        <v>35.617899303436197</v>
      </c>
      <c r="N6">
        <v>0.87280999822616501</v>
      </c>
      <c r="O6">
        <v>6</v>
      </c>
      <c r="P6">
        <v>104727</v>
      </c>
      <c r="Q6">
        <v>127621</v>
      </c>
      <c r="R6">
        <v>132261</v>
      </c>
      <c r="S6">
        <v>137507</v>
      </c>
      <c r="T6">
        <v>284583</v>
      </c>
      <c r="U6">
        <v>4486.4638679744003</v>
      </c>
      <c r="V6">
        <v>7</v>
      </c>
      <c r="W6">
        <f t="shared" si="0"/>
        <v>284.58300000000003</v>
      </c>
    </row>
    <row r="7" spans="1:24" x14ac:dyDescent="0.55000000000000004">
      <c r="A7">
        <v>7</v>
      </c>
      <c r="B7">
        <v>1642957807974</v>
      </c>
      <c r="C7" s="1">
        <v>44584.715358796297</v>
      </c>
      <c r="D7" s="3">
        <v>101</v>
      </c>
      <c r="E7">
        <v>99999999</v>
      </c>
      <c r="F7" s="3">
        <v>101</v>
      </c>
      <c r="G7" s="3">
        <v>37503</v>
      </c>
      <c r="H7">
        <v>99999999</v>
      </c>
      <c r="I7">
        <v>99999999</v>
      </c>
      <c r="J7" s="3">
        <v>99999999</v>
      </c>
      <c r="K7" s="3">
        <v>99999999</v>
      </c>
      <c r="L7">
        <v>97962</v>
      </c>
      <c r="M7">
        <v>46.513499931335403</v>
      </c>
      <c r="N7">
        <v>0.81</v>
      </c>
      <c r="O7">
        <v>6</v>
      </c>
      <c r="P7">
        <v>101696</v>
      </c>
      <c r="Q7">
        <v>122274</v>
      </c>
      <c r="R7">
        <v>126709</v>
      </c>
      <c r="S7">
        <v>131248</v>
      </c>
      <c r="T7">
        <v>284026</v>
      </c>
      <c r="U7">
        <v>4486.26347495359</v>
      </c>
      <c r="V7">
        <v>7</v>
      </c>
      <c r="W7">
        <f t="shared" si="0"/>
        <v>284.02600000000001</v>
      </c>
    </row>
    <row r="8" spans="1:24" x14ac:dyDescent="0.55000000000000004">
      <c r="A8">
        <v>8</v>
      </c>
      <c r="B8">
        <v>1643016310609</v>
      </c>
      <c r="C8" s="1">
        <v>44585.392476851855</v>
      </c>
      <c r="D8" s="3">
        <v>101</v>
      </c>
      <c r="E8">
        <v>99999999</v>
      </c>
      <c r="F8" s="3">
        <v>101</v>
      </c>
      <c r="G8" s="3">
        <v>42971</v>
      </c>
      <c r="H8">
        <v>99999999</v>
      </c>
      <c r="I8">
        <v>99999999</v>
      </c>
      <c r="J8" s="3">
        <v>99999999</v>
      </c>
      <c r="K8" s="3">
        <v>99999999</v>
      </c>
      <c r="L8">
        <v>103384</v>
      </c>
      <c r="M8">
        <v>36.2118998565673</v>
      </c>
      <c r="N8">
        <v>0.86</v>
      </c>
      <c r="O8">
        <v>6</v>
      </c>
      <c r="P8">
        <v>107021</v>
      </c>
      <c r="Q8">
        <v>129742</v>
      </c>
      <c r="R8">
        <v>134386</v>
      </c>
      <c r="S8">
        <v>139432</v>
      </c>
      <c r="T8">
        <v>285391</v>
      </c>
      <c r="U8">
        <v>4486.2128577504</v>
      </c>
      <c r="V8">
        <v>7</v>
      </c>
      <c r="W8">
        <f t="shared" si="0"/>
        <v>285.39100000000002</v>
      </c>
      <c r="X8" t="s">
        <v>52</v>
      </c>
    </row>
    <row r="9" spans="1:24" x14ac:dyDescent="0.55000000000000004">
      <c r="A9">
        <v>10</v>
      </c>
      <c r="B9">
        <v>1643093703513</v>
      </c>
      <c r="C9" s="1">
        <v>44586.288229166668</v>
      </c>
      <c r="D9" s="3">
        <v>101</v>
      </c>
      <c r="E9">
        <v>99999999</v>
      </c>
      <c r="F9" s="3">
        <v>101</v>
      </c>
      <c r="G9" s="3">
        <v>38838</v>
      </c>
      <c r="H9">
        <v>99999999</v>
      </c>
      <c r="I9">
        <v>99999999</v>
      </c>
      <c r="J9" s="3">
        <v>99999999</v>
      </c>
      <c r="K9" s="3">
        <v>99999999</v>
      </c>
      <c r="L9">
        <v>99177</v>
      </c>
      <c r="M9">
        <v>36.6124994659423</v>
      </c>
      <c r="N9">
        <v>0.86</v>
      </c>
      <c r="O9">
        <v>6.0030000000000001</v>
      </c>
      <c r="P9">
        <v>102810</v>
      </c>
      <c r="Q9">
        <v>124986</v>
      </c>
      <c r="R9">
        <v>129728</v>
      </c>
      <c r="S9">
        <v>135373</v>
      </c>
      <c r="T9">
        <v>284487</v>
      </c>
      <c r="U9">
        <v>4486.2977559999999</v>
      </c>
      <c r="V9">
        <v>7</v>
      </c>
      <c r="W9">
        <f t="shared" si="0"/>
        <v>284.48700000000002</v>
      </c>
    </row>
    <row r="10" spans="1:24" x14ac:dyDescent="0.55000000000000004">
      <c r="A10">
        <v>12</v>
      </c>
      <c r="B10">
        <v>1643118903856</v>
      </c>
      <c r="C10" s="1">
        <v>44586.579895833333</v>
      </c>
      <c r="D10" s="3">
        <v>102</v>
      </c>
      <c r="E10">
        <v>99999999</v>
      </c>
      <c r="F10" s="3">
        <v>102</v>
      </c>
      <c r="G10" s="3">
        <v>18466</v>
      </c>
      <c r="H10">
        <v>99999999</v>
      </c>
      <c r="I10">
        <v>99999999</v>
      </c>
      <c r="J10" s="3">
        <v>99999999</v>
      </c>
      <c r="K10" s="3">
        <v>99999999</v>
      </c>
      <c r="L10">
        <v>78866</v>
      </c>
      <c r="M10">
        <v>74.398399999999995</v>
      </c>
      <c r="N10">
        <v>0.52</v>
      </c>
      <c r="O10">
        <v>6.1619999999999999</v>
      </c>
      <c r="P10">
        <v>83001</v>
      </c>
      <c r="Q10">
        <v>101362</v>
      </c>
      <c r="R10">
        <v>105696</v>
      </c>
      <c r="S10">
        <v>114683</v>
      </c>
      <c r="T10">
        <v>284144</v>
      </c>
      <c r="U10">
        <v>4487</v>
      </c>
      <c r="V10">
        <v>7</v>
      </c>
      <c r="W10">
        <f t="shared" si="0"/>
        <v>284.14400000000001</v>
      </c>
    </row>
    <row r="11" spans="1:24" x14ac:dyDescent="0.55000000000000004">
      <c r="A11">
        <v>13</v>
      </c>
      <c r="B11">
        <v>1643122503906</v>
      </c>
      <c r="C11" s="1">
        <v>44586.621562499997</v>
      </c>
      <c r="D11" s="3">
        <v>101</v>
      </c>
      <c r="E11">
        <v>99999999</v>
      </c>
      <c r="F11" s="3">
        <v>101</v>
      </c>
      <c r="G11" s="3">
        <v>33301</v>
      </c>
      <c r="H11">
        <v>99999999</v>
      </c>
      <c r="I11">
        <v>99999999</v>
      </c>
      <c r="J11" s="3">
        <v>99999999</v>
      </c>
      <c r="K11" s="3">
        <v>99999999</v>
      </c>
      <c r="L11">
        <v>93637</v>
      </c>
      <c r="M11">
        <v>69.525599609375007</v>
      </c>
      <c r="N11">
        <v>0.60053000000000001</v>
      </c>
      <c r="O11">
        <v>6</v>
      </c>
      <c r="P11">
        <v>97377</v>
      </c>
      <c r="Q11">
        <v>116255</v>
      </c>
      <c r="R11">
        <v>120593</v>
      </c>
      <c r="S11">
        <v>129987</v>
      </c>
      <c r="T11">
        <v>284094</v>
      </c>
      <c r="U11">
        <v>4487</v>
      </c>
      <c r="V11">
        <v>7</v>
      </c>
      <c r="W11">
        <f t="shared" si="0"/>
        <v>284.09399999999999</v>
      </c>
    </row>
    <row r="12" spans="1:24" x14ac:dyDescent="0.55000000000000004">
      <c r="A12">
        <v>14</v>
      </c>
      <c r="B12">
        <v>1643140506419</v>
      </c>
      <c r="C12" s="1">
        <v>44586.829930555556</v>
      </c>
      <c r="D12" s="3">
        <v>101</v>
      </c>
      <c r="E12">
        <v>99999999</v>
      </c>
      <c r="F12" s="3">
        <v>101</v>
      </c>
      <c r="G12" s="3">
        <v>17264</v>
      </c>
      <c r="H12">
        <v>99999999</v>
      </c>
      <c r="I12">
        <v>99999999</v>
      </c>
      <c r="J12" s="3">
        <v>99999999</v>
      </c>
      <c r="K12" s="3">
        <v>99999999</v>
      </c>
      <c r="L12">
        <v>77681</v>
      </c>
      <c r="M12">
        <v>74.8</v>
      </c>
      <c r="N12">
        <v>0.57856000076532299</v>
      </c>
      <c r="O12">
        <v>6.8369999999999997</v>
      </c>
      <c r="P12">
        <v>81319</v>
      </c>
      <c r="Q12">
        <v>100179</v>
      </c>
      <c r="R12">
        <v>104429</v>
      </c>
      <c r="S12">
        <v>114936</v>
      </c>
      <c r="T12">
        <v>283581</v>
      </c>
      <c r="U12">
        <v>4486.839199</v>
      </c>
      <c r="V12">
        <v>7</v>
      </c>
      <c r="W12">
        <f t="shared" si="0"/>
        <v>283.58100000000002</v>
      </c>
    </row>
    <row r="13" spans="1:24" x14ac:dyDescent="0.55000000000000004">
      <c r="A13">
        <v>15</v>
      </c>
      <c r="B13">
        <v>1643181904539</v>
      </c>
      <c r="C13" s="1">
        <v>44587.309074074074</v>
      </c>
      <c r="D13" s="3">
        <v>100</v>
      </c>
      <c r="E13">
        <v>99999999</v>
      </c>
      <c r="F13" s="3">
        <v>100</v>
      </c>
      <c r="G13" s="3">
        <v>40563</v>
      </c>
      <c r="H13">
        <v>99999999</v>
      </c>
      <c r="I13">
        <v>99999999</v>
      </c>
      <c r="J13" s="3">
        <v>99999999</v>
      </c>
      <c r="K13" s="3">
        <v>99999999</v>
      </c>
      <c r="L13">
        <v>100893</v>
      </c>
      <c r="M13">
        <v>36.363200439453102</v>
      </c>
      <c r="N13">
        <v>0.87063999999999997</v>
      </c>
      <c r="O13">
        <v>6</v>
      </c>
      <c r="P13">
        <v>104626</v>
      </c>
      <c r="Q13">
        <v>126921</v>
      </c>
      <c r="R13">
        <v>131562</v>
      </c>
      <c r="S13">
        <v>136401</v>
      </c>
      <c r="T13">
        <v>285461</v>
      </c>
      <c r="U13">
        <v>4486.6270000000004</v>
      </c>
      <c r="V13">
        <v>7</v>
      </c>
      <c r="W13">
        <f t="shared" si="0"/>
        <v>285.46100000000001</v>
      </c>
    </row>
    <row r="14" spans="1:24" x14ac:dyDescent="0.55000000000000004">
      <c r="A14">
        <v>16</v>
      </c>
      <c r="B14">
        <v>1643190904523</v>
      </c>
      <c r="C14" s="1">
        <v>44587.413240740738</v>
      </c>
      <c r="D14" s="3">
        <v>102</v>
      </c>
      <c r="E14">
        <v>99999999</v>
      </c>
      <c r="F14" s="3">
        <v>102</v>
      </c>
      <c r="G14" s="3">
        <v>38468</v>
      </c>
      <c r="H14">
        <v>99999999</v>
      </c>
      <c r="I14">
        <v>99999999</v>
      </c>
      <c r="J14" s="3">
        <v>99999999</v>
      </c>
      <c r="K14" s="3">
        <v>99999999</v>
      </c>
      <c r="L14">
        <v>98897</v>
      </c>
      <c r="M14">
        <v>61.426000293731597</v>
      </c>
      <c r="N14">
        <v>0.59899000395536395</v>
      </c>
      <c r="O14">
        <v>7.524</v>
      </c>
      <c r="P14">
        <v>102831</v>
      </c>
      <c r="Q14">
        <v>122197</v>
      </c>
      <c r="R14">
        <v>126540</v>
      </c>
      <c r="S14">
        <v>134807</v>
      </c>
      <c r="T14">
        <v>284477</v>
      </c>
      <c r="U14">
        <v>4486.8990000000003</v>
      </c>
      <c r="V14">
        <v>7</v>
      </c>
      <c r="W14">
        <f t="shared" si="0"/>
        <v>284.47699999999998</v>
      </c>
    </row>
    <row r="15" spans="1:24" x14ac:dyDescent="0.55000000000000004">
      <c r="A15">
        <v>18</v>
      </c>
      <c r="B15">
        <v>1643301906246</v>
      </c>
      <c r="C15" s="1">
        <v>44588.69798611111</v>
      </c>
      <c r="D15" s="3">
        <v>101</v>
      </c>
      <c r="E15">
        <v>99999999</v>
      </c>
      <c r="F15" s="3">
        <v>101</v>
      </c>
      <c r="G15" s="3">
        <v>33393</v>
      </c>
      <c r="H15">
        <v>99999999</v>
      </c>
      <c r="I15">
        <v>99999999</v>
      </c>
      <c r="J15" s="3">
        <v>99999999</v>
      </c>
      <c r="K15" s="3">
        <v>99999999</v>
      </c>
      <c r="L15">
        <v>93711</v>
      </c>
      <c r="M15">
        <v>29.619700456619199</v>
      </c>
      <c r="N15">
        <v>0.89</v>
      </c>
      <c r="O15">
        <v>6</v>
      </c>
      <c r="P15">
        <v>97540</v>
      </c>
      <c r="Q15">
        <v>122367</v>
      </c>
      <c r="R15">
        <v>127112</v>
      </c>
      <c r="S15">
        <v>131851</v>
      </c>
      <c r="T15">
        <v>284754</v>
      </c>
      <c r="U15">
        <v>4486.9159</v>
      </c>
      <c r="V15">
        <v>7</v>
      </c>
      <c r="W15">
        <f t="shared" si="0"/>
        <v>284.75400000000002</v>
      </c>
    </row>
    <row r="16" spans="1:24" x14ac:dyDescent="0.55000000000000004">
      <c r="A16">
        <v>19</v>
      </c>
      <c r="B16">
        <v>1643354706096</v>
      </c>
      <c r="C16" s="1">
        <v>44589.30909722222</v>
      </c>
      <c r="D16" s="3">
        <v>100</v>
      </c>
      <c r="E16">
        <v>99999999</v>
      </c>
      <c r="F16" s="3">
        <v>100</v>
      </c>
      <c r="G16" s="3">
        <v>37230</v>
      </c>
      <c r="H16">
        <v>99999999</v>
      </c>
      <c r="I16">
        <v>99999999</v>
      </c>
      <c r="J16" s="3">
        <v>99999999</v>
      </c>
      <c r="K16" s="3">
        <v>99999999</v>
      </c>
      <c r="L16">
        <v>97649</v>
      </c>
      <c r="M16">
        <v>37.241799976348801</v>
      </c>
      <c r="N16">
        <v>0.86</v>
      </c>
      <c r="O16">
        <v>6</v>
      </c>
      <c r="P16">
        <v>101179</v>
      </c>
      <c r="Q16">
        <v>123571</v>
      </c>
      <c r="R16">
        <v>128115</v>
      </c>
      <c r="S16">
        <v>132955</v>
      </c>
      <c r="T16">
        <v>284904</v>
      </c>
      <c r="U16">
        <v>4486</v>
      </c>
      <c r="V16">
        <v>7</v>
      </c>
      <c r="W16">
        <f t="shared" si="0"/>
        <v>284.904</v>
      </c>
    </row>
    <row r="17" spans="1:23" x14ac:dyDescent="0.55000000000000004">
      <c r="A17">
        <v>26</v>
      </c>
      <c r="B17">
        <v>1643783706706</v>
      </c>
      <c r="C17" s="1">
        <v>44594.274375000001</v>
      </c>
      <c r="D17" s="3">
        <v>101</v>
      </c>
      <c r="E17">
        <v>99999999</v>
      </c>
      <c r="F17" s="3">
        <v>101</v>
      </c>
      <c r="G17" s="3">
        <v>46102</v>
      </c>
      <c r="H17">
        <v>99999999</v>
      </c>
      <c r="I17">
        <v>99999999</v>
      </c>
      <c r="J17" s="3">
        <v>99999999</v>
      </c>
      <c r="K17" s="3">
        <v>99999999</v>
      </c>
      <c r="L17">
        <v>106511</v>
      </c>
      <c r="M17">
        <v>32.700000000000003</v>
      </c>
      <c r="N17">
        <v>0.86554999879837002</v>
      </c>
      <c r="O17">
        <v>7.0229999999999997</v>
      </c>
      <c r="P17">
        <v>110655</v>
      </c>
      <c r="Q17">
        <v>135459</v>
      </c>
      <c r="R17">
        <v>140308</v>
      </c>
      <c r="S17">
        <v>146858</v>
      </c>
      <c r="T17">
        <v>285294</v>
      </c>
      <c r="U17">
        <v>4486</v>
      </c>
      <c r="V17">
        <v>7</v>
      </c>
      <c r="W17">
        <f t="shared" si="0"/>
        <v>285.29399999999998</v>
      </c>
    </row>
    <row r="18" spans="1:23" x14ac:dyDescent="0.55000000000000004">
      <c r="A18">
        <v>27</v>
      </c>
      <c r="B18">
        <v>1643799305664</v>
      </c>
      <c r="C18" s="1">
        <v>44594.454918981479</v>
      </c>
      <c r="D18" s="3">
        <v>101</v>
      </c>
      <c r="E18">
        <v>99999999</v>
      </c>
      <c r="F18" s="3">
        <v>101</v>
      </c>
      <c r="G18" s="3">
        <v>40749</v>
      </c>
      <c r="H18">
        <v>99999999</v>
      </c>
      <c r="I18">
        <v>99999999</v>
      </c>
      <c r="J18" s="3">
        <v>99999999</v>
      </c>
      <c r="K18" s="3">
        <v>99999999</v>
      </c>
      <c r="L18">
        <v>101171</v>
      </c>
      <c r="M18">
        <v>50.170599567413298</v>
      </c>
      <c r="N18">
        <v>0.79</v>
      </c>
      <c r="O18">
        <v>6.48</v>
      </c>
      <c r="P18">
        <v>105203</v>
      </c>
      <c r="Q18">
        <v>125370</v>
      </c>
      <c r="R18">
        <v>130010</v>
      </c>
      <c r="S18">
        <v>134952</v>
      </c>
      <c r="T18">
        <v>284336</v>
      </c>
      <c r="U18">
        <v>4486.1276420385902</v>
      </c>
      <c r="V18">
        <v>7</v>
      </c>
      <c r="W18">
        <f t="shared" si="0"/>
        <v>284.33600000000001</v>
      </c>
    </row>
    <row r="19" spans="1:23" x14ac:dyDescent="0.55000000000000004">
      <c r="A19">
        <v>28</v>
      </c>
      <c r="B19">
        <v>1643805306694</v>
      </c>
      <c r="C19" s="1">
        <v>44594.524375000001</v>
      </c>
      <c r="D19" s="3">
        <v>102</v>
      </c>
      <c r="E19">
        <v>99999999</v>
      </c>
      <c r="F19" s="3">
        <v>102</v>
      </c>
      <c r="G19" s="3">
        <v>31185</v>
      </c>
      <c r="H19">
        <v>99999999</v>
      </c>
      <c r="I19">
        <v>99999999</v>
      </c>
      <c r="J19" s="3">
        <v>99999999</v>
      </c>
      <c r="K19" s="3">
        <v>99999999</v>
      </c>
      <c r="L19">
        <v>91508</v>
      </c>
      <c r="M19">
        <v>71.599999999999994</v>
      </c>
      <c r="N19">
        <v>0.55649001121520902</v>
      </c>
      <c r="O19">
        <v>6</v>
      </c>
      <c r="P19">
        <v>95443</v>
      </c>
      <c r="Q19">
        <v>113920</v>
      </c>
      <c r="R19">
        <v>118468</v>
      </c>
      <c r="S19">
        <v>126766</v>
      </c>
      <c r="T19">
        <v>284306</v>
      </c>
      <c r="U19">
        <v>4486.6043576790998</v>
      </c>
      <c r="V19">
        <v>7</v>
      </c>
      <c r="W19">
        <f t="shared" si="0"/>
        <v>284.30599999999998</v>
      </c>
    </row>
    <row r="20" spans="1:23" x14ac:dyDescent="0.55000000000000004">
      <c r="A20">
        <v>29</v>
      </c>
      <c r="B20">
        <v>1643817305419</v>
      </c>
      <c r="C20" s="1">
        <v>44594.663252314815</v>
      </c>
      <c r="D20" s="3">
        <v>202</v>
      </c>
      <c r="E20">
        <v>99999999</v>
      </c>
      <c r="F20" s="3">
        <v>202</v>
      </c>
      <c r="G20" s="3">
        <v>41433</v>
      </c>
      <c r="H20">
        <v>99999999</v>
      </c>
      <c r="I20">
        <v>99999999</v>
      </c>
      <c r="J20" s="3">
        <v>99999999</v>
      </c>
      <c r="K20" s="3">
        <v>99999999</v>
      </c>
      <c r="L20">
        <v>101775</v>
      </c>
      <c r="M20">
        <v>55.461000240325902</v>
      </c>
      <c r="N20">
        <v>0.752989997148513</v>
      </c>
      <c r="O20">
        <v>7.1609999999999996</v>
      </c>
      <c r="P20">
        <v>105709</v>
      </c>
      <c r="Q20">
        <v>125374</v>
      </c>
      <c r="R20">
        <v>130008</v>
      </c>
      <c r="S20">
        <v>135169</v>
      </c>
      <c r="T20">
        <v>284581</v>
      </c>
      <c r="U20">
        <v>4486.6351827315902</v>
      </c>
      <c r="V20">
        <v>7</v>
      </c>
      <c r="W20">
        <f t="shared" si="0"/>
        <v>284.58100000000002</v>
      </c>
    </row>
    <row r="21" spans="1:23" x14ac:dyDescent="0.55000000000000004">
      <c r="A21">
        <v>40</v>
      </c>
      <c r="B21">
        <v>1644423304876</v>
      </c>
      <c r="C21" s="1">
        <v>44601.677129629628</v>
      </c>
      <c r="D21" s="3">
        <v>101</v>
      </c>
      <c r="E21">
        <v>99999999</v>
      </c>
      <c r="F21" s="3">
        <v>101</v>
      </c>
      <c r="G21" s="3">
        <v>34302</v>
      </c>
      <c r="H21">
        <v>99999999</v>
      </c>
      <c r="I21">
        <v>99999999</v>
      </c>
      <c r="J21" s="3">
        <v>99999999</v>
      </c>
      <c r="K21" s="3">
        <v>99999999</v>
      </c>
      <c r="L21">
        <v>94735</v>
      </c>
      <c r="M21">
        <v>42.436199794769202</v>
      </c>
      <c r="N21">
        <v>0.840193773193876</v>
      </c>
      <c r="O21">
        <v>7.0350000000000001</v>
      </c>
      <c r="P21">
        <v>98871</v>
      </c>
      <c r="Q21">
        <v>119035</v>
      </c>
      <c r="R21">
        <v>123576</v>
      </c>
      <c r="S21">
        <v>127714</v>
      </c>
      <c r="T21">
        <v>285124</v>
      </c>
      <c r="U21">
        <v>4486</v>
      </c>
      <c r="V21">
        <v>7</v>
      </c>
      <c r="W21">
        <f t="shared" si="0"/>
        <v>285.12400000000002</v>
      </c>
    </row>
    <row r="22" spans="1:23" x14ac:dyDescent="0.55000000000000004">
      <c r="A22">
        <v>41</v>
      </c>
      <c r="B22">
        <v>1644490872577</v>
      </c>
      <c r="C22" s="1">
        <v>44602.459166666667</v>
      </c>
      <c r="D22" s="3">
        <v>101</v>
      </c>
      <c r="E22">
        <v>99999999</v>
      </c>
      <c r="F22" s="3">
        <v>101</v>
      </c>
      <c r="G22" s="3">
        <v>39958</v>
      </c>
      <c r="H22">
        <v>99999999</v>
      </c>
      <c r="I22">
        <v>99999999</v>
      </c>
      <c r="J22" s="3">
        <v>99999999</v>
      </c>
      <c r="K22" s="3">
        <v>99999999</v>
      </c>
      <c r="L22">
        <v>100392</v>
      </c>
      <c r="M22">
        <v>35.797400173187199</v>
      </c>
      <c r="N22">
        <v>0.86563999999999997</v>
      </c>
      <c r="O22">
        <v>6</v>
      </c>
      <c r="P22">
        <v>104431</v>
      </c>
      <c r="Q22">
        <v>127029</v>
      </c>
      <c r="R22">
        <v>131781</v>
      </c>
      <c r="S22">
        <v>136926</v>
      </c>
      <c r="T22">
        <v>285423</v>
      </c>
      <c r="U22">
        <v>4494</v>
      </c>
      <c r="V22">
        <v>7</v>
      </c>
      <c r="W22">
        <f t="shared" si="0"/>
        <v>285.423</v>
      </c>
    </row>
    <row r="23" spans="1:23" x14ac:dyDescent="0.55000000000000004">
      <c r="A23">
        <v>43</v>
      </c>
      <c r="B23">
        <v>1644514507234</v>
      </c>
      <c r="C23" s="1">
        <v>44602.732719907406</v>
      </c>
      <c r="D23" s="3">
        <v>201</v>
      </c>
      <c r="E23">
        <v>99999999</v>
      </c>
      <c r="F23" s="3">
        <v>201</v>
      </c>
      <c r="G23" s="3">
        <v>36926</v>
      </c>
      <c r="H23">
        <v>99999999</v>
      </c>
      <c r="I23">
        <v>99999999</v>
      </c>
      <c r="J23" s="3">
        <v>99999999</v>
      </c>
      <c r="K23" s="3">
        <v>99999999</v>
      </c>
      <c r="L23">
        <v>97346</v>
      </c>
      <c r="M23">
        <v>42.730000076293898</v>
      </c>
      <c r="N23">
        <v>0.83</v>
      </c>
      <c r="O23">
        <v>6</v>
      </c>
      <c r="P23">
        <v>101382</v>
      </c>
      <c r="Q23">
        <v>121969</v>
      </c>
      <c r="R23">
        <v>126514</v>
      </c>
      <c r="S23">
        <v>131760</v>
      </c>
      <c r="T23">
        <v>284766</v>
      </c>
      <c r="U23">
        <v>4487</v>
      </c>
      <c r="V23">
        <v>7</v>
      </c>
      <c r="W23">
        <f t="shared" si="0"/>
        <v>284.76600000000002</v>
      </c>
    </row>
    <row r="24" spans="1:23" x14ac:dyDescent="0.55000000000000004">
      <c r="A24">
        <v>45</v>
      </c>
      <c r="B24">
        <v>1644864905430</v>
      </c>
      <c r="C24" s="1">
        <v>44606.788252314815</v>
      </c>
      <c r="D24" s="3">
        <v>101</v>
      </c>
      <c r="E24">
        <v>99999999</v>
      </c>
      <c r="F24" s="3">
        <v>101</v>
      </c>
      <c r="G24" s="3">
        <v>43970</v>
      </c>
      <c r="H24">
        <v>99999999</v>
      </c>
      <c r="I24">
        <v>99999999</v>
      </c>
      <c r="J24" s="3">
        <v>99999999</v>
      </c>
      <c r="K24" s="3">
        <v>99999999</v>
      </c>
      <c r="L24">
        <v>104413</v>
      </c>
      <c r="M24">
        <v>33.4460008239746</v>
      </c>
      <c r="N24">
        <v>0.86</v>
      </c>
      <c r="O24">
        <v>6.6689999999999996</v>
      </c>
      <c r="P24">
        <v>108447</v>
      </c>
      <c r="Q24">
        <v>132259</v>
      </c>
      <c r="R24">
        <v>137308</v>
      </c>
      <c r="S24">
        <v>143062</v>
      </c>
      <c r="T24">
        <v>284570</v>
      </c>
      <c r="U24">
        <v>4486</v>
      </c>
      <c r="V24">
        <v>7</v>
      </c>
      <c r="W24">
        <f t="shared" si="0"/>
        <v>284.57</v>
      </c>
    </row>
    <row r="25" spans="1:23" x14ac:dyDescent="0.55000000000000004">
      <c r="A25">
        <v>48</v>
      </c>
      <c r="B25">
        <v>1645026081152</v>
      </c>
      <c r="C25" s="1">
        <v>44608.653715277775</v>
      </c>
      <c r="D25" s="3">
        <v>101</v>
      </c>
      <c r="E25">
        <v>99999999</v>
      </c>
      <c r="F25" s="3">
        <v>101</v>
      </c>
      <c r="G25" s="3">
        <v>10788</v>
      </c>
      <c r="H25">
        <v>99999999</v>
      </c>
      <c r="I25">
        <v>99999999</v>
      </c>
      <c r="J25" s="3">
        <v>99999999</v>
      </c>
      <c r="K25" s="3">
        <v>99999999</v>
      </c>
      <c r="L25">
        <v>104529</v>
      </c>
      <c r="M25">
        <v>49.482300000000002</v>
      </c>
      <c r="N25">
        <v>0.81</v>
      </c>
      <c r="O25">
        <v>8</v>
      </c>
      <c r="P25">
        <v>108363</v>
      </c>
      <c r="Q25">
        <v>127016</v>
      </c>
      <c r="R25">
        <v>133072</v>
      </c>
      <c r="S25">
        <v>136912</v>
      </c>
      <c r="T25">
        <v>270848</v>
      </c>
      <c r="U25">
        <v>4494</v>
      </c>
      <c r="V25">
        <v>7</v>
      </c>
      <c r="W25">
        <f t="shared" si="0"/>
        <v>270.84800000000001</v>
      </c>
    </row>
    <row r="26" spans="1:23" x14ac:dyDescent="0.55000000000000004">
      <c r="A26">
        <v>67</v>
      </c>
      <c r="B26">
        <v>1645116908573</v>
      </c>
      <c r="C26" s="1">
        <v>44609.704953703702</v>
      </c>
      <c r="D26" s="3">
        <v>101</v>
      </c>
      <c r="E26">
        <v>99999999</v>
      </c>
      <c r="F26" s="3">
        <v>101</v>
      </c>
      <c r="G26" s="3">
        <v>27431</v>
      </c>
      <c r="H26">
        <v>99999999</v>
      </c>
      <c r="I26">
        <v>99999999</v>
      </c>
      <c r="J26" s="3">
        <v>99999999</v>
      </c>
      <c r="K26" s="3">
        <v>99999999</v>
      </c>
      <c r="L26">
        <v>87877</v>
      </c>
      <c r="M26">
        <v>66.044999313354396</v>
      </c>
      <c r="N26">
        <v>0.68</v>
      </c>
      <c r="O26">
        <v>6</v>
      </c>
      <c r="P26">
        <v>91819</v>
      </c>
      <c r="Q26">
        <v>110580</v>
      </c>
      <c r="R26">
        <v>114720</v>
      </c>
      <c r="S26">
        <v>210625</v>
      </c>
      <c r="T26">
        <v>286427</v>
      </c>
      <c r="U26">
        <v>4486.4386798510996</v>
      </c>
      <c r="V26">
        <v>7</v>
      </c>
      <c r="W26">
        <f t="shared" si="0"/>
        <v>286.42700000000002</v>
      </c>
    </row>
    <row r="27" spans="1:23" x14ac:dyDescent="0.55000000000000004">
      <c r="A27">
        <v>73</v>
      </c>
      <c r="B27">
        <v>1645196707932</v>
      </c>
      <c r="C27" s="1">
        <v>44610.628553240742</v>
      </c>
      <c r="D27" s="3">
        <v>101</v>
      </c>
      <c r="E27">
        <v>99999999</v>
      </c>
      <c r="F27" s="3">
        <v>101</v>
      </c>
      <c r="G27" s="3">
        <v>40463</v>
      </c>
      <c r="H27">
        <v>99999999</v>
      </c>
      <c r="I27">
        <v>99999999</v>
      </c>
      <c r="J27" s="3">
        <v>99999999</v>
      </c>
      <c r="K27" s="3">
        <v>99999999</v>
      </c>
      <c r="L27">
        <v>100873</v>
      </c>
      <c r="M27">
        <v>49.579399532318099</v>
      </c>
      <c r="N27">
        <v>0.8</v>
      </c>
      <c r="O27">
        <v>6</v>
      </c>
      <c r="P27">
        <v>104906</v>
      </c>
      <c r="Q27">
        <v>125482</v>
      </c>
      <c r="R27">
        <v>130024</v>
      </c>
      <c r="S27">
        <v>188136</v>
      </c>
      <c r="T27">
        <v>285068</v>
      </c>
      <c r="U27">
        <v>4486</v>
      </c>
      <c r="V27">
        <v>7</v>
      </c>
      <c r="W27">
        <f t="shared" si="0"/>
        <v>285.06799999999998</v>
      </c>
    </row>
    <row r="28" spans="1:23" x14ac:dyDescent="0.55000000000000004">
      <c r="A28">
        <v>75</v>
      </c>
      <c r="B28">
        <v>1645283708476</v>
      </c>
      <c r="C28" s="1">
        <v>44611.635509259257</v>
      </c>
      <c r="D28" s="3">
        <v>101</v>
      </c>
      <c r="E28">
        <v>99999999</v>
      </c>
      <c r="F28" s="3">
        <v>101</v>
      </c>
      <c r="G28" s="3">
        <v>41463</v>
      </c>
      <c r="H28">
        <v>99999999</v>
      </c>
      <c r="I28">
        <v>99999999</v>
      </c>
      <c r="J28" s="3">
        <v>99999999</v>
      </c>
      <c r="K28" s="3">
        <v>99999999</v>
      </c>
      <c r="L28">
        <v>101890</v>
      </c>
      <c r="M28">
        <v>60.036899436950598</v>
      </c>
      <c r="N28">
        <v>0.68028999999999995</v>
      </c>
      <c r="O28">
        <v>6</v>
      </c>
      <c r="P28">
        <v>105821</v>
      </c>
      <c r="Q28">
        <v>125586</v>
      </c>
      <c r="R28">
        <v>130122</v>
      </c>
      <c r="S28">
        <v>178378</v>
      </c>
      <c r="T28">
        <v>285524</v>
      </c>
      <c r="U28">
        <v>4484.8590000000004</v>
      </c>
      <c r="V28">
        <v>7</v>
      </c>
      <c r="W28">
        <f t="shared" si="0"/>
        <v>285.524</v>
      </c>
    </row>
    <row r="29" spans="1:23" x14ac:dyDescent="0.55000000000000004">
      <c r="A29">
        <v>76</v>
      </c>
      <c r="B29">
        <v>1645373706062</v>
      </c>
      <c r="C29" s="1">
        <v>44612.677152777775</v>
      </c>
      <c r="D29" s="3">
        <v>103</v>
      </c>
      <c r="E29">
        <v>99999999</v>
      </c>
      <c r="F29" s="3">
        <v>103</v>
      </c>
      <c r="G29" s="3">
        <v>39458</v>
      </c>
      <c r="H29">
        <v>99999999</v>
      </c>
      <c r="I29">
        <v>99999999</v>
      </c>
      <c r="J29" s="3">
        <v>99999999</v>
      </c>
      <c r="K29" s="3">
        <v>99999999</v>
      </c>
      <c r="L29">
        <v>99791</v>
      </c>
      <c r="M29">
        <v>34.5</v>
      </c>
      <c r="N29">
        <v>0.86</v>
      </c>
      <c r="O29">
        <v>6</v>
      </c>
      <c r="P29">
        <v>103622</v>
      </c>
      <c r="Q29">
        <v>128030</v>
      </c>
      <c r="R29">
        <v>132874</v>
      </c>
      <c r="S29">
        <v>192321</v>
      </c>
      <c r="T29">
        <v>285938</v>
      </c>
      <c r="U29">
        <v>4485.28860106719</v>
      </c>
      <c r="V29">
        <v>7</v>
      </c>
      <c r="W29">
        <f t="shared" si="0"/>
        <v>285.93799999999999</v>
      </c>
    </row>
    <row r="30" spans="1:23" x14ac:dyDescent="0.55000000000000004">
      <c r="A30">
        <v>77</v>
      </c>
      <c r="B30">
        <v>1645463704631</v>
      </c>
      <c r="C30" s="1">
        <v>44613.7187962963</v>
      </c>
      <c r="D30" s="3">
        <v>102</v>
      </c>
      <c r="E30">
        <v>99999999</v>
      </c>
      <c r="F30" s="3">
        <v>102</v>
      </c>
      <c r="G30" s="3">
        <v>38931</v>
      </c>
      <c r="H30">
        <v>99999999</v>
      </c>
      <c r="I30">
        <v>99999999</v>
      </c>
      <c r="J30" s="3">
        <v>99999999</v>
      </c>
      <c r="K30" s="3">
        <v>99999999</v>
      </c>
      <c r="L30">
        <v>99339</v>
      </c>
      <c r="M30">
        <v>34.396100940704301</v>
      </c>
      <c r="N30">
        <v>0.86</v>
      </c>
      <c r="O30">
        <v>6</v>
      </c>
      <c r="P30">
        <v>103489</v>
      </c>
      <c r="Q30">
        <v>126793</v>
      </c>
      <c r="R30">
        <v>131435</v>
      </c>
      <c r="S30">
        <v>195908</v>
      </c>
      <c r="T30">
        <v>285369</v>
      </c>
      <c r="U30">
        <v>4486</v>
      </c>
      <c r="V30">
        <v>7</v>
      </c>
      <c r="W30">
        <f t="shared" si="0"/>
        <v>285.36900000000003</v>
      </c>
    </row>
    <row r="31" spans="1:23" x14ac:dyDescent="0.55000000000000004">
      <c r="A31">
        <v>78</v>
      </c>
      <c r="B31">
        <v>1645551906044</v>
      </c>
      <c r="C31" s="1">
        <v>44614.739652777775</v>
      </c>
      <c r="D31" s="3">
        <v>101</v>
      </c>
      <c r="E31">
        <v>99999999</v>
      </c>
      <c r="F31" s="3">
        <v>101</v>
      </c>
      <c r="G31" s="3">
        <v>43302</v>
      </c>
      <c r="H31">
        <v>99999999</v>
      </c>
      <c r="I31">
        <v>99999999</v>
      </c>
      <c r="J31" s="3">
        <v>99999999</v>
      </c>
      <c r="K31" s="3">
        <v>99999999</v>
      </c>
      <c r="L31">
        <v>103726</v>
      </c>
      <c r="M31">
        <v>34.816399864196697</v>
      </c>
      <c r="N31">
        <v>0.86</v>
      </c>
      <c r="O31">
        <v>6.1920000000000002</v>
      </c>
      <c r="P31">
        <v>107563</v>
      </c>
      <c r="Q31">
        <v>131277</v>
      </c>
      <c r="R31">
        <v>136019</v>
      </c>
      <c r="S31">
        <v>184655</v>
      </c>
      <c r="T31">
        <v>285956</v>
      </c>
      <c r="U31">
        <v>4486</v>
      </c>
      <c r="V31">
        <v>7</v>
      </c>
      <c r="W31">
        <f t="shared" si="0"/>
        <v>285.95600000000002</v>
      </c>
    </row>
    <row r="32" spans="1:23" x14ac:dyDescent="0.55000000000000004">
      <c r="C32" s="1"/>
    </row>
    <row r="33" spans="1:24" x14ac:dyDescent="0.55000000000000004">
      <c r="C33" s="1"/>
    </row>
    <row r="34" spans="1:24" x14ac:dyDescent="0.55000000000000004">
      <c r="C34" s="1"/>
    </row>
    <row r="35" spans="1:24" x14ac:dyDescent="0.55000000000000004">
      <c r="C35" s="1"/>
    </row>
    <row r="36" spans="1:24" x14ac:dyDescent="0.55000000000000004">
      <c r="C36" s="1"/>
    </row>
    <row r="37" spans="1:24" x14ac:dyDescent="0.55000000000000004">
      <c r="C37" s="1"/>
    </row>
    <row r="38" spans="1:24" x14ac:dyDescent="0.55000000000000004">
      <c r="C38" s="1"/>
    </row>
    <row r="39" spans="1:24" x14ac:dyDescent="0.55000000000000004">
      <c r="C39" s="1"/>
    </row>
    <row r="40" spans="1:24" x14ac:dyDescent="0.55000000000000004">
      <c r="C40" s="1"/>
    </row>
    <row r="41" spans="1:24" x14ac:dyDescent="0.55000000000000004">
      <c r="C41" s="1"/>
    </row>
    <row r="42" spans="1:24" s="3" customFormat="1" x14ac:dyDescent="0.55000000000000004">
      <c r="A42"/>
      <c r="B42"/>
      <c r="C42" s="1"/>
      <c r="E42"/>
      <c r="H42"/>
      <c r="I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3" customFormat="1" x14ac:dyDescent="0.55000000000000004">
      <c r="A43"/>
      <c r="B43"/>
      <c r="C43" s="1"/>
      <c r="E43"/>
      <c r="H43"/>
      <c r="I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3" customFormat="1" x14ac:dyDescent="0.55000000000000004">
      <c r="A44"/>
      <c r="B44"/>
      <c r="C44" s="1"/>
      <c r="E44"/>
      <c r="H44"/>
      <c r="I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3" customFormat="1" x14ac:dyDescent="0.55000000000000004">
      <c r="A45"/>
      <c r="B45"/>
      <c r="C45" s="1"/>
      <c r="E45"/>
      <c r="H45"/>
      <c r="I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3" customFormat="1" x14ac:dyDescent="0.55000000000000004">
      <c r="A46"/>
      <c r="B46"/>
      <c r="C46" s="1"/>
      <c r="E46"/>
      <c r="H46"/>
      <c r="I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3" customFormat="1" x14ac:dyDescent="0.55000000000000004">
      <c r="A47"/>
      <c r="B47"/>
      <c r="C47" s="1"/>
      <c r="E47"/>
      <c r="H47"/>
      <c r="I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3" customFormat="1" x14ac:dyDescent="0.55000000000000004">
      <c r="A48"/>
      <c r="B48"/>
      <c r="C48" s="1"/>
      <c r="E48"/>
      <c r="H48"/>
      <c r="I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3" customFormat="1" x14ac:dyDescent="0.55000000000000004">
      <c r="A49"/>
      <c r="B49"/>
      <c r="C49" s="1"/>
      <c r="E49"/>
      <c r="H49"/>
      <c r="I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3" customFormat="1" x14ac:dyDescent="0.55000000000000004">
      <c r="A50"/>
      <c r="B50"/>
      <c r="C50" s="1"/>
      <c r="E50"/>
      <c r="H50"/>
      <c r="I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3" customFormat="1" x14ac:dyDescent="0.55000000000000004">
      <c r="A51"/>
      <c r="B51"/>
      <c r="C51" s="1"/>
      <c r="E51"/>
      <c r="H51"/>
      <c r="I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3" customFormat="1" x14ac:dyDescent="0.55000000000000004">
      <c r="A52"/>
      <c r="B52"/>
      <c r="C52" s="1"/>
      <c r="E52"/>
      <c r="H52"/>
      <c r="I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3" customFormat="1" x14ac:dyDescent="0.55000000000000004">
      <c r="A53"/>
      <c r="B53"/>
      <c r="C53" s="1"/>
      <c r="E53"/>
      <c r="H53"/>
      <c r="I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3" customFormat="1" x14ac:dyDescent="0.55000000000000004">
      <c r="A54"/>
      <c r="B54"/>
      <c r="C54" s="1"/>
      <c r="E54"/>
      <c r="H54"/>
      <c r="I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3" customFormat="1" x14ac:dyDescent="0.55000000000000004">
      <c r="A55"/>
      <c r="B55"/>
      <c r="C55" s="1"/>
      <c r="E55"/>
      <c r="H55"/>
      <c r="I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3" customFormat="1" x14ac:dyDescent="0.55000000000000004">
      <c r="A56"/>
      <c r="B56"/>
      <c r="C56" s="1"/>
      <c r="E56"/>
      <c r="H56"/>
      <c r="I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3" customFormat="1" x14ac:dyDescent="0.55000000000000004">
      <c r="A57"/>
      <c r="B57"/>
      <c r="C57" s="1"/>
      <c r="E57"/>
      <c r="H57"/>
      <c r="I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3" customFormat="1" x14ac:dyDescent="0.55000000000000004">
      <c r="A58"/>
      <c r="B58"/>
      <c r="C58" s="1"/>
      <c r="E58"/>
      <c r="H58"/>
      <c r="I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3" customFormat="1" x14ac:dyDescent="0.55000000000000004">
      <c r="A59"/>
      <c r="B59"/>
      <c r="C59" s="1"/>
      <c r="E59"/>
      <c r="H59"/>
      <c r="I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3" customFormat="1" x14ac:dyDescent="0.55000000000000004">
      <c r="A60"/>
      <c r="B60"/>
      <c r="C60" s="1"/>
      <c r="E60"/>
      <c r="H60"/>
      <c r="I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3" customFormat="1" x14ac:dyDescent="0.55000000000000004">
      <c r="A61"/>
      <c r="B61"/>
      <c r="C61" s="1"/>
      <c r="E61"/>
      <c r="H61"/>
      <c r="I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3" customFormat="1" x14ac:dyDescent="0.55000000000000004">
      <c r="A62"/>
      <c r="B62"/>
      <c r="C62" s="1"/>
      <c r="E62"/>
      <c r="H62"/>
      <c r="I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3" customFormat="1" x14ac:dyDescent="0.55000000000000004">
      <c r="A63"/>
      <c r="B63"/>
      <c r="C63" s="1"/>
      <c r="E63"/>
      <c r="H63"/>
      <c r="I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3" customFormat="1" x14ac:dyDescent="0.55000000000000004">
      <c r="A64"/>
      <c r="B64"/>
      <c r="C64" s="1"/>
      <c r="E64"/>
      <c r="H64"/>
      <c r="I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3" customFormat="1" x14ac:dyDescent="0.55000000000000004">
      <c r="A65"/>
      <c r="B65"/>
      <c r="C65" s="1"/>
      <c r="E65"/>
      <c r="H65"/>
      <c r="I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3" customFormat="1" x14ac:dyDescent="0.55000000000000004">
      <c r="A66"/>
      <c r="B66"/>
      <c r="C66" s="1"/>
      <c r="E66"/>
      <c r="H66"/>
      <c r="I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3" customFormat="1" x14ac:dyDescent="0.55000000000000004">
      <c r="A67"/>
      <c r="B67"/>
      <c r="C67" s="1"/>
      <c r="E67"/>
      <c r="H67"/>
      <c r="I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3" customFormat="1" x14ac:dyDescent="0.55000000000000004">
      <c r="A68"/>
      <c r="B68"/>
      <c r="C68" s="1"/>
      <c r="E68"/>
      <c r="H68"/>
      <c r="I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3" customFormat="1" x14ac:dyDescent="0.55000000000000004">
      <c r="A69"/>
      <c r="B69"/>
      <c r="C69" s="1"/>
      <c r="E69"/>
      <c r="H69"/>
      <c r="I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3" customFormat="1" x14ac:dyDescent="0.55000000000000004">
      <c r="A70"/>
      <c r="B70"/>
      <c r="C70" s="1"/>
      <c r="E70"/>
      <c r="H70"/>
      <c r="I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3" customFormat="1" x14ac:dyDescent="0.55000000000000004">
      <c r="A71"/>
      <c r="B71"/>
      <c r="C71" s="1"/>
      <c r="E71"/>
      <c r="H71"/>
      <c r="I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3" customFormat="1" x14ac:dyDescent="0.55000000000000004">
      <c r="A72"/>
      <c r="B72"/>
      <c r="C72" s="1"/>
      <c r="E72"/>
      <c r="H72"/>
      <c r="I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3" customFormat="1" x14ac:dyDescent="0.55000000000000004">
      <c r="A73"/>
      <c r="B73"/>
      <c r="C73" s="1"/>
      <c r="E73"/>
      <c r="H73"/>
      <c r="I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3" customFormat="1" x14ac:dyDescent="0.55000000000000004">
      <c r="A74"/>
      <c r="B74"/>
      <c r="C74" s="1"/>
      <c r="E74"/>
      <c r="H74"/>
      <c r="I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3" customFormat="1" x14ac:dyDescent="0.55000000000000004">
      <c r="A75"/>
      <c r="B75"/>
      <c r="C75" s="1"/>
      <c r="E75"/>
      <c r="H75"/>
      <c r="I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3" customFormat="1" x14ac:dyDescent="0.55000000000000004">
      <c r="A76"/>
      <c r="B76"/>
      <c r="C76" s="1"/>
      <c r="E76"/>
      <c r="H76"/>
      <c r="I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3" customFormat="1" x14ac:dyDescent="0.55000000000000004">
      <c r="A77"/>
      <c r="B77"/>
      <c r="C77" s="1"/>
      <c r="E77"/>
      <c r="H77"/>
      <c r="I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3" customFormat="1" x14ac:dyDescent="0.55000000000000004">
      <c r="A78"/>
      <c r="B78"/>
      <c r="C78" s="1"/>
      <c r="E78"/>
      <c r="H78"/>
      <c r="I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3" customFormat="1" x14ac:dyDescent="0.55000000000000004">
      <c r="A79"/>
      <c r="B79"/>
      <c r="C79" s="1"/>
      <c r="E79"/>
      <c r="H79"/>
      <c r="I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3" customFormat="1" x14ac:dyDescent="0.55000000000000004">
      <c r="A80"/>
      <c r="B80"/>
      <c r="C80" s="1"/>
      <c r="E80"/>
      <c r="H80"/>
      <c r="I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3" customFormat="1" x14ac:dyDescent="0.55000000000000004">
      <c r="A81"/>
      <c r="B81"/>
      <c r="C81" s="1"/>
      <c r="E81"/>
      <c r="H81"/>
      <c r="I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3" customFormat="1" x14ac:dyDescent="0.55000000000000004">
      <c r="A82"/>
      <c r="B82"/>
      <c r="C82" s="1"/>
      <c r="E82"/>
      <c r="H82"/>
      <c r="I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3" customFormat="1" x14ac:dyDescent="0.55000000000000004">
      <c r="A83"/>
      <c r="B83"/>
      <c r="C83" s="1"/>
      <c r="E83"/>
      <c r="H83"/>
      <c r="I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3" customFormat="1" x14ac:dyDescent="0.55000000000000004">
      <c r="A84"/>
      <c r="B84"/>
      <c r="C84" s="1"/>
      <c r="E84"/>
      <c r="H84"/>
      <c r="I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3" customFormat="1" x14ac:dyDescent="0.55000000000000004">
      <c r="A85"/>
      <c r="B85"/>
      <c r="C85" s="1"/>
      <c r="E85"/>
      <c r="H85"/>
      <c r="I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3" customFormat="1" x14ac:dyDescent="0.55000000000000004">
      <c r="A86"/>
      <c r="B86"/>
      <c r="C86" s="1"/>
      <c r="E86"/>
      <c r="H86"/>
      <c r="I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3" customFormat="1" x14ac:dyDescent="0.55000000000000004">
      <c r="A87"/>
      <c r="B87"/>
      <c r="C87" s="1"/>
      <c r="E87"/>
      <c r="H87"/>
      <c r="I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3" customFormat="1" x14ac:dyDescent="0.55000000000000004">
      <c r="A88"/>
      <c r="B88"/>
      <c r="C88" s="1"/>
      <c r="E88"/>
      <c r="H88"/>
      <c r="I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3" customFormat="1" x14ac:dyDescent="0.55000000000000004">
      <c r="A89"/>
      <c r="B89"/>
      <c r="C89" s="1"/>
      <c r="E89"/>
      <c r="H89"/>
      <c r="I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3" customFormat="1" x14ac:dyDescent="0.55000000000000004">
      <c r="A90"/>
      <c r="B90"/>
      <c r="C90" s="1"/>
      <c r="E90"/>
      <c r="H90"/>
      <c r="I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3" customFormat="1" x14ac:dyDescent="0.55000000000000004">
      <c r="A91"/>
      <c r="B91"/>
      <c r="C91" s="1"/>
      <c r="E91"/>
      <c r="H91"/>
      <c r="I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3" customFormat="1" x14ac:dyDescent="0.55000000000000004">
      <c r="A92"/>
      <c r="B92"/>
      <c r="C92" s="1"/>
      <c r="E92"/>
      <c r="H92"/>
      <c r="I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3" customFormat="1" x14ac:dyDescent="0.55000000000000004">
      <c r="A93"/>
      <c r="B93"/>
      <c r="C93" s="1"/>
      <c r="E93"/>
      <c r="H93"/>
      <c r="I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3" customFormat="1" x14ac:dyDescent="0.55000000000000004">
      <c r="A94"/>
      <c r="B94"/>
      <c r="C94" s="1"/>
      <c r="E94"/>
      <c r="H94"/>
      <c r="I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3" customFormat="1" x14ac:dyDescent="0.55000000000000004">
      <c r="A95"/>
      <c r="B95"/>
      <c r="C95" s="1"/>
      <c r="E95"/>
      <c r="H95"/>
      <c r="I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3" customFormat="1" x14ac:dyDescent="0.55000000000000004">
      <c r="A96"/>
      <c r="B96"/>
      <c r="C96" s="1"/>
      <c r="E96"/>
      <c r="H96"/>
      <c r="I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3" customFormat="1" x14ac:dyDescent="0.55000000000000004">
      <c r="A97"/>
      <c r="B97"/>
      <c r="C97" s="1"/>
      <c r="E97"/>
      <c r="H97"/>
      <c r="I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3" customFormat="1" x14ac:dyDescent="0.55000000000000004">
      <c r="A98"/>
      <c r="B98"/>
      <c r="C98" s="1"/>
      <c r="E98"/>
      <c r="H98"/>
      <c r="I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3" customFormat="1" x14ac:dyDescent="0.55000000000000004">
      <c r="A99"/>
      <c r="B99"/>
      <c r="C99" s="1"/>
      <c r="E99"/>
      <c r="H99"/>
      <c r="I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3" customFormat="1" x14ac:dyDescent="0.55000000000000004">
      <c r="A100"/>
      <c r="B100"/>
      <c r="C100" s="1"/>
      <c r="E100"/>
      <c r="H100"/>
      <c r="I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3" customFormat="1" x14ac:dyDescent="0.55000000000000004">
      <c r="A101"/>
      <c r="B101"/>
      <c r="C101" s="1"/>
      <c r="E101"/>
      <c r="H101"/>
      <c r="I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3" customFormat="1" x14ac:dyDescent="0.55000000000000004">
      <c r="A102"/>
      <c r="B102"/>
      <c r="C102" s="1"/>
      <c r="E102"/>
      <c r="H102"/>
      <c r="I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3" customFormat="1" x14ac:dyDescent="0.55000000000000004">
      <c r="A103"/>
      <c r="B103"/>
      <c r="C103" s="1"/>
      <c r="E103"/>
      <c r="H103"/>
      <c r="I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3" customFormat="1" x14ac:dyDescent="0.55000000000000004">
      <c r="A104"/>
      <c r="B104"/>
      <c r="C104" s="1"/>
      <c r="E104"/>
      <c r="H104"/>
      <c r="I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3" customFormat="1" x14ac:dyDescent="0.55000000000000004">
      <c r="A105"/>
      <c r="B105"/>
      <c r="C105" s="1"/>
      <c r="E105"/>
      <c r="H105"/>
      <c r="I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3" customFormat="1" x14ac:dyDescent="0.55000000000000004">
      <c r="A106"/>
      <c r="B106"/>
      <c r="C106" s="1"/>
      <c r="E106"/>
      <c r="H106"/>
      <c r="I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3" customFormat="1" x14ac:dyDescent="0.55000000000000004">
      <c r="A107"/>
      <c r="B107"/>
      <c r="C107" s="1"/>
      <c r="E107"/>
      <c r="H107"/>
      <c r="I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3" customFormat="1" x14ac:dyDescent="0.55000000000000004">
      <c r="A108"/>
      <c r="B108"/>
      <c r="C108" s="1"/>
      <c r="E108"/>
      <c r="H108"/>
      <c r="I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3" customFormat="1" x14ac:dyDescent="0.55000000000000004">
      <c r="A109"/>
      <c r="B109"/>
      <c r="C109" s="1"/>
      <c r="E109"/>
      <c r="H109"/>
      <c r="I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3" customFormat="1" x14ac:dyDescent="0.55000000000000004">
      <c r="A110"/>
      <c r="B110"/>
      <c r="C110" s="1"/>
      <c r="E110"/>
      <c r="H110"/>
      <c r="I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3" customFormat="1" x14ac:dyDescent="0.55000000000000004">
      <c r="A111"/>
      <c r="B111"/>
      <c r="C111" s="1"/>
      <c r="E111"/>
      <c r="H111"/>
      <c r="I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3" customFormat="1" x14ac:dyDescent="0.55000000000000004">
      <c r="A112"/>
      <c r="B112"/>
      <c r="C112" s="1"/>
      <c r="E112"/>
      <c r="H112"/>
      <c r="I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3" customFormat="1" x14ac:dyDescent="0.55000000000000004">
      <c r="A113"/>
      <c r="B113"/>
      <c r="C113" s="1"/>
      <c r="E113"/>
      <c r="H113"/>
      <c r="I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3" customFormat="1" x14ac:dyDescent="0.55000000000000004">
      <c r="A114"/>
      <c r="B114"/>
      <c r="C114" s="1"/>
      <c r="E114"/>
      <c r="H114"/>
      <c r="I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3" customFormat="1" x14ac:dyDescent="0.55000000000000004">
      <c r="A115"/>
      <c r="B115"/>
      <c r="C115" s="1"/>
      <c r="E115"/>
      <c r="H115"/>
      <c r="I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3" customFormat="1" x14ac:dyDescent="0.55000000000000004">
      <c r="A116"/>
      <c r="B116"/>
      <c r="C116" s="1"/>
      <c r="E116"/>
      <c r="H116"/>
      <c r="I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3" customFormat="1" x14ac:dyDescent="0.55000000000000004">
      <c r="A117"/>
      <c r="B117"/>
      <c r="C117" s="1"/>
      <c r="E117"/>
      <c r="H117"/>
      <c r="I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3" customFormat="1" x14ac:dyDescent="0.55000000000000004">
      <c r="A118"/>
      <c r="B118"/>
      <c r="C118" s="1"/>
      <c r="E118"/>
      <c r="H118"/>
      <c r="I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3" customFormat="1" x14ac:dyDescent="0.55000000000000004">
      <c r="A119"/>
      <c r="B119"/>
      <c r="C119" s="1"/>
      <c r="E119"/>
      <c r="H119"/>
      <c r="I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3" customFormat="1" x14ac:dyDescent="0.55000000000000004">
      <c r="A120"/>
      <c r="B120"/>
      <c r="C120" s="1"/>
      <c r="E120"/>
      <c r="H120"/>
      <c r="I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3" customFormat="1" x14ac:dyDescent="0.55000000000000004">
      <c r="A121"/>
      <c r="B121"/>
      <c r="C121" s="1"/>
      <c r="E121"/>
      <c r="H121"/>
      <c r="I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3" customFormat="1" x14ac:dyDescent="0.55000000000000004">
      <c r="A122"/>
      <c r="B122"/>
      <c r="C122" s="1"/>
      <c r="E122"/>
      <c r="H122"/>
      <c r="I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3" customFormat="1" x14ac:dyDescent="0.55000000000000004">
      <c r="A123"/>
      <c r="B123"/>
      <c r="C123" s="1"/>
      <c r="E123"/>
      <c r="H123"/>
      <c r="I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3" customFormat="1" x14ac:dyDescent="0.55000000000000004">
      <c r="A124"/>
      <c r="B124"/>
      <c r="C124" s="1"/>
      <c r="E124"/>
      <c r="H124"/>
      <c r="I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3" customFormat="1" x14ac:dyDescent="0.55000000000000004">
      <c r="A125"/>
      <c r="B125"/>
      <c r="C125" s="1"/>
      <c r="E125"/>
      <c r="H125"/>
      <c r="I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3" customFormat="1" x14ac:dyDescent="0.55000000000000004">
      <c r="A126"/>
      <c r="B126"/>
      <c r="C126" s="1"/>
      <c r="E126"/>
      <c r="H126"/>
      <c r="I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3" customFormat="1" x14ac:dyDescent="0.55000000000000004">
      <c r="A127"/>
      <c r="B127"/>
      <c r="C127" s="1"/>
      <c r="E127"/>
      <c r="H127"/>
      <c r="I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3" customFormat="1" x14ac:dyDescent="0.55000000000000004">
      <c r="A128"/>
      <c r="B128"/>
      <c r="C128" s="1"/>
      <c r="E128"/>
      <c r="H128"/>
      <c r="I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3" customFormat="1" x14ac:dyDescent="0.55000000000000004">
      <c r="A129"/>
      <c r="B129"/>
      <c r="C129" s="1"/>
      <c r="E129"/>
      <c r="H129"/>
      <c r="I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3" customFormat="1" x14ac:dyDescent="0.55000000000000004">
      <c r="A130"/>
      <c r="B130"/>
      <c r="C130" s="1"/>
      <c r="E130"/>
      <c r="H130"/>
      <c r="I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3" customFormat="1" x14ac:dyDescent="0.55000000000000004">
      <c r="A131"/>
      <c r="B131"/>
      <c r="C131" s="1"/>
      <c r="E131"/>
      <c r="H131"/>
      <c r="I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3" customFormat="1" x14ac:dyDescent="0.55000000000000004">
      <c r="A132"/>
      <c r="B132"/>
      <c r="C132" s="1"/>
      <c r="E132"/>
      <c r="H132"/>
      <c r="I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3" customFormat="1" x14ac:dyDescent="0.55000000000000004">
      <c r="A133"/>
      <c r="B133"/>
      <c r="C133" s="1"/>
      <c r="E133"/>
      <c r="H133"/>
      <c r="I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3" customFormat="1" x14ac:dyDescent="0.55000000000000004">
      <c r="A134"/>
      <c r="B134"/>
      <c r="C134" s="1"/>
      <c r="E134"/>
      <c r="H134"/>
      <c r="I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3" customFormat="1" x14ac:dyDescent="0.55000000000000004">
      <c r="A135"/>
      <c r="B135"/>
      <c r="C135" s="1"/>
      <c r="E135"/>
      <c r="H135"/>
      <c r="I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3" customFormat="1" x14ac:dyDescent="0.55000000000000004">
      <c r="A136"/>
      <c r="B136"/>
      <c r="C136" s="1"/>
      <c r="E136"/>
      <c r="H136"/>
      <c r="I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3" customFormat="1" x14ac:dyDescent="0.55000000000000004">
      <c r="A137"/>
      <c r="B137"/>
      <c r="C137" s="1"/>
      <c r="E137"/>
      <c r="H137"/>
      <c r="I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3" customFormat="1" x14ac:dyDescent="0.55000000000000004">
      <c r="A138"/>
      <c r="B138"/>
      <c r="C138" s="1"/>
      <c r="E138"/>
      <c r="H138"/>
      <c r="I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3" customFormat="1" x14ac:dyDescent="0.55000000000000004">
      <c r="A139"/>
      <c r="B139"/>
      <c r="C139" s="1"/>
      <c r="E139"/>
      <c r="H139"/>
      <c r="I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3" customFormat="1" x14ac:dyDescent="0.55000000000000004">
      <c r="A140"/>
      <c r="B140"/>
      <c r="C140" s="1"/>
      <c r="E140"/>
      <c r="H140"/>
      <c r="I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3" customFormat="1" x14ac:dyDescent="0.55000000000000004">
      <c r="A141"/>
      <c r="B141"/>
      <c r="C141" s="1"/>
      <c r="E141"/>
      <c r="H141"/>
      <c r="I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3" customFormat="1" x14ac:dyDescent="0.55000000000000004">
      <c r="A142"/>
      <c r="B142"/>
      <c r="C142" s="1"/>
      <c r="E142"/>
      <c r="H142"/>
      <c r="I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3" customFormat="1" x14ac:dyDescent="0.55000000000000004">
      <c r="A143"/>
      <c r="B143"/>
      <c r="C143" s="1"/>
      <c r="E143"/>
      <c r="H143"/>
      <c r="I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3" customFormat="1" x14ac:dyDescent="0.55000000000000004">
      <c r="A144"/>
      <c r="B144"/>
      <c r="C144" s="1"/>
      <c r="E144"/>
      <c r="H144"/>
      <c r="I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3" customFormat="1" x14ac:dyDescent="0.55000000000000004">
      <c r="A145"/>
      <c r="B145"/>
      <c r="C145" s="1"/>
      <c r="E145"/>
      <c r="H145"/>
      <c r="I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3" customFormat="1" x14ac:dyDescent="0.55000000000000004">
      <c r="A146"/>
      <c r="B146"/>
      <c r="C146" s="1"/>
      <c r="E146"/>
      <c r="H146"/>
      <c r="I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3" customFormat="1" x14ac:dyDescent="0.55000000000000004">
      <c r="A147"/>
      <c r="B147"/>
      <c r="C147" s="1"/>
      <c r="E147"/>
      <c r="H147"/>
      <c r="I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3" customFormat="1" x14ac:dyDescent="0.55000000000000004">
      <c r="A148"/>
      <c r="B148"/>
      <c r="C148" s="1"/>
      <c r="E148"/>
      <c r="H148"/>
      <c r="I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3" customFormat="1" x14ac:dyDescent="0.55000000000000004">
      <c r="A149"/>
      <c r="B149"/>
      <c r="C149" s="1"/>
      <c r="E149"/>
      <c r="H149"/>
      <c r="I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3" customFormat="1" x14ac:dyDescent="0.55000000000000004">
      <c r="A150"/>
      <c r="B150"/>
      <c r="C150" s="1"/>
      <c r="E150"/>
      <c r="H150"/>
      <c r="I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3" customFormat="1" x14ac:dyDescent="0.55000000000000004">
      <c r="A151"/>
      <c r="B151"/>
      <c r="C151" s="1"/>
      <c r="E151"/>
      <c r="H151"/>
      <c r="I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3" customFormat="1" x14ac:dyDescent="0.55000000000000004">
      <c r="A152"/>
      <c r="B152"/>
      <c r="C152" s="1"/>
      <c r="E152"/>
      <c r="H152"/>
      <c r="I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3" customFormat="1" x14ac:dyDescent="0.55000000000000004">
      <c r="A153"/>
      <c r="B153"/>
      <c r="C153" s="1"/>
      <c r="E153"/>
      <c r="H153"/>
      <c r="I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3" customFormat="1" x14ac:dyDescent="0.55000000000000004">
      <c r="A154"/>
      <c r="B154"/>
      <c r="C154" s="1"/>
      <c r="E154"/>
      <c r="H154"/>
      <c r="I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3" customFormat="1" x14ac:dyDescent="0.55000000000000004">
      <c r="A155"/>
      <c r="B155"/>
      <c r="C155" s="1"/>
      <c r="E155"/>
      <c r="H155"/>
      <c r="I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3" customFormat="1" x14ac:dyDescent="0.55000000000000004">
      <c r="A156"/>
      <c r="B156"/>
      <c r="C156" s="1"/>
      <c r="E156"/>
      <c r="H156"/>
      <c r="I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3" customFormat="1" x14ac:dyDescent="0.55000000000000004">
      <c r="A157"/>
      <c r="B157"/>
      <c r="C157" s="1"/>
      <c r="E157"/>
      <c r="H157"/>
      <c r="I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3" customFormat="1" x14ac:dyDescent="0.55000000000000004">
      <c r="A158"/>
      <c r="B158"/>
      <c r="C158" s="1"/>
      <c r="E158"/>
      <c r="H158"/>
      <c r="I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3" customFormat="1" x14ac:dyDescent="0.55000000000000004">
      <c r="A159"/>
      <c r="B159"/>
      <c r="C159" s="1"/>
      <c r="E159"/>
      <c r="H159"/>
      <c r="I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3" customFormat="1" x14ac:dyDescent="0.55000000000000004">
      <c r="A160"/>
      <c r="B160"/>
      <c r="C160" s="1"/>
      <c r="E160"/>
      <c r="H160"/>
      <c r="I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3" customFormat="1" x14ac:dyDescent="0.55000000000000004">
      <c r="A161"/>
      <c r="B161"/>
      <c r="C161" s="1"/>
      <c r="E161"/>
      <c r="H161"/>
      <c r="I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3" customFormat="1" x14ac:dyDescent="0.55000000000000004">
      <c r="A162"/>
      <c r="B162"/>
      <c r="C162" s="1"/>
      <c r="E162"/>
      <c r="H162"/>
      <c r="I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3" customFormat="1" x14ac:dyDescent="0.55000000000000004">
      <c r="A163"/>
      <c r="B163"/>
      <c r="C163" s="1"/>
      <c r="E163"/>
      <c r="H163"/>
      <c r="I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3" customFormat="1" x14ac:dyDescent="0.55000000000000004">
      <c r="A164"/>
      <c r="B164"/>
      <c r="C164" s="1"/>
      <c r="E164"/>
      <c r="H164"/>
      <c r="I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3" customFormat="1" x14ac:dyDescent="0.55000000000000004">
      <c r="A165"/>
      <c r="B165"/>
      <c r="C165" s="1"/>
      <c r="E165"/>
      <c r="H165"/>
      <c r="I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3" customFormat="1" x14ac:dyDescent="0.55000000000000004">
      <c r="A166"/>
      <c r="B166"/>
      <c r="C166" s="1"/>
      <c r="E166"/>
      <c r="H166"/>
      <c r="I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3" customFormat="1" x14ac:dyDescent="0.55000000000000004">
      <c r="A167"/>
      <c r="B167"/>
      <c r="C167" s="1"/>
      <c r="E167"/>
      <c r="H167"/>
      <c r="I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3" customFormat="1" x14ac:dyDescent="0.55000000000000004">
      <c r="A168"/>
      <c r="B168"/>
      <c r="C168" s="1"/>
      <c r="E168"/>
      <c r="H168"/>
      <c r="I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3" customFormat="1" x14ac:dyDescent="0.55000000000000004">
      <c r="A169"/>
      <c r="B169"/>
      <c r="C169" s="1"/>
      <c r="E169"/>
      <c r="H169"/>
      <c r="I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3" customFormat="1" x14ac:dyDescent="0.55000000000000004">
      <c r="A170"/>
      <c r="B170"/>
      <c r="C170" s="1"/>
      <c r="E170"/>
      <c r="H170"/>
      <c r="I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3" customFormat="1" x14ac:dyDescent="0.55000000000000004">
      <c r="A171"/>
      <c r="B171"/>
      <c r="C171" s="1"/>
      <c r="E171"/>
      <c r="H171"/>
      <c r="I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3" customFormat="1" x14ac:dyDescent="0.55000000000000004">
      <c r="A172"/>
      <c r="B172"/>
      <c r="C172" s="1"/>
      <c r="E172"/>
      <c r="H172"/>
      <c r="I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3" customFormat="1" x14ac:dyDescent="0.55000000000000004">
      <c r="A173"/>
      <c r="B173"/>
      <c r="C173" s="1"/>
      <c r="E173"/>
      <c r="H173"/>
      <c r="I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3" customFormat="1" x14ac:dyDescent="0.55000000000000004">
      <c r="A174"/>
      <c r="B174"/>
      <c r="C174" s="1"/>
      <c r="E174"/>
      <c r="H174"/>
      <c r="I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3" customFormat="1" x14ac:dyDescent="0.55000000000000004">
      <c r="A175"/>
      <c r="B175"/>
      <c r="C175" s="1"/>
      <c r="E175"/>
      <c r="H175"/>
      <c r="I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3" customFormat="1" x14ac:dyDescent="0.55000000000000004">
      <c r="A176"/>
      <c r="B176"/>
      <c r="C176" s="1"/>
      <c r="E176"/>
      <c r="H176"/>
      <c r="I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3" customFormat="1" x14ac:dyDescent="0.55000000000000004">
      <c r="A177"/>
      <c r="B177"/>
      <c r="C177" s="1"/>
      <c r="E177"/>
      <c r="H177"/>
      <c r="I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3" customFormat="1" x14ac:dyDescent="0.55000000000000004">
      <c r="A178"/>
      <c r="B178"/>
      <c r="C178" s="1"/>
      <c r="E178"/>
      <c r="H178"/>
      <c r="I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3" customFormat="1" x14ac:dyDescent="0.55000000000000004">
      <c r="A179"/>
      <c r="B179"/>
      <c r="C179" s="1"/>
      <c r="E179"/>
      <c r="H179"/>
      <c r="I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3" customFormat="1" x14ac:dyDescent="0.55000000000000004">
      <c r="A180"/>
      <c r="B180"/>
      <c r="C180" s="1"/>
      <c r="E180"/>
      <c r="H180"/>
      <c r="I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3" customFormat="1" x14ac:dyDescent="0.55000000000000004">
      <c r="A181"/>
      <c r="B181"/>
      <c r="C181" s="1"/>
      <c r="E181"/>
      <c r="H181"/>
      <c r="I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3" customFormat="1" x14ac:dyDescent="0.55000000000000004">
      <c r="A182"/>
      <c r="B182"/>
      <c r="C182" s="1"/>
      <c r="E182"/>
      <c r="H182"/>
      <c r="I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3" customFormat="1" x14ac:dyDescent="0.55000000000000004">
      <c r="A183"/>
      <c r="B183"/>
      <c r="C183" s="1"/>
      <c r="E183"/>
      <c r="H183"/>
      <c r="I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3" customFormat="1" x14ac:dyDescent="0.55000000000000004">
      <c r="A184"/>
      <c r="B184"/>
      <c r="C184" s="1"/>
      <c r="E184"/>
      <c r="H184"/>
      <c r="I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3" customFormat="1" x14ac:dyDescent="0.55000000000000004">
      <c r="A185"/>
      <c r="B185"/>
      <c r="C185" s="1"/>
      <c r="E185"/>
      <c r="H185"/>
      <c r="I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3" customFormat="1" x14ac:dyDescent="0.55000000000000004">
      <c r="A186"/>
      <c r="B186"/>
      <c r="C186" s="1"/>
      <c r="E186"/>
      <c r="H186"/>
      <c r="I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3" customFormat="1" x14ac:dyDescent="0.55000000000000004">
      <c r="A187"/>
      <c r="B187"/>
      <c r="C187" s="1"/>
      <c r="E187"/>
      <c r="H187"/>
      <c r="I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3" customFormat="1" x14ac:dyDescent="0.55000000000000004">
      <c r="A188"/>
      <c r="B188"/>
      <c r="C188" s="1"/>
      <c r="E188"/>
      <c r="H188"/>
      <c r="I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3" customFormat="1" x14ac:dyDescent="0.55000000000000004">
      <c r="A189"/>
      <c r="B189"/>
      <c r="C189" s="1"/>
      <c r="E189"/>
      <c r="H189"/>
      <c r="I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3" customFormat="1" x14ac:dyDescent="0.55000000000000004">
      <c r="A190"/>
      <c r="B190"/>
      <c r="C190" s="1"/>
      <c r="E190"/>
      <c r="H190"/>
      <c r="I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3" customFormat="1" x14ac:dyDescent="0.55000000000000004">
      <c r="A191"/>
      <c r="B191"/>
      <c r="C191" s="1"/>
      <c r="E191"/>
      <c r="H191"/>
      <c r="I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3" customFormat="1" x14ac:dyDescent="0.55000000000000004">
      <c r="A192"/>
      <c r="B192"/>
      <c r="C192" s="1"/>
      <c r="E192"/>
      <c r="H192"/>
      <c r="I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3" customFormat="1" x14ac:dyDescent="0.55000000000000004">
      <c r="A193"/>
      <c r="B193"/>
      <c r="C193" s="1"/>
      <c r="E193"/>
      <c r="H193"/>
      <c r="I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3" customFormat="1" x14ac:dyDescent="0.55000000000000004">
      <c r="A194"/>
      <c r="B194"/>
      <c r="C194" s="1"/>
      <c r="E194"/>
      <c r="H194"/>
      <c r="I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3" customFormat="1" x14ac:dyDescent="0.55000000000000004">
      <c r="A195"/>
      <c r="B195"/>
      <c r="C195" s="1"/>
      <c r="E195"/>
      <c r="H195"/>
      <c r="I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3" customFormat="1" x14ac:dyDescent="0.55000000000000004">
      <c r="A196"/>
      <c r="B196"/>
      <c r="C196" s="1"/>
      <c r="E196"/>
      <c r="H196"/>
      <c r="I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3" customFormat="1" x14ac:dyDescent="0.55000000000000004">
      <c r="A197"/>
      <c r="B197"/>
      <c r="C197" s="1"/>
      <c r="E197"/>
      <c r="H197"/>
      <c r="I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3" customFormat="1" x14ac:dyDescent="0.55000000000000004">
      <c r="A198"/>
      <c r="B198"/>
      <c r="C198" s="1"/>
      <c r="E198"/>
      <c r="H198"/>
      <c r="I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3" customFormat="1" x14ac:dyDescent="0.55000000000000004">
      <c r="A199"/>
      <c r="B199"/>
      <c r="C199" s="1"/>
      <c r="E199"/>
      <c r="H199"/>
      <c r="I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3" customFormat="1" x14ac:dyDescent="0.55000000000000004">
      <c r="A200"/>
      <c r="B200"/>
      <c r="C200" s="1"/>
      <c r="E200"/>
      <c r="H200"/>
      <c r="I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3" customFormat="1" x14ac:dyDescent="0.55000000000000004">
      <c r="A201"/>
      <c r="B201"/>
      <c r="C201" s="1"/>
      <c r="E201"/>
      <c r="H201"/>
      <c r="I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3" customFormat="1" x14ac:dyDescent="0.55000000000000004">
      <c r="A202"/>
      <c r="B202"/>
      <c r="C202" s="1"/>
      <c r="E202"/>
      <c r="H202"/>
      <c r="I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3" customFormat="1" x14ac:dyDescent="0.55000000000000004">
      <c r="A203"/>
      <c r="B203"/>
      <c r="C203" s="1"/>
      <c r="E203"/>
      <c r="H203"/>
      <c r="I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3" customFormat="1" x14ac:dyDescent="0.55000000000000004">
      <c r="A204"/>
      <c r="B204"/>
      <c r="C204" s="1"/>
      <c r="E204"/>
      <c r="H204"/>
      <c r="I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3" customFormat="1" x14ac:dyDescent="0.55000000000000004">
      <c r="A205"/>
      <c r="B205"/>
      <c r="C205" s="1"/>
      <c r="E205"/>
      <c r="H205"/>
      <c r="I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3" customFormat="1" x14ac:dyDescent="0.55000000000000004">
      <c r="A206"/>
      <c r="B206"/>
      <c r="C206" s="1"/>
      <c r="E206"/>
      <c r="H206"/>
      <c r="I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3" customFormat="1" x14ac:dyDescent="0.55000000000000004">
      <c r="A207"/>
      <c r="B207"/>
      <c r="C207" s="1"/>
      <c r="E207"/>
      <c r="H207"/>
      <c r="I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3" customFormat="1" x14ac:dyDescent="0.55000000000000004">
      <c r="A208"/>
      <c r="B208"/>
      <c r="C208" s="1"/>
      <c r="E208"/>
      <c r="H208"/>
      <c r="I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3" customFormat="1" x14ac:dyDescent="0.55000000000000004">
      <c r="A209"/>
      <c r="B209"/>
      <c r="C209" s="1"/>
      <c r="E209"/>
      <c r="H209"/>
      <c r="I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3" customFormat="1" x14ac:dyDescent="0.55000000000000004">
      <c r="A210"/>
      <c r="B210"/>
      <c r="C210" s="1"/>
      <c r="E210"/>
      <c r="H210"/>
      <c r="I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3" customFormat="1" x14ac:dyDescent="0.55000000000000004">
      <c r="A211"/>
      <c r="B211"/>
      <c r="C211" s="1"/>
      <c r="E211"/>
      <c r="H211"/>
      <c r="I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3" customFormat="1" x14ac:dyDescent="0.55000000000000004">
      <c r="A212"/>
      <c r="B212"/>
      <c r="C212" s="1"/>
      <c r="E212"/>
      <c r="H212"/>
      <c r="I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3" customFormat="1" x14ac:dyDescent="0.55000000000000004">
      <c r="A213"/>
      <c r="B213"/>
      <c r="C213" s="1"/>
      <c r="E213"/>
      <c r="H213"/>
      <c r="I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3" customFormat="1" x14ac:dyDescent="0.55000000000000004">
      <c r="A214"/>
      <c r="B214"/>
      <c r="C214" s="1"/>
      <c r="E214"/>
      <c r="H214"/>
      <c r="I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3" customFormat="1" x14ac:dyDescent="0.55000000000000004">
      <c r="A215"/>
      <c r="B215"/>
      <c r="C215" s="1"/>
      <c r="E215"/>
      <c r="H215"/>
      <c r="I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3" customFormat="1" x14ac:dyDescent="0.55000000000000004">
      <c r="A216"/>
      <c r="B216"/>
      <c r="C216" s="1"/>
      <c r="E216"/>
      <c r="H216"/>
      <c r="I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3" customFormat="1" x14ac:dyDescent="0.55000000000000004">
      <c r="A217"/>
      <c r="B217"/>
      <c r="C217" s="1"/>
      <c r="E217"/>
      <c r="H217"/>
      <c r="I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3" customFormat="1" x14ac:dyDescent="0.55000000000000004">
      <c r="A218"/>
      <c r="B218"/>
      <c r="C218" s="1"/>
      <c r="E218"/>
      <c r="H218"/>
      <c r="I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3" customFormat="1" x14ac:dyDescent="0.55000000000000004">
      <c r="A219"/>
      <c r="B219"/>
      <c r="C219" s="1"/>
      <c r="E219"/>
      <c r="H219"/>
      <c r="I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3" customFormat="1" x14ac:dyDescent="0.55000000000000004">
      <c r="A220"/>
      <c r="B220"/>
      <c r="C220" s="1"/>
      <c r="E220"/>
      <c r="H220"/>
      <c r="I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3" customFormat="1" x14ac:dyDescent="0.55000000000000004">
      <c r="A221"/>
      <c r="B221"/>
      <c r="C221" s="1"/>
      <c r="E221"/>
      <c r="H221"/>
      <c r="I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3" customFormat="1" x14ac:dyDescent="0.55000000000000004">
      <c r="A222"/>
      <c r="B222"/>
      <c r="C222" s="1"/>
      <c r="E222"/>
      <c r="H222"/>
      <c r="I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3" customFormat="1" x14ac:dyDescent="0.55000000000000004">
      <c r="A223"/>
      <c r="B223"/>
      <c r="C223" s="1"/>
      <c r="E223"/>
      <c r="H223"/>
      <c r="I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3" customFormat="1" x14ac:dyDescent="0.55000000000000004">
      <c r="A224"/>
      <c r="B224"/>
      <c r="C224" s="1"/>
      <c r="E224"/>
      <c r="H224"/>
      <c r="I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3" customFormat="1" x14ac:dyDescent="0.55000000000000004">
      <c r="A225"/>
      <c r="B225"/>
      <c r="C225" s="1"/>
      <c r="E225"/>
      <c r="H225"/>
      <c r="I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3" customFormat="1" x14ac:dyDescent="0.55000000000000004">
      <c r="A226"/>
      <c r="B226"/>
      <c r="C226" s="1"/>
      <c r="E226"/>
      <c r="H226"/>
      <c r="I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3" customFormat="1" x14ac:dyDescent="0.55000000000000004">
      <c r="A227"/>
      <c r="B227"/>
      <c r="C227" s="1"/>
      <c r="E227"/>
      <c r="H227"/>
      <c r="I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3" customFormat="1" x14ac:dyDescent="0.55000000000000004">
      <c r="A228"/>
      <c r="B228"/>
      <c r="C228" s="1"/>
      <c r="E228"/>
      <c r="H228"/>
      <c r="I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3" customFormat="1" x14ac:dyDescent="0.55000000000000004">
      <c r="A229"/>
      <c r="B229"/>
      <c r="C229" s="1"/>
      <c r="E229"/>
      <c r="H229"/>
      <c r="I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3" customFormat="1" x14ac:dyDescent="0.55000000000000004">
      <c r="A230"/>
      <c r="B230"/>
      <c r="C230" s="1"/>
      <c r="E230"/>
      <c r="H230"/>
      <c r="I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3" customFormat="1" x14ac:dyDescent="0.55000000000000004">
      <c r="A231"/>
      <c r="B231"/>
      <c r="C231" s="1"/>
      <c r="E231"/>
      <c r="H231"/>
      <c r="I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3" customFormat="1" x14ac:dyDescent="0.55000000000000004">
      <c r="A232"/>
      <c r="B232"/>
      <c r="C232" s="1"/>
      <c r="E232"/>
      <c r="H232"/>
      <c r="I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3" customFormat="1" x14ac:dyDescent="0.55000000000000004">
      <c r="A233"/>
      <c r="B233"/>
      <c r="C233" s="1"/>
      <c r="E233"/>
      <c r="H233"/>
      <c r="I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3" customFormat="1" x14ac:dyDescent="0.55000000000000004">
      <c r="A234"/>
      <c r="B234"/>
      <c r="C234" s="1"/>
      <c r="E234"/>
      <c r="H234"/>
      <c r="I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3" customFormat="1" x14ac:dyDescent="0.55000000000000004">
      <c r="A235"/>
      <c r="B235"/>
      <c r="C235" s="1"/>
      <c r="E235"/>
      <c r="H235"/>
      <c r="I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3" customFormat="1" x14ac:dyDescent="0.55000000000000004">
      <c r="A236"/>
      <c r="B236"/>
      <c r="C236" s="1"/>
      <c r="E236"/>
      <c r="H236"/>
      <c r="I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3" customFormat="1" x14ac:dyDescent="0.55000000000000004">
      <c r="A237"/>
      <c r="B237"/>
      <c r="C237" s="1"/>
      <c r="E237"/>
      <c r="H237"/>
      <c r="I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3" customFormat="1" x14ac:dyDescent="0.55000000000000004">
      <c r="A238"/>
      <c r="B238"/>
      <c r="C238" s="1"/>
      <c r="E238"/>
      <c r="H238"/>
      <c r="I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3" customFormat="1" x14ac:dyDescent="0.55000000000000004">
      <c r="A239"/>
      <c r="B239"/>
      <c r="C239" s="1"/>
      <c r="E239"/>
      <c r="H239"/>
      <c r="I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3" customFormat="1" x14ac:dyDescent="0.55000000000000004">
      <c r="A240"/>
      <c r="B240"/>
      <c r="C240" s="1"/>
      <c r="E240"/>
      <c r="H240"/>
      <c r="I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3" customFormat="1" x14ac:dyDescent="0.55000000000000004">
      <c r="A241"/>
      <c r="B241"/>
      <c r="C241" s="1"/>
      <c r="E241"/>
      <c r="H241"/>
      <c r="I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3" customFormat="1" x14ac:dyDescent="0.55000000000000004">
      <c r="A242"/>
      <c r="B242"/>
      <c r="C242" s="1"/>
      <c r="E242"/>
      <c r="H242"/>
      <c r="I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3" customFormat="1" x14ac:dyDescent="0.55000000000000004">
      <c r="A243"/>
      <c r="B243"/>
      <c r="C243" s="1"/>
      <c r="E243"/>
      <c r="H243"/>
      <c r="I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3" customFormat="1" x14ac:dyDescent="0.55000000000000004">
      <c r="A244"/>
      <c r="B244"/>
      <c r="C244" s="1"/>
      <c r="E244"/>
      <c r="H244"/>
      <c r="I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3" customFormat="1" x14ac:dyDescent="0.55000000000000004">
      <c r="A245"/>
      <c r="B245"/>
      <c r="C245" s="1"/>
      <c r="E245"/>
      <c r="H245"/>
      <c r="I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3" customFormat="1" x14ac:dyDescent="0.55000000000000004">
      <c r="A246"/>
      <c r="B246"/>
      <c r="C246" s="1"/>
      <c r="E246"/>
      <c r="H246"/>
      <c r="I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3" customFormat="1" x14ac:dyDescent="0.55000000000000004">
      <c r="A247"/>
      <c r="B247"/>
      <c r="C247" s="1"/>
      <c r="E247"/>
      <c r="H247"/>
      <c r="I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3" customFormat="1" x14ac:dyDescent="0.55000000000000004">
      <c r="A248"/>
      <c r="B248"/>
      <c r="C248" s="1"/>
      <c r="E248"/>
      <c r="H248"/>
      <c r="I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3" customFormat="1" x14ac:dyDescent="0.55000000000000004">
      <c r="A249"/>
      <c r="B249"/>
      <c r="C249" s="1"/>
      <c r="E249"/>
      <c r="H249"/>
      <c r="I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3" customFormat="1" x14ac:dyDescent="0.55000000000000004">
      <c r="A250"/>
      <c r="B250"/>
      <c r="C250" s="1"/>
      <c r="E250"/>
      <c r="H250"/>
      <c r="I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3" customFormat="1" x14ac:dyDescent="0.55000000000000004">
      <c r="A251"/>
      <c r="B251"/>
      <c r="C251" s="1"/>
      <c r="E251"/>
      <c r="H251"/>
      <c r="I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3" customFormat="1" x14ac:dyDescent="0.55000000000000004">
      <c r="A252"/>
      <c r="B252"/>
      <c r="C252" s="1"/>
      <c r="E252"/>
      <c r="H252"/>
      <c r="I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3" customFormat="1" x14ac:dyDescent="0.55000000000000004">
      <c r="A253"/>
      <c r="B253"/>
      <c r="C253" s="1"/>
      <c r="E253"/>
      <c r="H253"/>
      <c r="I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3" customFormat="1" x14ac:dyDescent="0.55000000000000004">
      <c r="A254"/>
      <c r="B254"/>
      <c r="C254" s="1"/>
      <c r="E254"/>
      <c r="H254"/>
      <c r="I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3" customFormat="1" x14ac:dyDescent="0.55000000000000004">
      <c r="A255"/>
      <c r="B255"/>
      <c r="C255" s="1"/>
      <c r="E255"/>
      <c r="H255"/>
      <c r="I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3" customFormat="1" x14ac:dyDescent="0.55000000000000004">
      <c r="A256"/>
      <c r="B256"/>
      <c r="C256" s="1"/>
      <c r="E256"/>
      <c r="H256"/>
      <c r="I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3" customFormat="1" x14ac:dyDescent="0.55000000000000004">
      <c r="A257"/>
      <c r="B257"/>
      <c r="C257" s="1"/>
      <c r="E257"/>
      <c r="H257"/>
      <c r="I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3" customFormat="1" x14ac:dyDescent="0.55000000000000004">
      <c r="A258"/>
      <c r="B258"/>
      <c r="C258" s="1"/>
      <c r="E258"/>
      <c r="H258"/>
      <c r="I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3" customFormat="1" x14ac:dyDescent="0.55000000000000004">
      <c r="A259"/>
      <c r="B259"/>
      <c r="C259" s="1"/>
      <c r="E259"/>
      <c r="H259"/>
      <c r="I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3" customFormat="1" x14ac:dyDescent="0.55000000000000004">
      <c r="A260"/>
      <c r="B260"/>
      <c r="C260" s="1"/>
      <c r="E260"/>
      <c r="H260"/>
      <c r="I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3" customFormat="1" x14ac:dyDescent="0.55000000000000004">
      <c r="A261"/>
      <c r="B261"/>
      <c r="C261" s="1"/>
      <c r="E261"/>
      <c r="H261"/>
      <c r="I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3" customFormat="1" x14ac:dyDescent="0.55000000000000004">
      <c r="A262"/>
      <c r="B262"/>
      <c r="C262" s="1"/>
      <c r="E262"/>
      <c r="H262"/>
      <c r="I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3" customFormat="1" x14ac:dyDescent="0.55000000000000004">
      <c r="A263"/>
      <c r="B263"/>
      <c r="C263" s="1"/>
      <c r="E263"/>
      <c r="H263"/>
      <c r="I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3" customFormat="1" x14ac:dyDescent="0.55000000000000004">
      <c r="A264"/>
      <c r="B264"/>
      <c r="C264" s="1"/>
      <c r="E264"/>
      <c r="H264"/>
      <c r="I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3" customFormat="1" x14ac:dyDescent="0.55000000000000004">
      <c r="A265"/>
      <c r="B265"/>
      <c r="C265" s="1"/>
      <c r="E265"/>
      <c r="H265"/>
      <c r="I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3" customFormat="1" x14ac:dyDescent="0.55000000000000004">
      <c r="A266"/>
      <c r="B266"/>
      <c r="C266" s="1"/>
      <c r="E266"/>
      <c r="H266"/>
      <c r="I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3" customFormat="1" x14ac:dyDescent="0.55000000000000004">
      <c r="A267"/>
      <c r="B267"/>
      <c r="C267" s="1"/>
      <c r="E267"/>
      <c r="H267"/>
      <c r="I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3" customFormat="1" x14ac:dyDescent="0.55000000000000004">
      <c r="A268"/>
      <c r="B268"/>
      <c r="C268" s="1"/>
      <c r="E268"/>
      <c r="H268"/>
      <c r="I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3" customFormat="1" x14ac:dyDescent="0.55000000000000004">
      <c r="A269"/>
      <c r="B269"/>
      <c r="C269" s="1"/>
      <c r="E269"/>
      <c r="H269"/>
      <c r="I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3" customFormat="1" x14ac:dyDescent="0.55000000000000004">
      <c r="A270"/>
      <c r="B270"/>
      <c r="C270" s="1"/>
      <c r="E270"/>
      <c r="H270"/>
      <c r="I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3" customFormat="1" x14ac:dyDescent="0.55000000000000004">
      <c r="A271"/>
      <c r="B271"/>
      <c r="C271" s="1"/>
      <c r="E271"/>
      <c r="H271"/>
      <c r="I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3" customFormat="1" x14ac:dyDescent="0.55000000000000004">
      <c r="A272"/>
      <c r="B272"/>
      <c r="C272" s="1"/>
      <c r="E272"/>
      <c r="H272"/>
      <c r="I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3" customFormat="1" x14ac:dyDescent="0.55000000000000004">
      <c r="A273"/>
      <c r="B273"/>
      <c r="C273" s="1"/>
      <c r="E273"/>
      <c r="H273"/>
      <c r="I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3" customFormat="1" x14ac:dyDescent="0.55000000000000004">
      <c r="A274"/>
      <c r="B274"/>
      <c r="C274" s="1"/>
      <c r="E274"/>
      <c r="H274"/>
      <c r="I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3" customFormat="1" x14ac:dyDescent="0.55000000000000004">
      <c r="A275"/>
      <c r="B275"/>
      <c r="C275" s="1"/>
      <c r="E275"/>
      <c r="H275"/>
      <c r="I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3" customFormat="1" x14ac:dyDescent="0.55000000000000004">
      <c r="A276"/>
      <c r="B276"/>
      <c r="C276" s="1"/>
      <c r="E276"/>
      <c r="H276"/>
      <c r="I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3" customFormat="1" x14ac:dyDescent="0.55000000000000004">
      <c r="A277"/>
      <c r="B277"/>
      <c r="C277" s="1"/>
      <c r="E277"/>
      <c r="H277"/>
      <c r="I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3" customFormat="1" x14ac:dyDescent="0.55000000000000004">
      <c r="A278"/>
      <c r="B278"/>
      <c r="C278" s="1"/>
      <c r="E278"/>
      <c r="H278"/>
      <c r="I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3" customFormat="1" x14ac:dyDescent="0.55000000000000004">
      <c r="A279"/>
      <c r="B279"/>
      <c r="C279" s="1"/>
      <c r="E279"/>
      <c r="H279"/>
      <c r="I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3" customFormat="1" x14ac:dyDescent="0.55000000000000004">
      <c r="A280"/>
      <c r="B280"/>
      <c r="C280" s="1"/>
      <c r="E280"/>
      <c r="H280"/>
      <c r="I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3" customFormat="1" x14ac:dyDescent="0.55000000000000004">
      <c r="A281"/>
      <c r="B281"/>
      <c r="C281" s="1"/>
      <c r="E281"/>
      <c r="H281"/>
      <c r="I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3" customFormat="1" x14ac:dyDescent="0.55000000000000004">
      <c r="A282"/>
      <c r="B282"/>
      <c r="C282" s="1"/>
      <c r="E282"/>
      <c r="H282"/>
      <c r="I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3" customFormat="1" x14ac:dyDescent="0.55000000000000004">
      <c r="A283"/>
      <c r="B283"/>
      <c r="C283" s="1"/>
      <c r="E283"/>
      <c r="H283"/>
      <c r="I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3" customFormat="1" x14ac:dyDescent="0.55000000000000004">
      <c r="A284"/>
      <c r="B284"/>
      <c r="C284" s="1"/>
      <c r="E284"/>
      <c r="H284"/>
      <c r="I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3" customFormat="1" x14ac:dyDescent="0.55000000000000004">
      <c r="A285"/>
      <c r="B285"/>
      <c r="C285" s="1"/>
      <c r="E285"/>
      <c r="H285"/>
      <c r="I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3" customFormat="1" x14ac:dyDescent="0.55000000000000004">
      <c r="A286"/>
      <c r="B286"/>
      <c r="C286" s="1"/>
      <c r="E286"/>
      <c r="H286"/>
      <c r="I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3" customFormat="1" x14ac:dyDescent="0.55000000000000004">
      <c r="A287"/>
      <c r="B287"/>
      <c r="C287" s="1"/>
      <c r="E287"/>
      <c r="H287"/>
      <c r="I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3" customFormat="1" x14ac:dyDescent="0.55000000000000004">
      <c r="A288"/>
      <c r="B288"/>
      <c r="C288" s="1"/>
      <c r="E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3" customFormat="1" x14ac:dyDescent="0.55000000000000004">
      <c r="A289"/>
      <c r="B289"/>
      <c r="C289" s="1"/>
      <c r="E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3" customFormat="1" x14ac:dyDescent="0.55000000000000004">
      <c r="A290"/>
      <c r="B290"/>
      <c r="C290" s="1"/>
      <c r="E290"/>
      <c r="H290"/>
      <c r="I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3" customFormat="1" x14ac:dyDescent="0.55000000000000004">
      <c r="A291"/>
      <c r="B291"/>
      <c r="C291" s="1"/>
      <c r="E291"/>
      <c r="H291"/>
      <c r="I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3" customFormat="1" x14ac:dyDescent="0.55000000000000004">
      <c r="A292"/>
      <c r="B292"/>
      <c r="C292" s="1"/>
      <c r="E292"/>
      <c r="H292"/>
      <c r="I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3" customFormat="1" x14ac:dyDescent="0.55000000000000004">
      <c r="A293"/>
      <c r="B293"/>
      <c r="C293" s="1"/>
      <c r="E293"/>
      <c r="H293"/>
      <c r="I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3" customFormat="1" x14ac:dyDescent="0.55000000000000004">
      <c r="A294"/>
      <c r="B294"/>
      <c r="C294" s="1"/>
      <c r="E294"/>
      <c r="H294"/>
      <c r="I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3" customFormat="1" x14ac:dyDescent="0.55000000000000004">
      <c r="A295"/>
      <c r="B295"/>
      <c r="C295" s="1"/>
      <c r="E295"/>
      <c r="H295"/>
      <c r="I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3" customFormat="1" x14ac:dyDescent="0.55000000000000004">
      <c r="A296"/>
      <c r="B296"/>
      <c r="C296" s="1"/>
      <c r="E296"/>
      <c r="H296"/>
      <c r="I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3" customFormat="1" x14ac:dyDescent="0.55000000000000004">
      <c r="A297"/>
      <c r="B297"/>
      <c r="C297" s="1"/>
      <c r="E297"/>
      <c r="H297"/>
      <c r="I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3" customFormat="1" x14ac:dyDescent="0.55000000000000004">
      <c r="A298"/>
      <c r="B298"/>
      <c r="C298" s="1"/>
      <c r="E298"/>
      <c r="H298"/>
      <c r="I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3" customFormat="1" x14ac:dyDescent="0.55000000000000004">
      <c r="A299"/>
      <c r="B299"/>
      <c r="C299" s="1"/>
      <c r="E299"/>
      <c r="H299"/>
      <c r="I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3" customFormat="1" x14ac:dyDescent="0.55000000000000004">
      <c r="A300"/>
      <c r="B300"/>
      <c r="C300" s="1"/>
      <c r="E300"/>
      <c r="H300"/>
      <c r="I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3" customFormat="1" x14ac:dyDescent="0.55000000000000004">
      <c r="A301"/>
      <c r="B301"/>
      <c r="C301" s="1"/>
      <c r="E301"/>
      <c r="H301"/>
      <c r="I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3" customFormat="1" x14ac:dyDescent="0.55000000000000004">
      <c r="A302"/>
      <c r="B302"/>
      <c r="C302" s="1"/>
      <c r="E302"/>
      <c r="H302"/>
      <c r="I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3" customFormat="1" x14ac:dyDescent="0.55000000000000004">
      <c r="A303"/>
      <c r="B303"/>
      <c r="C303" s="1"/>
      <c r="E303"/>
      <c r="H303"/>
      <c r="I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3" customFormat="1" x14ac:dyDescent="0.55000000000000004">
      <c r="A304"/>
      <c r="B304"/>
      <c r="C304" s="1"/>
      <c r="E304"/>
      <c r="H304"/>
      <c r="I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3" customFormat="1" x14ac:dyDescent="0.55000000000000004">
      <c r="A305"/>
      <c r="B305"/>
      <c r="C305" s="1"/>
      <c r="E305"/>
      <c r="H305"/>
      <c r="I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3" customFormat="1" x14ac:dyDescent="0.55000000000000004">
      <c r="A306"/>
      <c r="B306"/>
      <c r="C306" s="1"/>
      <c r="E306"/>
      <c r="H306"/>
      <c r="I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3" customFormat="1" x14ac:dyDescent="0.55000000000000004">
      <c r="A307"/>
      <c r="B307"/>
      <c r="C307" s="1"/>
      <c r="E307"/>
      <c r="H307"/>
      <c r="I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3" customFormat="1" x14ac:dyDescent="0.55000000000000004">
      <c r="A308"/>
      <c r="B308"/>
      <c r="C308" s="1"/>
      <c r="E308"/>
      <c r="H308"/>
      <c r="I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3" customFormat="1" x14ac:dyDescent="0.55000000000000004">
      <c r="A309"/>
      <c r="B309"/>
      <c r="C309" s="1"/>
      <c r="E309"/>
      <c r="H309"/>
      <c r="I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3" customFormat="1" x14ac:dyDescent="0.55000000000000004">
      <c r="A310"/>
      <c r="B310"/>
      <c r="C310" s="1"/>
      <c r="E310"/>
      <c r="H310"/>
      <c r="I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3" customFormat="1" x14ac:dyDescent="0.55000000000000004">
      <c r="A311"/>
      <c r="B311"/>
      <c r="C311" s="1"/>
      <c r="E311"/>
      <c r="H311"/>
      <c r="I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3" customFormat="1" x14ac:dyDescent="0.55000000000000004">
      <c r="A312"/>
      <c r="B312"/>
      <c r="C312" s="1"/>
      <c r="E312"/>
      <c r="H312"/>
      <c r="I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3" customFormat="1" x14ac:dyDescent="0.55000000000000004">
      <c r="A313"/>
      <c r="B313"/>
      <c r="C313" s="1"/>
      <c r="E313"/>
      <c r="H313"/>
      <c r="I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3" customFormat="1" x14ac:dyDescent="0.55000000000000004">
      <c r="A314"/>
      <c r="B314"/>
      <c r="C314" s="1"/>
      <c r="E314"/>
      <c r="H314"/>
      <c r="I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3" customFormat="1" x14ac:dyDescent="0.55000000000000004">
      <c r="A315"/>
      <c r="B315"/>
      <c r="C315" s="1"/>
      <c r="E315"/>
      <c r="H315"/>
      <c r="I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3" customFormat="1" x14ac:dyDescent="0.55000000000000004">
      <c r="A316"/>
      <c r="B316"/>
      <c r="C316" s="1"/>
      <c r="E316"/>
      <c r="H316"/>
      <c r="I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3" customFormat="1" x14ac:dyDescent="0.55000000000000004">
      <c r="A317"/>
      <c r="B317"/>
      <c r="C317" s="1"/>
      <c r="E317"/>
      <c r="H317"/>
      <c r="I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</sheetData>
  <autoFilter ref="A3:V31" xr:uid="{A2D00820-C32F-4DB1-9E8B-BDA18B5BC6D0}"/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9C54-7D48-448F-AF8F-F17906B801BF}">
  <sheetPr codeName="Sheet6">
    <tabColor theme="4"/>
  </sheetPr>
  <dimension ref="A1:AZ32"/>
  <sheetViews>
    <sheetView topLeftCell="A7" workbookViewId="0">
      <selection activeCell="W44" sqref="W44"/>
    </sheetView>
  </sheetViews>
  <sheetFormatPr baseColWidth="10" defaultColWidth="9.140625" defaultRowHeight="18.75" x14ac:dyDescent="0.55000000000000004"/>
  <cols>
    <col min="49" max="49" width="8.85546875" bestFit="1" customWidth="1"/>
  </cols>
  <sheetData>
    <row r="1" spans="1:52" ht="23.25" x14ac:dyDescent="0.65">
      <c r="A1" s="8" t="s">
        <v>25</v>
      </c>
    </row>
    <row r="2" spans="1:52" s="9" customFormat="1" x14ac:dyDescent="0.55000000000000004">
      <c r="A2" s="2"/>
    </row>
    <row r="3" spans="1:52" s="9" customFormat="1" x14ac:dyDescent="0.55000000000000004">
      <c r="A3" s="2" t="s">
        <v>26</v>
      </c>
      <c r="D3" s="9">
        <v>1486144</v>
      </c>
    </row>
    <row r="5" spans="1:52" x14ac:dyDescent="0.55000000000000004">
      <c r="A5" s="2" t="s">
        <v>27</v>
      </c>
      <c r="D5">
        <f>COUNTIF(FILTERED!V:V,7)</f>
        <v>34</v>
      </c>
    </row>
    <row r="6" spans="1:52" x14ac:dyDescent="0.55000000000000004">
      <c r="A6" s="2" t="s">
        <v>28</v>
      </c>
      <c r="D6">
        <f>COUNTIFS('1486144'!T:T,7,'1486144'!M:M,34)</f>
        <v>0</v>
      </c>
    </row>
    <row r="8" spans="1:52" x14ac:dyDescent="0.55000000000000004">
      <c r="K8" s="3" t="s">
        <v>19</v>
      </c>
      <c r="L8" s="3"/>
      <c r="W8" s="3" t="s">
        <v>20</v>
      </c>
      <c r="X8" s="3"/>
      <c r="AJ8" s="3" t="s">
        <v>29</v>
      </c>
      <c r="AK8" s="3"/>
      <c r="AW8" s="3" t="s">
        <v>30</v>
      </c>
      <c r="AX8" s="3"/>
      <c r="AY8" s="3"/>
      <c r="AZ8" s="3"/>
    </row>
    <row r="9" spans="1:52" x14ac:dyDescent="0.55000000000000004">
      <c r="K9" t="s">
        <v>31</v>
      </c>
      <c r="L9" t="s">
        <v>32</v>
      </c>
      <c r="W9" t="s">
        <v>31</v>
      </c>
      <c r="X9" t="s">
        <v>32</v>
      </c>
      <c r="AJ9" t="s">
        <v>31</v>
      </c>
      <c r="AK9" t="s">
        <v>32</v>
      </c>
      <c r="AW9" t="s">
        <v>31</v>
      </c>
      <c r="AX9" t="s">
        <v>32</v>
      </c>
    </row>
    <row r="10" spans="1:52" x14ac:dyDescent="0.55000000000000004">
      <c r="J10" t="s">
        <v>33</v>
      </c>
      <c r="K10" s="4">
        <f>MIN(FILTERED!W:W)</f>
        <v>100.179</v>
      </c>
      <c r="L10" s="5">
        <f t="shared" ref="L10:L18" si="0">K10/86400</f>
        <v>1.1594791666666667E-3</v>
      </c>
      <c r="V10" t="s">
        <v>33</v>
      </c>
      <c r="W10" s="4">
        <f>MIN(FILTERED!X:X)</f>
        <v>104.429</v>
      </c>
      <c r="X10" s="5">
        <f t="shared" ref="X10:X18" si="1">W10/86400</f>
        <v>1.2086689814814816E-3</v>
      </c>
      <c r="AI10" t="s">
        <v>33</v>
      </c>
      <c r="AJ10" s="4">
        <f>MIN(FILTERED!Y:Y)</f>
        <v>1.712</v>
      </c>
      <c r="AK10" s="5">
        <f t="shared" ref="AK10:AK18" si="2">AJ10/86400</f>
        <v>1.9814814814814813E-5</v>
      </c>
      <c r="AV10" t="s">
        <v>33</v>
      </c>
      <c r="AW10" s="4">
        <f>MIN(FILTERED!AB:AB)</f>
        <v>10.686999999999999</v>
      </c>
      <c r="AX10" s="5">
        <f t="shared" ref="AX10:AX18" si="3">AW10/86400</f>
        <v>1.2369212962962963E-4</v>
      </c>
    </row>
    <row r="11" spans="1:52" x14ac:dyDescent="0.55000000000000004">
      <c r="J11" t="s">
        <v>34</v>
      </c>
      <c r="K11" s="4">
        <f>_xlfn.QUARTILE.EXC(FILTERED!W:W,1)</f>
        <v>122.14</v>
      </c>
      <c r="L11" s="5">
        <f t="shared" si="0"/>
        <v>1.4136574074074073E-3</v>
      </c>
      <c r="V11" t="s">
        <v>34</v>
      </c>
      <c r="W11" s="4">
        <f>_xlfn.QUARTILE.EXC(FILTERED!X:X,1)</f>
        <v>126.5335</v>
      </c>
      <c r="X11" s="5">
        <f t="shared" si="1"/>
        <v>1.4645081018518518E-3</v>
      </c>
      <c r="AI11" t="s">
        <v>34</v>
      </c>
      <c r="AJ11" s="4">
        <f>_xlfn.QUARTILE.EXC(FILTERED!Y:Y,1)</f>
        <v>4.8382500000000004</v>
      </c>
      <c r="AK11" s="5">
        <f t="shared" si="2"/>
        <v>5.5998263888888892E-5</v>
      </c>
      <c r="AV11" t="s">
        <v>34</v>
      </c>
      <c r="AW11" s="4">
        <f>_xlfn.QUARTILE.EXC(FILTERED!AB:AB,1)</f>
        <v>33.269000000000005</v>
      </c>
      <c r="AX11" s="5">
        <f t="shared" si="3"/>
        <v>3.8505787037037046E-4</v>
      </c>
    </row>
    <row r="12" spans="1:52" x14ac:dyDescent="0.55000000000000004">
      <c r="J12" t="s">
        <v>35</v>
      </c>
      <c r="K12" s="4">
        <f>MEDIAN(FILTERED!W:W)</f>
        <v>126.18950000000001</v>
      </c>
      <c r="L12" s="5">
        <f t="shared" si="0"/>
        <v>1.4605266203703705E-3</v>
      </c>
      <c r="V12" t="s">
        <v>35</v>
      </c>
      <c r="W12" s="4">
        <f>MEDIAN(FILTERED!X:X)</f>
        <v>130.77850000000001</v>
      </c>
      <c r="X12" s="5">
        <f t="shared" si="1"/>
        <v>1.5136400462962963E-3</v>
      </c>
      <c r="AI12" t="s">
        <v>35</v>
      </c>
      <c r="AJ12" s="4">
        <f>MEDIAN(FILTERED!Y:Y)</f>
        <v>5.6994999999999996</v>
      </c>
      <c r="AK12" s="5">
        <f t="shared" si="2"/>
        <v>6.5966435185185182E-5</v>
      </c>
      <c r="AV12" t="s">
        <v>35</v>
      </c>
      <c r="AW12" s="4">
        <f>MEDIAN(FILTERED!AB:AB)</f>
        <v>38.58</v>
      </c>
      <c r="AX12" s="5">
        <f t="shared" si="3"/>
        <v>4.4652777777777773E-4</v>
      </c>
    </row>
    <row r="13" spans="1:52" x14ac:dyDescent="0.55000000000000004">
      <c r="J13" t="s">
        <v>36</v>
      </c>
      <c r="K13" s="4">
        <f>_xlfn.QUARTILE.EXC(FILTERED!W:W,3)</f>
        <v>130.58699999999999</v>
      </c>
      <c r="L13" s="5">
        <f t="shared" si="0"/>
        <v>1.511423611111111E-3</v>
      </c>
      <c r="V13" t="s">
        <v>36</v>
      </c>
      <c r="W13" s="4">
        <f>_xlfn.QUARTILE.EXC(FILTERED!X:X,3)</f>
        <v>136.01375000000002</v>
      </c>
      <c r="X13" s="5">
        <f t="shared" si="1"/>
        <v>1.5742332175925928E-3</v>
      </c>
      <c r="AI13" t="s">
        <v>36</v>
      </c>
      <c r="AJ13" s="4">
        <f>_xlfn.QUARTILE.EXC(FILTERED!Y:Y,3)</f>
        <v>10.04125</v>
      </c>
      <c r="AK13" s="5">
        <f t="shared" si="2"/>
        <v>1.162181712962963E-4</v>
      </c>
      <c r="AV13" t="s">
        <v>36</v>
      </c>
      <c r="AW13" s="4">
        <f>_xlfn.QUARTILE.EXC(FILTERED!AB:AB,3)</f>
        <v>40.793750000000003</v>
      </c>
      <c r="AX13" s="5">
        <f t="shared" si="3"/>
        <v>4.7214988425925929E-4</v>
      </c>
    </row>
    <row r="14" spans="1:52" x14ac:dyDescent="0.55000000000000004">
      <c r="J14" t="s">
        <v>37</v>
      </c>
      <c r="K14" s="4">
        <f>MAX(FILTERED!W:W)</f>
        <v>292.86099999999999</v>
      </c>
      <c r="L14" s="5">
        <f t="shared" si="0"/>
        <v>3.3895949074074071E-3</v>
      </c>
      <c r="V14" t="s">
        <v>37</v>
      </c>
      <c r="W14" s="4">
        <f>MAX(FILTERED!X:X)</f>
        <v>339.423</v>
      </c>
      <c r="X14" s="5">
        <f t="shared" si="1"/>
        <v>3.9285069444444445E-3</v>
      </c>
      <c r="AI14" t="s">
        <v>37</v>
      </c>
      <c r="AJ14" s="4">
        <f>MAX(FILTERED!Y:Y)</f>
        <v>95.905000000000001</v>
      </c>
      <c r="AK14" s="5">
        <f t="shared" si="2"/>
        <v>1.110011574074074E-3</v>
      </c>
      <c r="AV14" t="s">
        <v>37</v>
      </c>
      <c r="AW14" s="4">
        <f>MAX(FILTERED!AB:AB)</f>
        <v>46.000999999999998</v>
      </c>
      <c r="AX14" s="5">
        <f t="shared" si="3"/>
        <v>5.3241898148148148E-4</v>
      </c>
    </row>
    <row r="15" spans="1:52" x14ac:dyDescent="0.55000000000000004">
      <c r="J15" t="s">
        <v>38</v>
      </c>
      <c r="K15" s="4">
        <f>AVERAGE(FILTERED!W:W)</f>
        <v>132.26135294117643</v>
      </c>
      <c r="L15" s="5">
        <f t="shared" si="0"/>
        <v>1.530802696078431E-3</v>
      </c>
      <c r="V15" t="s">
        <v>38</v>
      </c>
      <c r="W15" s="4">
        <f>AVERAGE(FILTERED!X:X)</f>
        <v>139.1213823529412</v>
      </c>
      <c r="X15" s="5">
        <f t="shared" si="1"/>
        <v>1.610201184640523E-3</v>
      </c>
      <c r="AI15" t="s">
        <v>38</v>
      </c>
      <c r="AJ15" s="4">
        <f>AVERAGE(FILTERED!Y:Y)</f>
        <v>17.38326470588235</v>
      </c>
      <c r="AK15" s="5">
        <f t="shared" si="2"/>
        <v>2.011951933551198E-4</v>
      </c>
      <c r="AV15" t="s">
        <v>38</v>
      </c>
      <c r="AW15" s="4">
        <f>AVERAGE(FILTERED!AB:AB)</f>
        <v>35.845264705882357</v>
      </c>
      <c r="AX15" s="5">
        <f t="shared" si="3"/>
        <v>4.1487574891067543E-4</v>
      </c>
    </row>
    <row r="16" spans="1:52" x14ac:dyDescent="0.55000000000000004">
      <c r="J16" t="s">
        <v>39</v>
      </c>
      <c r="K16" s="4">
        <f>K13-K11</f>
        <v>8.4469999999999885</v>
      </c>
      <c r="L16" s="5">
        <f t="shared" si="0"/>
        <v>9.7766203703703576E-5</v>
      </c>
      <c r="V16" t="s">
        <v>39</v>
      </c>
      <c r="W16" s="4">
        <f>W13-W11</f>
        <v>9.4802500000000123</v>
      </c>
      <c r="X16" s="5">
        <f t="shared" si="1"/>
        <v>1.0972511574074088E-4</v>
      </c>
      <c r="AI16" t="s">
        <v>39</v>
      </c>
      <c r="AJ16" s="4">
        <f>AJ13-AJ11</f>
        <v>5.2029999999999994</v>
      </c>
      <c r="AK16" s="5">
        <f t="shared" si="2"/>
        <v>6.0219907407407399E-5</v>
      </c>
      <c r="AV16" t="s">
        <v>39</v>
      </c>
      <c r="AW16" s="4">
        <f>AW13-AW11</f>
        <v>7.5247499999999974</v>
      </c>
      <c r="AX16" s="5">
        <f t="shared" si="3"/>
        <v>8.7092013888888858E-5</v>
      </c>
    </row>
    <row r="17" spans="10:51" x14ac:dyDescent="0.55000000000000004">
      <c r="J17" t="s">
        <v>40</v>
      </c>
      <c r="K17" s="4">
        <f>K11-(K16*1.5)</f>
        <v>109.46950000000001</v>
      </c>
      <c r="L17" s="5">
        <f t="shared" si="0"/>
        <v>1.2670081018518521E-3</v>
      </c>
      <c r="V17" t="s">
        <v>40</v>
      </c>
      <c r="W17" s="4">
        <f>W11-(W16*1.5)</f>
        <v>112.31312499999999</v>
      </c>
      <c r="X17" s="5">
        <f t="shared" si="1"/>
        <v>1.2999204282407406E-3</v>
      </c>
      <c r="AI17" t="s">
        <v>40</v>
      </c>
      <c r="AJ17" s="4">
        <f>AJ11-(AJ16*1.5)</f>
        <v>-2.9662499999999987</v>
      </c>
      <c r="AK17" s="5">
        <f t="shared" si="2"/>
        <v>-3.4331597222222204E-5</v>
      </c>
      <c r="AV17" t="s">
        <v>40</v>
      </c>
      <c r="AW17" s="4">
        <f>AW11-(AW16*1.5)</f>
        <v>21.981875000000009</v>
      </c>
      <c r="AX17" s="5">
        <f t="shared" si="3"/>
        <v>2.5441984953703716E-4</v>
      </c>
    </row>
    <row r="18" spans="10:51" x14ac:dyDescent="0.55000000000000004">
      <c r="J18" t="s">
        <v>41</v>
      </c>
      <c r="K18" s="4">
        <f>K13+(K16*1.5)</f>
        <v>143.25749999999996</v>
      </c>
      <c r="L18" s="5">
        <f t="shared" si="0"/>
        <v>1.6580729166666662E-3</v>
      </c>
      <c r="V18" t="s">
        <v>41</v>
      </c>
      <c r="W18" s="4">
        <f>W13+(W16*1.5)</f>
        <v>150.23412500000003</v>
      </c>
      <c r="X18" s="5">
        <f t="shared" si="1"/>
        <v>1.738820891203704E-3</v>
      </c>
      <c r="AI18" t="s">
        <v>41</v>
      </c>
      <c r="AJ18" s="4">
        <f>AJ13+(AJ16*1.5)</f>
        <v>17.845749999999999</v>
      </c>
      <c r="AK18" s="5">
        <f t="shared" si="2"/>
        <v>2.0654803240740741E-4</v>
      </c>
      <c r="AV18" t="s">
        <v>41</v>
      </c>
      <c r="AW18" s="4">
        <f>AW13+(AW16*1.5)</f>
        <v>52.080874999999999</v>
      </c>
      <c r="AX18" s="5">
        <f t="shared" si="3"/>
        <v>6.0278790509259259E-4</v>
      </c>
    </row>
    <row r="21" spans="10:51" x14ac:dyDescent="0.55000000000000004">
      <c r="K21" s="3" t="s">
        <v>22</v>
      </c>
      <c r="L21" s="3"/>
      <c r="W21" s="3" t="s">
        <v>42</v>
      </c>
      <c r="X21" s="3"/>
      <c r="AJ21" s="3" t="s">
        <v>15</v>
      </c>
      <c r="AW21" s="3" t="s">
        <v>43</v>
      </c>
      <c r="AX21" s="3"/>
      <c r="AY21" s="3"/>
    </row>
    <row r="22" spans="10:51" x14ac:dyDescent="0.55000000000000004">
      <c r="K22" t="s">
        <v>31</v>
      </c>
      <c r="L22" t="s">
        <v>32</v>
      </c>
      <c r="W22" t="s">
        <v>31</v>
      </c>
      <c r="X22" t="s">
        <v>32</v>
      </c>
      <c r="AJ22" t="s">
        <v>44</v>
      </c>
    </row>
    <row r="23" spans="10:51" x14ac:dyDescent="0.55000000000000004">
      <c r="J23" t="s">
        <v>33</v>
      </c>
      <c r="K23" s="4">
        <f>MIN(FILTERED!Z:Z)</f>
        <v>185.256</v>
      </c>
      <c r="L23" s="5">
        <f t="shared" ref="L23:L31" si="4">K23/86400</f>
        <v>2.1441666666666666E-3</v>
      </c>
      <c r="V23" t="s">
        <v>33</v>
      </c>
      <c r="W23" s="4">
        <f>MIN('FILTERED FL'!W:W)</f>
        <v>270.84800000000001</v>
      </c>
      <c r="X23" s="5">
        <f t="shared" ref="X23:X31" si="5">W23/86400</f>
        <v>3.1348148148148151E-3</v>
      </c>
      <c r="AI23" t="s">
        <v>33</v>
      </c>
      <c r="AJ23" s="4">
        <f>MIN(FILTERED!AA:AA)</f>
        <v>25.903699632644599</v>
      </c>
      <c r="AW23" t="s">
        <v>31</v>
      </c>
      <c r="AX23" t="s">
        <v>32</v>
      </c>
    </row>
    <row r="24" spans="10:51" x14ac:dyDescent="0.55000000000000004">
      <c r="J24" t="s">
        <v>34</v>
      </c>
      <c r="K24" s="4">
        <f>_xlfn.QUARTILE.EXC(FILTERED!Z:Z,1)</f>
        <v>284.13150000000002</v>
      </c>
      <c r="L24" s="5">
        <f t="shared" si="4"/>
        <v>3.2885590277777778E-3</v>
      </c>
      <c r="V24" t="s">
        <v>34</v>
      </c>
      <c r="W24" s="4">
        <f>_xlfn.QUARTILE.EXC('FILTERED FL'!W:W,1)</f>
        <v>284.35500000000002</v>
      </c>
      <c r="X24" s="5">
        <f t="shared" si="5"/>
        <v>3.2911458333333334E-3</v>
      </c>
      <c r="AI24" t="s">
        <v>34</v>
      </c>
      <c r="AJ24" s="4">
        <f>_xlfn.QUARTILE.EXC(FILTERED!AA:AA,1)</f>
        <v>35.41752444362632</v>
      </c>
      <c r="AV24" t="s">
        <v>33</v>
      </c>
      <c r="AW24" s="4">
        <f>MIN(FILTERED!AC:AC)</f>
        <v>60.317999999999998</v>
      </c>
      <c r="AX24" s="5">
        <f t="shared" ref="AX24:AX32" si="6">AW24/86400</f>
        <v>6.9812499999999996E-4</v>
      </c>
    </row>
    <row r="25" spans="10:51" x14ac:dyDescent="0.55000000000000004">
      <c r="J25" t="s">
        <v>35</v>
      </c>
      <c r="K25" s="4">
        <f>MEDIAN(FILTERED!Z:Z)</f>
        <v>284.66849999999999</v>
      </c>
      <c r="L25" s="5">
        <f t="shared" si="4"/>
        <v>3.2947743055555556E-3</v>
      </c>
      <c r="V25" t="s">
        <v>35</v>
      </c>
      <c r="W25" s="4">
        <f>MEDIAN('FILTERED FL'!W:W)</f>
        <v>284.76</v>
      </c>
      <c r="X25" s="5">
        <f t="shared" si="5"/>
        <v>3.2958333333333333E-3</v>
      </c>
      <c r="AI25" t="s">
        <v>35</v>
      </c>
      <c r="AJ25" s="4">
        <f>MEDIAN(FILTERED!AA:AA)</f>
        <v>42.58309993553155</v>
      </c>
      <c r="AV25" t="s">
        <v>34</v>
      </c>
      <c r="AW25" s="4">
        <f>_xlfn.QUARTILE.EXC(FILTERED!AB:AB,1)</f>
        <v>33.269000000000005</v>
      </c>
      <c r="AX25" s="5">
        <f t="shared" si="6"/>
        <v>3.8505787037037046E-4</v>
      </c>
    </row>
    <row r="26" spans="10:51" x14ac:dyDescent="0.55000000000000004">
      <c r="J26" t="s">
        <v>36</v>
      </c>
      <c r="K26" s="4">
        <f>_xlfn.QUARTILE.EXC(FILTERED!Z:Z,3)</f>
        <v>285.399</v>
      </c>
      <c r="L26" s="5">
        <f t="shared" si="4"/>
        <v>3.3032291666666666E-3</v>
      </c>
      <c r="V26" t="s">
        <v>36</v>
      </c>
      <c r="W26" s="4">
        <f>_xlfn.QUARTILE.EXC('FILTERED FL'!W:W,3)</f>
        <v>285.38550000000004</v>
      </c>
      <c r="X26" s="5">
        <f t="shared" si="5"/>
        <v>3.3030729166666673E-3</v>
      </c>
      <c r="AI26" t="s">
        <v>36</v>
      </c>
      <c r="AJ26" s="4">
        <f>_xlfn.QUARTILE.EXC(FILTERED!AA:AA,3)</f>
        <v>60.15664951705925</v>
      </c>
      <c r="AV26" t="s">
        <v>35</v>
      </c>
      <c r="AW26" s="4">
        <f>MEDIAN(FILTERED!AC:AC)</f>
        <v>60.419499999999999</v>
      </c>
      <c r="AX26" s="5">
        <f t="shared" si="6"/>
        <v>6.9929976851851848E-4</v>
      </c>
    </row>
    <row r="27" spans="10:51" x14ac:dyDescent="0.55000000000000004">
      <c r="J27" t="s">
        <v>37</v>
      </c>
      <c r="K27" s="4">
        <f>MAX(FILTERED!Z:Z)</f>
        <v>369.88400000000001</v>
      </c>
      <c r="L27" s="5">
        <f t="shared" si="4"/>
        <v>4.2810648148148148E-3</v>
      </c>
      <c r="V27" t="s">
        <v>37</v>
      </c>
      <c r="W27" s="4">
        <f>MAX('FILTERED FL'!W:W)</f>
        <v>286.42700000000002</v>
      </c>
      <c r="X27" s="5">
        <f t="shared" si="5"/>
        <v>3.315127314814815E-3</v>
      </c>
      <c r="AI27" t="s">
        <v>37</v>
      </c>
      <c r="AJ27" s="4">
        <f>MAX(FILTERED!AA:AA)</f>
        <v>74.8</v>
      </c>
      <c r="AV27" t="s">
        <v>36</v>
      </c>
      <c r="AW27" s="4">
        <f>_xlfn.QUARTILE.EXC(FILTERED!AC:AC,3)</f>
        <v>60.443749999999994</v>
      </c>
      <c r="AX27" s="5">
        <f t="shared" si="6"/>
        <v>6.9958043981481477E-4</v>
      </c>
    </row>
    <row r="28" spans="10:51" x14ac:dyDescent="0.55000000000000004">
      <c r="J28" t="s">
        <v>38</v>
      </c>
      <c r="K28" s="4">
        <f>AVERAGE(FILTERED!Z:Z)</f>
        <v>280.39664705882348</v>
      </c>
      <c r="L28" s="5">
        <f t="shared" si="4"/>
        <v>3.2453315631808272E-3</v>
      </c>
      <c r="V28" t="s">
        <v>38</v>
      </c>
      <c r="W28" s="4">
        <f>AVERAGE('FILTERED FL'!W:W)</f>
        <v>284.38857142857137</v>
      </c>
      <c r="X28" s="5">
        <f t="shared" si="5"/>
        <v>3.2915343915343909E-3</v>
      </c>
      <c r="AI28" t="s">
        <v>38</v>
      </c>
      <c r="AJ28" s="4">
        <f>AVERAGE(FILTERED!AA:AA)</f>
        <v>47.188269387996854</v>
      </c>
      <c r="AV28" t="s">
        <v>37</v>
      </c>
      <c r="AW28" s="4">
        <f>MAX(FILTERED!AC:AC)</f>
        <v>228.46700000000001</v>
      </c>
      <c r="AX28" s="5">
        <f t="shared" si="6"/>
        <v>2.6442939814814818E-3</v>
      </c>
    </row>
    <row r="29" spans="10:51" x14ac:dyDescent="0.55000000000000004">
      <c r="J29" t="s">
        <v>39</v>
      </c>
      <c r="K29" s="4">
        <f>K26-K24</f>
        <v>1.2674999999999841</v>
      </c>
      <c r="L29" s="5">
        <f t="shared" si="4"/>
        <v>1.4670138888888705E-5</v>
      </c>
      <c r="V29" t="s">
        <v>39</v>
      </c>
      <c r="W29" s="4">
        <f>W26-W24</f>
        <v>1.0305000000000177</v>
      </c>
      <c r="X29" s="5">
        <f t="shared" si="5"/>
        <v>1.1927083333333538E-5</v>
      </c>
      <c r="AI29" t="s">
        <v>39</v>
      </c>
      <c r="AJ29" s="4">
        <f>AJ26-AJ24</f>
        <v>24.73912507343293</v>
      </c>
      <c r="AV29" t="s">
        <v>38</v>
      </c>
      <c r="AW29" s="4">
        <f>AVERAGE(FILTERED!AC:AC)</f>
        <v>71.239617647058836</v>
      </c>
      <c r="AX29" s="5">
        <f t="shared" si="6"/>
        <v>8.2453261165577356E-4</v>
      </c>
    </row>
    <row r="30" spans="10:51" x14ac:dyDescent="0.55000000000000004">
      <c r="J30" t="s">
        <v>40</v>
      </c>
      <c r="K30" s="4">
        <f>K24-(K29*1.5)</f>
        <v>282.23025000000007</v>
      </c>
      <c r="L30" s="5">
        <f t="shared" si="4"/>
        <v>3.2665538194444452E-3</v>
      </c>
      <c r="V30" t="s">
        <v>40</v>
      </c>
      <c r="W30" s="4">
        <f>W24-(W29*1.5)</f>
        <v>282.80925000000002</v>
      </c>
      <c r="X30" s="5">
        <f t="shared" si="5"/>
        <v>3.2732552083333337E-3</v>
      </c>
      <c r="AI30" t="s">
        <v>40</v>
      </c>
      <c r="AJ30" s="4">
        <f>AJ24-(AJ29*1.5)</f>
        <v>-1.6911631665230757</v>
      </c>
      <c r="AV30" t="s">
        <v>39</v>
      </c>
      <c r="AW30" s="4">
        <f>AW27-AW25</f>
        <v>27.174749999999989</v>
      </c>
      <c r="AX30" s="5">
        <f t="shared" si="6"/>
        <v>3.1452256944444431E-4</v>
      </c>
    </row>
    <row r="31" spans="10:51" x14ac:dyDescent="0.55000000000000004">
      <c r="J31" t="s">
        <v>41</v>
      </c>
      <c r="K31" s="4">
        <f>K26+(K29*1.5)</f>
        <v>287.30025000000001</v>
      </c>
      <c r="L31" s="5">
        <f t="shared" si="4"/>
        <v>3.3252343750000001E-3</v>
      </c>
      <c r="V31" t="s">
        <v>41</v>
      </c>
      <c r="W31" s="4">
        <f>W26+(W29*1.5)</f>
        <v>286.93125000000009</v>
      </c>
      <c r="X31" s="5">
        <f t="shared" si="5"/>
        <v>3.3209635416666678E-3</v>
      </c>
      <c r="AI31" t="s">
        <v>41</v>
      </c>
      <c r="AJ31" s="4">
        <f>AJ26+(AJ29*1.5)</f>
        <v>97.265337127208653</v>
      </c>
      <c r="AV31" t="s">
        <v>40</v>
      </c>
      <c r="AW31" s="4">
        <f>AW25-(AW30*1.5)</f>
        <v>-7.4931249999999778</v>
      </c>
      <c r="AX31" s="5">
        <f t="shared" si="6"/>
        <v>-8.6725983796296036E-5</v>
      </c>
    </row>
    <row r="32" spans="10:51" x14ac:dyDescent="0.55000000000000004">
      <c r="AV32" t="s">
        <v>41</v>
      </c>
      <c r="AW32" s="4">
        <f>AW27+(AW30*1.5)</f>
        <v>101.20587499999998</v>
      </c>
      <c r="AX32" s="5">
        <f t="shared" si="6"/>
        <v>1.1713642939814811E-3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F858733AA54F418D6475683A741FC3" ma:contentTypeVersion="13" ma:contentTypeDescription="Create a new document." ma:contentTypeScope="" ma:versionID="65b2ff2b2dd830d76af295ed95d7eb43">
  <xsd:schema xmlns:xsd="http://www.w3.org/2001/XMLSchema" xmlns:xs="http://www.w3.org/2001/XMLSchema" xmlns:p="http://schemas.microsoft.com/office/2006/metadata/properties" xmlns:ns2="f2fb1513-820d-4047-92e2-011f40ec2f61" xmlns:ns3="bbef98ac-5319-4960-9841-22c98235192d" targetNamespace="http://schemas.microsoft.com/office/2006/metadata/properties" ma:root="true" ma:fieldsID="df63a42932177f23a432e5abe265e849" ns2:_="" ns3:_="">
    <xsd:import namespace="f2fb1513-820d-4047-92e2-011f40ec2f61"/>
    <xsd:import namespace="bbef98ac-5319-4960-9841-22c9823519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b1513-820d-4047-92e2-011f40ec2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f98ac-5319-4960-9841-22c9823519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36471-1FA9-4819-A7F4-83859E09F1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5340A0-D316-4BD2-A7BB-37B69B25484D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bef98ac-5319-4960-9841-22c98235192d"/>
    <ds:schemaRef ds:uri="f2fb1513-820d-4047-92e2-011f40ec2f6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FD350C-83E9-4766-B03E-5DB1057A1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b1513-820d-4047-92e2-011f40ec2f61"/>
    <ds:schemaRef ds:uri="bbef98ac-5319-4960-9841-22c9823519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1486144</vt:lpstr>
      <vt:lpstr>CHARTS</vt:lpstr>
      <vt:lpstr>All</vt:lpstr>
      <vt:lpstr>DT_RQ2TLR - 1 (FL)</vt:lpstr>
      <vt:lpstr>FILTERED</vt:lpstr>
      <vt:lpstr>FILTERED FL</vt:lpstr>
      <vt:lpstr>CHARTS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Lambert, Emma (INNIO)</dc:creator>
  <cp:keywords/>
  <dc:description/>
  <cp:lastModifiedBy>Chvatal, Dieter (INNIO)</cp:lastModifiedBy>
  <cp:revision/>
  <dcterms:created xsi:type="dcterms:W3CDTF">2021-10-13T07:49:49Z</dcterms:created>
  <dcterms:modified xsi:type="dcterms:W3CDTF">2022-03-01T12:31:50Z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0x0101004BF858733AA54F418D6475683A741FC3</vt:lpwstr>
  </property>
</Properties>
</file>