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zhao5\Box Sync\AFI\TV 15vs30\"/>
    </mc:Choice>
  </mc:AlternateContent>
  <xr:revisionPtr revIDLastSave="0" documentId="13_ncr:1_{FE0DE8A6-EA9E-49C8-9573-4BE10EAC39CD}" xr6:coauthVersionLast="46" xr6:coauthVersionMax="46" xr10:uidLastSave="{00000000-0000-0000-0000-000000000000}"/>
  <bookViews>
    <workbookView xWindow="30612" yWindow="-108" windowWidth="30936" windowHeight="16896" activeTab="1" xr2:uid="{10F61F5A-5352-4F68-BF88-F66EB15925C5}"/>
  </bookViews>
  <sheets>
    <sheet name="Ranking" sheetId="15" r:id="rId1"/>
    <sheet name="Flighting" sheetId="16" r:id="rId2"/>
    <sheet name="Input" sheetId="8" r:id="rId3"/>
    <sheet name="Vaiable List" sheetId="6" r:id="rId4"/>
    <sheet name="Vehicle Per Capita" sheetId="14" r:id="rId5"/>
    <sheet name="Google Trend Index" sheetId="13" r:id="rId6"/>
    <sheet name="Quotes - by Quarter" sheetId="12" r:id="rId7"/>
    <sheet name="Pivot_DMA" sheetId="3" r:id="rId8"/>
    <sheet name="Pivot_DMACode" sheetId="9" r:id="rId9"/>
    <sheet name="New Users" sheetId="10" r:id="rId10"/>
    <sheet name="Sessions" sheetId="11" r:id="rId11"/>
    <sheet name="DMA" sheetId="1" r:id="rId12"/>
    <sheet name="Pivot_State" sheetId="4" r:id="rId13"/>
    <sheet name="State" sheetId="2" r:id="rId14"/>
    <sheet name="TV_Market_Tier" sheetId="7" r:id="rId15"/>
  </sheets>
  <definedNames>
    <definedName name="_xlnm._FilterDatabase" localSheetId="11" hidden="1">DMA!$A$1:$H$420</definedName>
    <definedName name="_xlnm._FilterDatabase" localSheetId="2" hidden="1">Input!$A$2:$K$60</definedName>
    <definedName name="_xlnm._FilterDatabase" localSheetId="14" hidden="1">TV_Market_Tier!$T$1:$U$211</definedName>
  </definedNames>
  <calcPr calcId="191029"/>
  <pivotCaches>
    <pivotCache cacheId="7" r:id="rId16"/>
    <pivotCache cacheId="10" r:id="rId17"/>
    <pivotCache cacheId="15" r:id="rId18"/>
    <pivotCache cacheId="21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16" l="1"/>
  <c r="J54" i="16"/>
  <c r="I54" i="16"/>
  <c r="H54" i="16"/>
  <c r="D54" i="16"/>
  <c r="M53" i="16"/>
  <c r="L53" i="16"/>
  <c r="K53" i="16"/>
  <c r="H53" i="16"/>
  <c r="D53" i="16"/>
  <c r="O52" i="16"/>
  <c r="N52" i="16"/>
  <c r="K52" i="16"/>
  <c r="H52" i="16"/>
  <c r="G52" i="16"/>
  <c r="F52" i="16"/>
  <c r="N51" i="16"/>
  <c r="K51" i="16"/>
  <c r="J51" i="16"/>
  <c r="I51" i="16"/>
  <c r="F51" i="16"/>
  <c r="P50" i="16"/>
  <c r="O48" i="16"/>
  <c r="M48" i="16"/>
  <c r="J48" i="16"/>
  <c r="G48" i="16"/>
  <c r="D48" i="16"/>
  <c r="J47" i="16"/>
  <c r="H47" i="16"/>
  <c r="K46" i="16"/>
  <c r="H46" i="16"/>
  <c r="O45" i="16"/>
  <c r="N45" i="16"/>
  <c r="K45" i="16"/>
  <c r="H45" i="16"/>
  <c r="G45" i="16"/>
  <c r="F45" i="16"/>
  <c r="P44" i="16"/>
  <c r="O42" i="16"/>
  <c r="L42" i="16"/>
  <c r="K42" i="16"/>
  <c r="J42" i="16"/>
  <c r="G42" i="16"/>
  <c r="O41" i="16"/>
  <c r="N41" i="16"/>
  <c r="M41" i="16"/>
  <c r="G41" i="16"/>
  <c r="F41" i="16"/>
  <c r="D41" i="16"/>
  <c r="L39" i="16"/>
  <c r="K39" i="16"/>
  <c r="P38" i="16"/>
  <c r="E36" i="16"/>
  <c r="F36" i="16" s="1"/>
  <c r="G36" i="16" s="1"/>
  <c r="H36" i="16" s="1"/>
  <c r="I36" i="16" s="1"/>
  <c r="J36" i="16" s="1"/>
  <c r="K36" i="16" s="1"/>
  <c r="L36" i="16" s="1"/>
  <c r="M36" i="16" s="1"/>
  <c r="N36" i="16" s="1"/>
  <c r="O36" i="16" s="1"/>
  <c r="R31" i="16"/>
  <c r="R30" i="16"/>
  <c r="R29" i="16"/>
  <c r="R28" i="16"/>
  <c r="P27" i="16"/>
  <c r="Q27" i="16" s="1"/>
  <c r="P26" i="16"/>
  <c r="Q26" i="16" s="1"/>
  <c r="R26" i="16" s="1"/>
  <c r="R25" i="16"/>
  <c r="Q25" i="16"/>
  <c r="P25" i="16"/>
  <c r="P24" i="16"/>
  <c r="P32" i="16" s="1"/>
  <c r="R23" i="16"/>
  <c r="O23" i="16"/>
  <c r="N23" i="16"/>
  <c r="M23" i="16"/>
  <c r="L23" i="16"/>
  <c r="K23" i="16"/>
  <c r="J23" i="16"/>
  <c r="I23" i="16"/>
  <c r="H23" i="16"/>
  <c r="G23" i="16"/>
  <c r="F23" i="16"/>
  <c r="D23" i="16"/>
  <c r="O54" i="16" s="1"/>
  <c r="P21" i="16"/>
  <c r="Q21" i="16" s="1"/>
  <c r="R21" i="16" s="1"/>
  <c r="R20" i="16"/>
  <c r="Q20" i="16"/>
  <c r="P20" i="16"/>
  <c r="P19" i="16"/>
  <c r="P18" i="16"/>
  <c r="R17" i="16"/>
  <c r="O17" i="16"/>
  <c r="O47" i="16" s="1"/>
  <c r="N17" i="16"/>
  <c r="N47" i="16" s="1"/>
  <c r="M17" i="16"/>
  <c r="M45" i="16" s="1"/>
  <c r="L17" i="16"/>
  <c r="L48" i="16" s="1"/>
  <c r="K17" i="16"/>
  <c r="K48" i="16" s="1"/>
  <c r="J17" i="16"/>
  <c r="J46" i="16" s="1"/>
  <c r="I17" i="16"/>
  <c r="I46" i="16" s="1"/>
  <c r="H17" i="16"/>
  <c r="H48" i="16" s="1"/>
  <c r="G17" i="16"/>
  <c r="G47" i="16" s="1"/>
  <c r="F17" i="16"/>
  <c r="F47" i="16" s="1"/>
  <c r="D17" i="16"/>
  <c r="D45" i="16" s="1"/>
  <c r="P15" i="16"/>
  <c r="P14" i="16"/>
  <c r="P12" i="16"/>
  <c r="P11" i="16"/>
  <c r="Q11" i="16" s="1"/>
  <c r="R11" i="16" s="1"/>
  <c r="R10" i="16"/>
  <c r="Q10" i="16"/>
  <c r="P10" i="16"/>
  <c r="P9" i="16"/>
  <c r="P13" i="16" s="1"/>
  <c r="O8" i="16"/>
  <c r="O40" i="16" s="1"/>
  <c r="N8" i="16"/>
  <c r="N40" i="16" s="1"/>
  <c r="M8" i="16"/>
  <c r="M40" i="16" s="1"/>
  <c r="L8" i="16"/>
  <c r="L41" i="16" s="1"/>
  <c r="K8" i="16"/>
  <c r="K41" i="16" s="1"/>
  <c r="J8" i="16"/>
  <c r="J39" i="16" s="1"/>
  <c r="I8" i="16"/>
  <c r="I42" i="16" s="1"/>
  <c r="H8" i="16"/>
  <c r="H39" i="16" s="1"/>
  <c r="G8" i="16"/>
  <c r="G40" i="16" s="1"/>
  <c r="F8" i="16"/>
  <c r="F40" i="16" s="1"/>
  <c r="D8" i="16"/>
  <c r="D40" i="16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R18" i="16" l="1"/>
  <c r="Q9" i="16"/>
  <c r="P22" i="16"/>
  <c r="Q24" i="16"/>
  <c r="Q32" i="16" s="1"/>
  <c r="R32" i="16" s="1"/>
  <c r="I40" i="16"/>
  <c r="L46" i="16"/>
  <c r="I47" i="16"/>
  <c r="F48" i="16"/>
  <c r="N48" i="16"/>
  <c r="Q19" i="16"/>
  <c r="R19" i="16" s="1"/>
  <c r="R9" i="16"/>
  <c r="Q12" i="16"/>
  <c r="R12" i="16" s="1"/>
  <c r="D39" i="16"/>
  <c r="J40" i="16"/>
  <c r="D46" i="16"/>
  <c r="R27" i="16"/>
  <c r="F39" i="16"/>
  <c r="N39" i="16"/>
  <c r="K40" i="16"/>
  <c r="H41" i="16"/>
  <c r="D42" i="16"/>
  <c r="M42" i="16"/>
  <c r="I45" i="16"/>
  <c r="F46" i="16"/>
  <c r="N46" i="16"/>
  <c r="K47" i="16"/>
  <c r="L51" i="16"/>
  <c r="I52" i="16"/>
  <c r="F53" i="16"/>
  <c r="N53" i="16"/>
  <c r="K54" i="16"/>
  <c r="H40" i="16"/>
  <c r="M39" i="16"/>
  <c r="M46" i="16"/>
  <c r="G39" i="16"/>
  <c r="O39" i="16"/>
  <c r="L40" i="16"/>
  <c r="I41" i="16"/>
  <c r="F42" i="16"/>
  <c r="N42" i="16"/>
  <c r="J45" i="16"/>
  <c r="G46" i="16"/>
  <c r="O46" i="16"/>
  <c r="L47" i="16"/>
  <c r="I48" i="16"/>
  <c r="D51" i="16"/>
  <c r="M51" i="16"/>
  <c r="J52" i="16"/>
  <c r="G53" i="16"/>
  <c r="O53" i="16"/>
  <c r="L54" i="16"/>
  <c r="J41" i="16"/>
  <c r="Q18" i="16"/>
  <c r="I39" i="16"/>
  <c r="H42" i="16"/>
  <c r="L45" i="16"/>
  <c r="G51" i="16"/>
  <c r="O51" i="16"/>
  <c r="L52" i="16"/>
  <c r="I53" i="16"/>
  <c r="F54" i="16"/>
  <c r="N54" i="16"/>
  <c r="D47" i="16"/>
  <c r="M47" i="16"/>
  <c r="H51" i="16"/>
  <c r="D52" i="16"/>
  <c r="M52" i="16"/>
  <c r="J53" i="16"/>
  <c r="G54" i="16"/>
  <c r="R22" i="16" l="1"/>
  <c r="Q13" i="16"/>
  <c r="P33" i="16"/>
  <c r="Q22" i="16"/>
  <c r="R24" i="16"/>
  <c r="R33" i="16" l="1"/>
  <c r="Q33" i="16"/>
  <c r="R13" i="16"/>
  <c r="AB4" i="15" l="1"/>
  <c r="AB5" i="15"/>
  <c r="AB6" i="15"/>
  <c r="AB7" i="15"/>
  <c r="AB8" i="15"/>
  <c r="AB9" i="15"/>
  <c r="AB10" i="15"/>
  <c r="AB11" i="15"/>
  <c r="AB12" i="15"/>
  <c r="AB13" i="15"/>
  <c r="AB14" i="15"/>
  <c r="AB15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3" i="15"/>
  <c r="P44" i="15"/>
  <c r="AA44" i="15" s="1"/>
  <c r="P37" i="15"/>
  <c r="AA37" i="15" s="1"/>
  <c r="P54" i="15"/>
  <c r="AA54" i="15" s="1"/>
  <c r="P45" i="15"/>
  <c r="AA45" i="15" s="1"/>
  <c r="P46" i="15"/>
  <c r="AA46" i="15" s="1"/>
  <c r="P39" i="15"/>
  <c r="AA39" i="15" s="1"/>
  <c r="P38" i="15"/>
  <c r="AA38" i="15" s="1"/>
  <c r="P61" i="15"/>
  <c r="AA61" i="15" s="1"/>
  <c r="P40" i="15"/>
  <c r="AA40" i="15" s="1"/>
  <c r="P42" i="15"/>
  <c r="AA42" i="15" s="1"/>
  <c r="P62" i="15"/>
  <c r="AA62" i="15" s="1"/>
  <c r="P50" i="15"/>
  <c r="AA50" i="15" s="1"/>
  <c r="P59" i="15"/>
  <c r="AA59" i="15" s="1"/>
  <c r="P51" i="15"/>
  <c r="AA51" i="15" s="1"/>
  <c r="P56" i="15"/>
  <c r="AA56" i="15" s="1"/>
  <c r="P55" i="15"/>
  <c r="AA55" i="15" s="1"/>
  <c r="P60" i="15"/>
  <c r="AA60" i="15" s="1"/>
  <c r="P53" i="15"/>
  <c r="AA53" i="15" s="1"/>
  <c r="P52" i="15"/>
  <c r="AA52" i="15" s="1"/>
  <c r="P57" i="15"/>
  <c r="AA57" i="15" s="1"/>
  <c r="P43" i="15"/>
  <c r="AA43" i="15" s="1"/>
  <c r="P47" i="15"/>
  <c r="AA47" i="15" s="1"/>
  <c r="P58" i="15"/>
  <c r="AA58" i="15" s="1"/>
  <c r="P49" i="15"/>
  <c r="AA49" i="15" s="1"/>
  <c r="P41" i="15"/>
  <c r="AA41" i="15" s="1"/>
  <c r="P48" i="15"/>
  <c r="AA48" i="15" s="1"/>
  <c r="P28" i="15"/>
  <c r="AA28" i="15" s="1"/>
  <c r="P18" i="15"/>
  <c r="AA18" i="15" s="1"/>
  <c r="P27" i="15"/>
  <c r="AA27" i="15" s="1"/>
  <c r="P30" i="15"/>
  <c r="AA30" i="15" s="1"/>
  <c r="P34" i="15"/>
  <c r="AA34" i="15" s="1"/>
  <c r="P24" i="15"/>
  <c r="AA24" i="15" s="1"/>
  <c r="P31" i="15"/>
  <c r="AA31" i="15" s="1"/>
  <c r="P25" i="15"/>
  <c r="AA25" i="15" s="1"/>
  <c r="P19" i="15"/>
  <c r="AA19" i="15" s="1"/>
  <c r="P26" i="15"/>
  <c r="AA26" i="15" s="1"/>
  <c r="P23" i="15"/>
  <c r="AA23" i="15" s="1"/>
  <c r="P20" i="15"/>
  <c r="AA20" i="15" s="1"/>
  <c r="P21" i="15"/>
  <c r="AA21" i="15" s="1"/>
  <c r="P32" i="15"/>
  <c r="AA32" i="15" s="1"/>
  <c r="P33" i="15"/>
  <c r="AA33" i="15" s="1"/>
  <c r="P29" i="15"/>
  <c r="AA29" i="15" s="1"/>
  <c r="P35" i="15"/>
  <c r="AA35" i="15" s="1"/>
  <c r="P22" i="15"/>
  <c r="AA22" i="15" s="1"/>
  <c r="P17" i="15"/>
  <c r="AA17" i="15" s="1"/>
  <c r="P15" i="15"/>
  <c r="AA15" i="15" s="1"/>
  <c r="P9" i="15"/>
  <c r="AA9" i="15" s="1"/>
  <c r="P12" i="15"/>
  <c r="AA12" i="15" s="1"/>
  <c r="P10" i="15"/>
  <c r="AA10" i="15" s="1"/>
  <c r="P11" i="15"/>
  <c r="AA11" i="15" s="1"/>
  <c r="P14" i="15"/>
  <c r="AA14" i="15" s="1"/>
  <c r="P4" i="15"/>
  <c r="AA4" i="15" s="1"/>
  <c r="P5" i="15"/>
  <c r="AA5" i="15" s="1"/>
  <c r="P6" i="15"/>
  <c r="AA6" i="15" s="1"/>
  <c r="P13" i="15"/>
  <c r="AA13" i="15" s="1"/>
  <c r="P3" i="15"/>
  <c r="AA3" i="15" s="1"/>
  <c r="P7" i="15"/>
  <c r="AA7" i="15" s="1"/>
  <c r="P8" i="15"/>
  <c r="AA8" i="15" s="1"/>
  <c r="O44" i="15"/>
  <c r="Z44" i="15" s="1"/>
  <c r="O37" i="15"/>
  <c r="Z37" i="15" s="1"/>
  <c r="O54" i="15"/>
  <c r="Z54" i="15" s="1"/>
  <c r="O45" i="15"/>
  <c r="Z45" i="15" s="1"/>
  <c r="O46" i="15"/>
  <c r="Z46" i="15" s="1"/>
  <c r="O39" i="15"/>
  <c r="Z39" i="15" s="1"/>
  <c r="O38" i="15"/>
  <c r="Z38" i="15" s="1"/>
  <c r="O61" i="15"/>
  <c r="Z61" i="15" s="1"/>
  <c r="O40" i="15"/>
  <c r="Z40" i="15" s="1"/>
  <c r="O42" i="15"/>
  <c r="Z42" i="15" s="1"/>
  <c r="O62" i="15"/>
  <c r="Z62" i="15" s="1"/>
  <c r="O50" i="15"/>
  <c r="Z50" i="15" s="1"/>
  <c r="O59" i="15"/>
  <c r="Z59" i="15" s="1"/>
  <c r="O51" i="15"/>
  <c r="Z51" i="15" s="1"/>
  <c r="O56" i="15"/>
  <c r="Z56" i="15" s="1"/>
  <c r="O55" i="15"/>
  <c r="Z55" i="15" s="1"/>
  <c r="O60" i="15"/>
  <c r="Z60" i="15" s="1"/>
  <c r="O53" i="15"/>
  <c r="Z53" i="15" s="1"/>
  <c r="O52" i="15"/>
  <c r="Z52" i="15" s="1"/>
  <c r="O57" i="15"/>
  <c r="Z57" i="15" s="1"/>
  <c r="O43" i="15"/>
  <c r="Z43" i="15" s="1"/>
  <c r="O47" i="15"/>
  <c r="Z47" i="15" s="1"/>
  <c r="O58" i="15"/>
  <c r="Z58" i="15" s="1"/>
  <c r="O49" i="15"/>
  <c r="Z49" i="15" s="1"/>
  <c r="O41" i="15"/>
  <c r="Z41" i="15" s="1"/>
  <c r="O48" i="15"/>
  <c r="Z48" i="15" s="1"/>
  <c r="O28" i="15"/>
  <c r="Z28" i="15" s="1"/>
  <c r="O18" i="15"/>
  <c r="Z18" i="15" s="1"/>
  <c r="O27" i="15"/>
  <c r="Z27" i="15" s="1"/>
  <c r="O30" i="15"/>
  <c r="Z30" i="15" s="1"/>
  <c r="O34" i="15"/>
  <c r="Z34" i="15" s="1"/>
  <c r="O24" i="15"/>
  <c r="Z24" i="15" s="1"/>
  <c r="O31" i="15"/>
  <c r="Z31" i="15" s="1"/>
  <c r="O25" i="15"/>
  <c r="Z25" i="15" s="1"/>
  <c r="O19" i="15"/>
  <c r="Z19" i="15" s="1"/>
  <c r="O26" i="15"/>
  <c r="Z26" i="15" s="1"/>
  <c r="O23" i="15"/>
  <c r="Z23" i="15" s="1"/>
  <c r="O20" i="15"/>
  <c r="Z20" i="15" s="1"/>
  <c r="O21" i="15"/>
  <c r="Z21" i="15" s="1"/>
  <c r="O32" i="15"/>
  <c r="Z32" i="15" s="1"/>
  <c r="O33" i="15"/>
  <c r="Z33" i="15" s="1"/>
  <c r="O29" i="15"/>
  <c r="Z29" i="15" s="1"/>
  <c r="O35" i="15"/>
  <c r="Z35" i="15" s="1"/>
  <c r="O22" i="15"/>
  <c r="Z22" i="15" s="1"/>
  <c r="O17" i="15"/>
  <c r="Z17" i="15" s="1"/>
  <c r="O15" i="15"/>
  <c r="Z15" i="15" s="1"/>
  <c r="O9" i="15"/>
  <c r="Z9" i="15" s="1"/>
  <c r="O12" i="15"/>
  <c r="Z12" i="15" s="1"/>
  <c r="O10" i="15"/>
  <c r="Z10" i="15" s="1"/>
  <c r="O11" i="15"/>
  <c r="Z11" i="15" s="1"/>
  <c r="O14" i="15"/>
  <c r="Z14" i="15" s="1"/>
  <c r="O4" i="15"/>
  <c r="Z4" i="15" s="1"/>
  <c r="O5" i="15"/>
  <c r="Z5" i="15" s="1"/>
  <c r="O6" i="15"/>
  <c r="Z6" i="15" s="1"/>
  <c r="O13" i="15"/>
  <c r="Z13" i="15" s="1"/>
  <c r="O3" i="15"/>
  <c r="Z3" i="15" s="1"/>
  <c r="O7" i="15"/>
  <c r="Z7" i="15" s="1"/>
  <c r="O8" i="15"/>
  <c r="Z8" i="15" s="1"/>
  <c r="N44" i="15"/>
  <c r="Y44" i="15" s="1"/>
  <c r="N37" i="15"/>
  <c r="Y37" i="15" s="1"/>
  <c r="N54" i="15"/>
  <c r="Y54" i="15" s="1"/>
  <c r="N45" i="15"/>
  <c r="Y45" i="15" s="1"/>
  <c r="N46" i="15"/>
  <c r="Y46" i="15" s="1"/>
  <c r="N39" i="15"/>
  <c r="Y39" i="15" s="1"/>
  <c r="N38" i="15"/>
  <c r="Y38" i="15" s="1"/>
  <c r="N61" i="15"/>
  <c r="Y61" i="15" s="1"/>
  <c r="N40" i="15"/>
  <c r="Y40" i="15" s="1"/>
  <c r="N42" i="15"/>
  <c r="Y42" i="15" s="1"/>
  <c r="N62" i="15"/>
  <c r="Y62" i="15" s="1"/>
  <c r="N50" i="15"/>
  <c r="Y50" i="15" s="1"/>
  <c r="N59" i="15"/>
  <c r="Y59" i="15" s="1"/>
  <c r="N51" i="15"/>
  <c r="Y51" i="15" s="1"/>
  <c r="N56" i="15"/>
  <c r="Y56" i="15" s="1"/>
  <c r="N55" i="15"/>
  <c r="Y55" i="15" s="1"/>
  <c r="N60" i="15"/>
  <c r="Y60" i="15" s="1"/>
  <c r="N53" i="15"/>
  <c r="Y53" i="15" s="1"/>
  <c r="N52" i="15"/>
  <c r="Y52" i="15" s="1"/>
  <c r="N57" i="15"/>
  <c r="Y57" i="15" s="1"/>
  <c r="N43" i="15"/>
  <c r="Y43" i="15" s="1"/>
  <c r="N47" i="15"/>
  <c r="Y47" i="15" s="1"/>
  <c r="N58" i="15"/>
  <c r="Y58" i="15" s="1"/>
  <c r="N49" i="15"/>
  <c r="Y49" i="15" s="1"/>
  <c r="N41" i="15"/>
  <c r="Y41" i="15" s="1"/>
  <c r="N48" i="15"/>
  <c r="Y48" i="15" s="1"/>
  <c r="N28" i="15"/>
  <c r="Y28" i="15" s="1"/>
  <c r="N18" i="15"/>
  <c r="Y18" i="15" s="1"/>
  <c r="N27" i="15"/>
  <c r="Y27" i="15" s="1"/>
  <c r="N30" i="15"/>
  <c r="Y30" i="15" s="1"/>
  <c r="N34" i="15"/>
  <c r="Y34" i="15" s="1"/>
  <c r="N24" i="15"/>
  <c r="Y24" i="15" s="1"/>
  <c r="N31" i="15"/>
  <c r="Y31" i="15" s="1"/>
  <c r="N25" i="15"/>
  <c r="Y25" i="15" s="1"/>
  <c r="N19" i="15"/>
  <c r="Y19" i="15" s="1"/>
  <c r="N26" i="15"/>
  <c r="Y26" i="15" s="1"/>
  <c r="N23" i="15"/>
  <c r="Y23" i="15" s="1"/>
  <c r="N20" i="15"/>
  <c r="Y20" i="15" s="1"/>
  <c r="N21" i="15"/>
  <c r="Y21" i="15" s="1"/>
  <c r="N32" i="15"/>
  <c r="Y32" i="15" s="1"/>
  <c r="N33" i="15"/>
  <c r="Y33" i="15" s="1"/>
  <c r="N29" i="15"/>
  <c r="Y29" i="15" s="1"/>
  <c r="N35" i="15"/>
  <c r="Y35" i="15" s="1"/>
  <c r="N22" i="15"/>
  <c r="Y22" i="15" s="1"/>
  <c r="N17" i="15"/>
  <c r="Y17" i="15" s="1"/>
  <c r="N15" i="15"/>
  <c r="Y15" i="15" s="1"/>
  <c r="N9" i="15"/>
  <c r="Y9" i="15" s="1"/>
  <c r="N12" i="15"/>
  <c r="Y12" i="15" s="1"/>
  <c r="N10" i="15"/>
  <c r="Y10" i="15" s="1"/>
  <c r="N11" i="15"/>
  <c r="Y11" i="15" s="1"/>
  <c r="N14" i="15"/>
  <c r="Y14" i="15" s="1"/>
  <c r="N4" i="15"/>
  <c r="Y4" i="15" s="1"/>
  <c r="N5" i="15"/>
  <c r="Y5" i="15" s="1"/>
  <c r="N6" i="15"/>
  <c r="Y6" i="15" s="1"/>
  <c r="N13" i="15"/>
  <c r="Y13" i="15" s="1"/>
  <c r="N3" i="15"/>
  <c r="Y3" i="15" s="1"/>
  <c r="N7" i="15"/>
  <c r="Y7" i="15" s="1"/>
  <c r="N8" i="15"/>
  <c r="Y8" i="15" s="1"/>
  <c r="M44" i="15"/>
  <c r="X44" i="15" s="1"/>
  <c r="M37" i="15"/>
  <c r="X37" i="15" s="1"/>
  <c r="M54" i="15"/>
  <c r="X54" i="15" s="1"/>
  <c r="M45" i="15"/>
  <c r="X45" i="15" s="1"/>
  <c r="M46" i="15"/>
  <c r="X46" i="15" s="1"/>
  <c r="M39" i="15"/>
  <c r="X39" i="15" s="1"/>
  <c r="M38" i="15"/>
  <c r="X38" i="15" s="1"/>
  <c r="M61" i="15"/>
  <c r="X61" i="15" s="1"/>
  <c r="M40" i="15"/>
  <c r="X40" i="15" s="1"/>
  <c r="M42" i="15"/>
  <c r="X42" i="15" s="1"/>
  <c r="M62" i="15"/>
  <c r="X62" i="15" s="1"/>
  <c r="M50" i="15"/>
  <c r="X50" i="15" s="1"/>
  <c r="M59" i="15"/>
  <c r="X59" i="15" s="1"/>
  <c r="M51" i="15"/>
  <c r="X51" i="15" s="1"/>
  <c r="M56" i="15"/>
  <c r="X56" i="15" s="1"/>
  <c r="M55" i="15"/>
  <c r="X55" i="15" s="1"/>
  <c r="M60" i="15"/>
  <c r="X60" i="15" s="1"/>
  <c r="M53" i="15"/>
  <c r="X53" i="15" s="1"/>
  <c r="M52" i="15"/>
  <c r="X52" i="15" s="1"/>
  <c r="M57" i="15"/>
  <c r="X57" i="15" s="1"/>
  <c r="M43" i="15"/>
  <c r="X43" i="15" s="1"/>
  <c r="M47" i="15"/>
  <c r="X47" i="15" s="1"/>
  <c r="M58" i="15"/>
  <c r="X58" i="15" s="1"/>
  <c r="M49" i="15"/>
  <c r="X49" i="15" s="1"/>
  <c r="M41" i="15"/>
  <c r="X41" i="15" s="1"/>
  <c r="M48" i="15"/>
  <c r="X48" i="15" s="1"/>
  <c r="M28" i="15"/>
  <c r="X28" i="15" s="1"/>
  <c r="M18" i="15"/>
  <c r="X18" i="15" s="1"/>
  <c r="M27" i="15"/>
  <c r="X27" i="15" s="1"/>
  <c r="M30" i="15"/>
  <c r="X30" i="15" s="1"/>
  <c r="M34" i="15"/>
  <c r="X34" i="15" s="1"/>
  <c r="M24" i="15"/>
  <c r="X24" i="15" s="1"/>
  <c r="M31" i="15"/>
  <c r="X31" i="15" s="1"/>
  <c r="M25" i="15"/>
  <c r="X25" i="15" s="1"/>
  <c r="M19" i="15"/>
  <c r="X19" i="15" s="1"/>
  <c r="M26" i="15"/>
  <c r="X26" i="15" s="1"/>
  <c r="M23" i="15"/>
  <c r="X23" i="15" s="1"/>
  <c r="M20" i="15"/>
  <c r="X20" i="15" s="1"/>
  <c r="M21" i="15"/>
  <c r="X21" i="15" s="1"/>
  <c r="M32" i="15"/>
  <c r="X32" i="15" s="1"/>
  <c r="M33" i="15"/>
  <c r="X33" i="15" s="1"/>
  <c r="M29" i="15"/>
  <c r="X29" i="15" s="1"/>
  <c r="M35" i="15"/>
  <c r="X35" i="15" s="1"/>
  <c r="M22" i="15"/>
  <c r="X22" i="15" s="1"/>
  <c r="M17" i="15"/>
  <c r="X17" i="15" s="1"/>
  <c r="M15" i="15"/>
  <c r="X15" i="15" s="1"/>
  <c r="M9" i="15"/>
  <c r="X9" i="15" s="1"/>
  <c r="M12" i="15"/>
  <c r="X12" i="15" s="1"/>
  <c r="M10" i="15"/>
  <c r="X10" i="15" s="1"/>
  <c r="M11" i="15"/>
  <c r="X11" i="15" s="1"/>
  <c r="M14" i="15"/>
  <c r="X14" i="15" s="1"/>
  <c r="M4" i="15"/>
  <c r="X4" i="15" s="1"/>
  <c r="M5" i="15"/>
  <c r="X5" i="15" s="1"/>
  <c r="M6" i="15"/>
  <c r="X6" i="15" s="1"/>
  <c r="M13" i="15"/>
  <c r="X13" i="15" s="1"/>
  <c r="M3" i="15"/>
  <c r="X3" i="15" s="1"/>
  <c r="M7" i="15"/>
  <c r="X7" i="15" s="1"/>
  <c r="M8" i="15"/>
  <c r="X8" i="15" s="1"/>
  <c r="L44" i="15"/>
  <c r="W44" i="15" s="1"/>
  <c r="L37" i="15"/>
  <c r="W37" i="15" s="1"/>
  <c r="L54" i="15"/>
  <c r="W54" i="15" s="1"/>
  <c r="L45" i="15"/>
  <c r="W45" i="15" s="1"/>
  <c r="L46" i="15"/>
  <c r="W46" i="15" s="1"/>
  <c r="L39" i="15"/>
  <c r="W39" i="15" s="1"/>
  <c r="L38" i="15"/>
  <c r="W38" i="15" s="1"/>
  <c r="L61" i="15"/>
  <c r="W61" i="15" s="1"/>
  <c r="L40" i="15"/>
  <c r="W40" i="15" s="1"/>
  <c r="L42" i="15"/>
  <c r="W42" i="15" s="1"/>
  <c r="L62" i="15"/>
  <c r="W62" i="15" s="1"/>
  <c r="L50" i="15"/>
  <c r="W50" i="15" s="1"/>
  <c r="L59" i="15"/>
  <c r="W59" i="15" s="1"/>
  <c r="L51" i="15"/>
  <c r="W51" i="15" s="1"/>
  <c r="L56" i="15"/>
  <c r="W56" i="15" s="1"/>
  <c r="L55" i="15"/>
  <c r="W55" i="15" s="1"/>
  <c r="L60" i="15"/>
  <c r="W60" i="15" s="1"/>
  <c r="L53" i="15"/>
  <c r="W53" i="15" s="1"/>
  <c r="L52" i="15"/>
  <c r="W52" i="15" s="1"/>
  <c r="L57" i="15"/>
  <c r="W57" i="15" s="1"/>
  <c r="L43" i="15"/>
  <c r="W43" i="15" s="1"/>
  <c r="L47" i="15"/>
  <c r="W47" i="15" s="1"/>
  <c r="L58" i="15"/>
  <c r="W58" i="15" s="1"/>
  <c r="L49" i="15"/>
  <c r="W49" i="15" s="1"/>
  <c r="L41" i="15"/>
  <c r="W41" i="15" s="1"/>
  <c r="L48" i="15"/>
  <c r="W48" i="15" s="1"/>
  <c r="L28" i="15"/>
  <c r="W28" i="15" s="1"/>
  <c r="L18" i="15"/>
  <c r="W18" i="15" s="1"/>
  <c r="L27" i="15"/>
  <c r="W27" i="15" s="1"/>
  <c r="L30" i="15"/>
  <c r="W30" i="15" s="1"/>
  <c r="L34" i="15"/>
  <c r="W34" i="15" s="1"/>
  <c r="L24" i="15"/>
  <c r="W24" i="15" s="1"/>
  <c r="L31" i="15"/>
  <c r="W31" i="15" s="1"/>
  <c r="L25" i="15"/>
  <c r="W25" i="15" s="1"/>
  <c r="L19" i="15"/>
  <c r="W19" i="15" s="1"/>
  <c r="L26" i="15"/>
  <c r="W26" i="15" s="1"/>
  <c r="L23" i="15"/>
  <c r="W23" i="15" s="1"/>
  <c r="L20" i="15"/>
  <c r="W20" i="15" s="1"/>
  <c r="L21" i="15"/>
  <c r="W21" i="15" s="1"/>
  <c r="L32" i="15"/>
  <c r="W32" i="15" s="1"/>
  <c r="L33" i="15"/>
  <c r="W33" i="15" s="1"/>
  <c r="L29" i="15"/>
  <c r="W29" i="15" s="1"/>
  <c r="L35" i="15"/>
  <c r="W35" i="15" s="1"/>
  <c r="L22" i="15"/>
  <c r="W22" i="15" s="1"/>
  <c r="L17" i="15"/>
  <c r="W17" i="15" s="1"/>
  <c r="L15" i="15"/>
  <c r="W15" i="15" s="1"/>
  <c r="L9" i="15"/>
  <c r="W9" i="15" s="1"/>
  <c r="L12" i="15"/>
  <c r="W12" i="15" s="1"/>
  <c r="L10" i="15"/>
  <c r="W10" i="15" s="1"/>
  <c r="L11" i="15"/>
  <c r="W11" i="15" s="1"/>
  <c r="L14" i="15"/>
  <c r="W14" i="15" s="1"/>
  <c r="L4" i="15"/>
  <c r="W4" i="15" s="1"/>
  <c r="L5" i="15"/>
  <c r="W5" i="15" s="1"/>
  <c r="L6" i="15"/>
  <c r="W6" i="15" s="1"/>
  <c r="L13" i="15"/>
  <c r="W13" i="15" s="1"/>
  <c r="L3" i="15"/>
  <c r="W3" i="15" s="1"/>
  <c r="L7" i="15"/>
  <c r="W7" i="15" s="1"/>
  <c r="L8" i="15"/>
  <c r="W8" i="15" s="1"/>
  <c r="K44" i="15"/>
  <c r="V44" i="15" s="1"/>
  <c r="K37" i="15"/>
  <c r="V37" i="15" s="1"/>
  <c r="K54" i="15"/>
  <c r="V54" i="15" s="1"/>
  <c r="K45" i="15"/>
  <c r="V45" i="15" s="1"/>
  <c r="K46" i="15"/>
  <c r="V46" i="15" s="1"/>
  <c r="K39" i="15"/>
  <c r="V39" i="15" s="1"/>
  <c r="K38" i="15"/>
  <c r="V38" i="15" s="1"/>
  <c r="K61" i="15"/>
  <c r="V61" i="15" s="1"/>
  <c r="K40" i="15"/>
  <c r="V40" i="15" s="1"/>
  <c r="K42" i="15"/>
  <c r="V42" i="15" s="1"/>
  <c r="K62" i="15"/>
  <c r="V62" i="15" s="1"/>
  <c r="K50" i="15"/>
  <c r="V50" i="15" s="1"/>
  <c r="K59" i="15"/>
  <c r="V59" i="15" s="1"/>
  <c r="K51" i="15"/>
  <c r="V51" i="15" s="1"/>
  <c r="K56" i="15"/>
  <c r="V56" i="15" s="1"/>
  <c r="K55" i="15"/>
  <c r="V55" i="15" s="1"/>
  <c r="K60" i="15"/>
  <c r="V60" i="15" s="1"/>
  <c r="K53" i="15"/>
  <c r="V53" i="15" s="1"/>
  <c r="K52" i="15"/>
  <c r="V52" i="15" s="1"/>
  <c r="K57" i="15"/>
  <c r="V57" i="15" s="1"/>
  <c r="K43" i="15"/>
  <c r="V43" i="15" s="1"/>
  <c r="K47" i="15"/>
  <c r="V47" i="15" s="1"/>
  <c r="K58" i="15"/>
  <c r="V58" i="15" s="1"/>
  <c r="K49" i="15"/>
  <c r="V49" i="15" s="1"/>
  <c r="K41" i="15"/>
  <c r="V41" i="15" s="1"/>
  <c r="K48" i="15"/>
  <c r="V48" i="15" s="1"/>
  <c r="K28" i="15"/>
  <c r="V28" i="15" s="1"/>
  <c r="K18" i="15"/>
  <c r="V18" i="15" s="1"/>
  <c r="K27" i="15"/>
  <c r="V27" i="15" s="1"/>
  <c r="K30" i="15"/>
  <c r="V30" i="15" s="1"/>
  <c r="K34" i="15"/>
  <c r="V34" i="15" s="1"/>
  <c r="K24" i="15"/>
  <c r="V24" i="15" s="1"/>
  <c r="K31" i="15"/>
  <c r="V31" i="15" s="1"/>
  <c r="K25" i="15"/>
  <c r="V25" i="15" s="1"/>
  <c r="K19" i="15"/>
  <c r="V19" i="15" s="1"/>
  <c r="K26" i="15"/>
  <c r="V26" i="15" s="1"/>
  <c r="K23" i="15"/>
  <c r="V23" i="15" s="1"/>
  <c r="K20" i="15"/>
  <c r="V20" i="15" s="1"/>
  <c r="K21" i="15"/>
  <c r="V21" i="15" s="1"/>
  <c r="K32" i="15"/>
  <c r="V32" i="15" s="1"/>
  <c r="K33" i="15"/>
  <c r="V33" i="15" s="1"/>
  <c r="K29" i="15"/>
  <c r="V29" i="15" s="1"/>
  <c r="K35" i="15"/>
  <c r="V35" i="15" s="1"/>
  <c r="K22" i="15"/>
  <c r="V22" i="15" s="1"/>
  <c r="K17" i="15"/>
  <c r="V17" i="15" s="1"/>
  <c r="K15" i="15"/>
  <c r="V15" i="15" s="1"/>
  <c r="K9" i="15"/>
  <c r="V9" i="15" s="1"/>
  <c r="K12" i="15"/>
  <c r="V12" i="15" s="1"/>
  <c r="K10" i="15"/>
  <c r="V10" i="15" s="1"/>
  <c r="K11" i="15"/>
  <c r="V11" i="15" s="1"/>
  <c r="K14" i="15"/>
  <c r="V14" i="15" s="1"/>
  <c r="K4" i="15"/>
  <c r="V4" i="15" s="1"/>
  <c r="K5" i="15"/>
  <c r="V5" i="15" s="1"/>
  <c r="K6" i="15"/>
  <c r="V6" i="15" s="1"/>
  <c r="K13" i="15"/>
  <c r="V13" i="15" s="1"/>
  <c r="K3" i="15"/>
  <c r="V3" i="15" s="1"/>
  <c r="K7" i="15"/>
  <c r="V7" i="15" s="1"/>
  <c r="K8" i="15"/>
  <c r="V8" i="15" s="1"/>
  <c r="J44" i="15"/>
  <c r="U44" i="15" s="1"/>
  <c r="J37" i="15"/>
  <c r="U37" i="15" s="1"/>
  <c r="J54" i="15"/>
  <c r="U54" i="15" s="1"/>
  <c r="J45" i="15"/>
  <c r="U45" i="15" s="1"/>
  <c r="J46" i="15"/>
  <c r="U46" i="15" s="1"/>
  <c r="J39" i="15"/>
  <c r="U39" i="15" s="1"/>
  <c r="J38" i="15"/>
  <c r="U38" i="15" s="1"/>
  <c r="J61" i="15"/>
  <c r="U61" i="15" s="1"/>
  <c r="J40" i="15"/>
  <c r="U40" i="15" s="1"/>
  <c r="J42" i="15"/>
  <c r="U42" i="15" s="1"/>
  <c r="J62" i="15"/>
  <c r="U62" i="15" s="1"/>
  <c r="J50" i="15"/>
  <c r="U50" i="15" s="1"/>
  <c r="J59" i="15"/>
  <c r="U59" i="15" s="1"/>
  <c r="J51" i="15"/>
  <c r="U51" i="15" s="1"/>
  <c r="J56" i="15"/>
  <c r="U56" i="15" s="1"/>
  <c r="J55" i="15"/>
  <c r="U55" i="15" s="1"/>
  <c r="J60" i="15"/>
  <c r="U60" i="15" s="1"/>
  <c r="J53" i="15"/>
  <c r="U53" i="15" s="1"/>
  <c r="J52" i="15"/>
  <c r="U52" i="15" s="1"/>
  <c r="J57" i="15"/>
  <c r="U57" i="15" s="1"/>
  <c r="J43" i="15"/>
  <c r="U43" i="15" s="1"/>
  <c r="J47" i="15"/>
  <c r="U47" i="15" s="1"/>
  <c r="J58" i="15"/>
  <c r="U58" i="15" s="1"/>
  <c r="J49" i="15"/>
  <c r="U49" i="15" s="1"/>
  <c r="J41" i="15"/>
  <c r="U41" i="15" s="1"/>
  <c r="J48" i="15"/>
  <c r="U48" i="15" s="1"/>
  <c r="J28" i="15"/>
  <c r="U28" i="15" s="1"/>
  <c r="J18" i="15"/>
  <c r="U18" i="15" s="1"/>
  <c r="J27" i="15"/>
  <c r="U27" i="15" s="1"/>
  <c r="J30" i="15"/>
  <c r="U30" i="15" s="1"/>
  <c r="J34" i="15"/>
  <c r="U34" i="15" s="1"/>
  <c r="J24" i="15"/>
  <c r="U24" i="15" s="1"/>
  <c r="J31" i="15"/>
  <c r="U31" i="15" s="1"/>
  <c r="J25" i="15"/>
  <c r="U25" i="15" s="1"/>
  <c r="J19" i="15"/>
  <c r="U19" i="15" s="1"/>
  <c r="J26" i="15"/>
  <c r="U26" i="15" s="1"/>
  <c r="J23" i="15"/>
  <c r="U23" i="15" s="1"/>
  <c r="J20" i="15"/>
  <c r="U20" i="15" s="1"/>
  <c r="J21" i="15"/>
  <c r="U21" i="15" s="1"/>
  <c r="J32" i="15"/>
  <c r="U32" i="15" s="1"/>
  <c r="J33" i="15"/>
  <c r="U33" i="15" s="1"/>
  <c r="J29" i="15"/>
  <c r="U29" i="15" s="1"/>
  <c r="J35" i="15"/>
  <c r="U35" i="15" s="1"/>
  <c r="J22" i="15"/>
  <c r="U22" i="15" s="1"/>
  <c r="J17" i="15"/>
  <c r="U17" i="15" s="1"/>
  <c r="J15" i="15"/>
  <c r="U15" i="15" s="1"/>
  <c r="J9" i="15"/>
  <c r="U9" i="15" s="1"/>
  <c r="J12" i="15"/>
  <c r="U12" i="15" s="1"/>
  <c r="J10" i="15"/>
  <c r="U10" i="15" s="1"/>
  <c r="J11" i="15"/>
  <c r="U11" i="15" s="1"/>
  <c r="J14" i="15"/>
  <c r="U14" i="15" s="1"/>
  <c r="J4" i="15"/>
  <c r="U4" i="15" s="1"/>
  <c r="J5" i="15"/>
  <c r="U5" i="15" s="1"/>
  <c r="J6" i="15"/>
  <c r="U6" i="15" s="1"/>
  <c r="J13" i="15"/>
  <c r="U13" i="15" s="1"/>
  <c r="J3" i="15"/>
  <c r="U3" i="15" s="1"/>
  <c r="J7" i="15"/>
  <c r="U7" i="15" s="1"/>
  <c r="J8" i="15"/>
  <c r="U8" i="15" s="1"/>
  <c r="I44" i="15"/>
  <c r="T44" i="15" s="1"/>
  <c r="I37" i="15"/>
  <c r="T37" i="15" s="1"/>
  <c r="I54" i="15"/>
  <c r="T54" i="15" s="1"/>
  <c r="I45" i="15"/>
  <c r="T45" i="15" s="1"/>
  <c r="I46" i="15"/>
  <c r="T46" i="15" s="1"/>
  <c r="I39" i="15"/>
  <c r="T39" i="15" s="1"/>
  <c r="I38" i="15"/>
  <c r="T38" i="15" s="1"/>
  <c r="I61" i="15"/>
  <c r="T61" i="15" s="1"/>
  <c r="I40" i="15"/>
  <c r="T40" i="15" s="1"/>
  <c r="I42" i="15"/>
  <c r="T42" i="15" s="1"/>
  <c r="I62" i="15"/>
  <c r="T62" i="15" s="1"/>
  <c r="I50" i="15"/>
  <c r="T50" i="15" s="1"/>
  <c r="I59" i="15"/>
  <c r="T59" i="15" s="1"/>
  <c r="I51" i="15"/>
  <c r="T51" i="15" s="1"/>
  <c r="I56" i="15"/>
  <c r="T56" i="15" s="1"/>
  <c r="I55" i="15"/>
  <c r="T55" i="15" s="1"/>
  <c r="I60" i="15"/>
  <c r="T60" i="15" s="1"/>
  <c r="I53" i="15"/>
  <c r="T53" i="15" s="1"/>
  <c r="I52" i="15"/>
  <c r="T52" i="15" s="1"/>
  <c r="I57" i="15"/>
  <c r="T57" i="15" s="1"/>
  <c r="I43" i="15"/>
  <c r="T43" i="15" s="1"/>
  <c r="I47" i="15"/>
  <c r="T47" i="15" s="1"/>
  <c r="I58" i="15"/>
  <c r="T58" i="15" s="1"/>
  <c r="I49" i="15"/>
  <c r="T49" i="15" s="1"/>
  <c r="I41" i="15"/>
  <c r="T41" i="15" s="1"/>
  <c r="I48" i="15"/>
  <c r="T48" i="15" s="1"/>
  <c r="I28" i="15"/>
  <c r="T28" i="15" s="1"/>
  <c r="I18" i="15"/>
  <c r="T18" i="15" s="1"/>
  <c r="I27" i="15"/>
  <c r="T27" i="15" s="1"/>
  <c r="I30" i="15"/>
  <c r="T30" i="15" s="1"/>
  <c r="I34" i="15"/>
  <c r="T34" i="15" s="1"/>
  <c r="I24" i="15"/>
  <c r="T24" i="15" s="1"/>
  <c r="I31" i="15"/>
  <c r="T31" i="15" s="1"/>
  <c r="I25" i="15"/>
  <c r="T25" i="15" s="1"/>
  <c r="I19" i="15"/>
  <c r="T19" i="15" s="1"/>
  <c r="I26" i="15"/>
  <c r="T26" i="15" s="1"/>
  <c r="I23" i="15"/>
  <c r="T23" i="15" s="1"/>
  <c r="I20" i="15"/>
  <c r="T20" i="15" s="1"/>
  <c r="I21" i="15"/>
  <c r="T21" i="15" s="1"/>
  <c r="I32" i="15"/>
  <c r="T32" i="15" s="1"/>
  <c r="I33" i="15"/>
  <c r="T33" i="15" s="1"/>
  <c r="I29" i="15"/>
  <c r="T29" i="15" s="1"/>
  <c r="I35" i="15"/>
  <c r="T35" i="15" s="1"/>
  <c r="I22" i="15"/>
  <c r="T22" i="15" s="1"/>
  <c r="I17" i="15"/>
  <c r="T17" i="15" s="1"/>
  <c r="I15" i="15"/>
  <c r="T15" i="15" s="1"/>
  <c r="I9" i="15"/>
  <c r="T9" i="15" s="1"/>
  <c r="I12" i="15"/>
  <c r="T12" i="15" s="1"/>
  <c r="I10" i="15"/>
  <c r="T10" i="15" s="1"/>
  <c r="I11" i="15"/>
  <c r="T11" i="15" s="1"/>
  <c r="I14" i="15"/>
  <c r="T14" i="15" s="1"/>
  <c r="I4" i="15"/>
  <c r="T4" i="15" s="1"/>
  <c r="I5" i="15"/>
  <c r="T5" i="15" s="1"/>
  <c r="I6" i="15"/>
  <c r="T6" i="15" s="1"/>
  <c r="I13" i="15"/>
  <c r="T13" i="15" s="1"/>
  <c r="I3" i="15"/>
  <c r="T3" i="15" s="1"/>
  <c r="I7" i="15"/>
  <c r="T7" i="15" s="1"/>
  <c r="I8" i="15"/>
  <c r="T8" i="15" s="1"/>
  <c r="H44" i="15"/>
  <c r="S44" i="15" s="1"/>
  <c r="H37" i="15"/>
  <c r="S37" i="15" s="1"/>
  <c r="H54" i="15"/>
  <c r="S54" i="15" s="1"/>
  <c r="H45" i="15"/>
  <c r="S45" i="15" s="1"/>
  <c r="H46" i="15"/>
  <c r="S46" i="15" s="1"/>
  <c r="H39" i="15"/>
  <c r="S39" i="15" s="1"/>
  <c r="H38" i="15"/>
  <c r="S38" i="15" s="1"/>
  <c r="H61" i="15"/>
  <c r="S61" i="15" s="1"/>
  <c r="H40" i="15"/>
  <c r="S40" i="15" s="1"/>
  <c r="H42" i="15"/>
  <c r="S42" i="15" s="1"/>
  <c r="H62" i="15"/>
  <c r="S62" i="15" s="1"/>
  <c r="H50" i="15"/>
  <c r="S50" i="15" s="1"/>
  <c r="H59" i="15"/>
  <c r="S59" i="15" s="1"/>
  <c r="H51" i="15"/>
  <c r="S51" i="15" s="1"/>
  <c r="H56" i="15"/>
  <c r="S56" i="15" s="1"/>
  <c r="H55" i="15"/>
  <c r="S55" i="15" s="1"/>
  <c r="H60" i="15"/>
  <c r="S60" i="15" s="1"/>
  <c r="H53" i="15"/>
  <c r="S53" i="15" s="1"/>
  <c r="H52" i="15"/>
  <c r="S52" i="15" s="1"/>
  <c r="H57" i="15"/>
  <c r="S57" i="15" s="1"/>
  <c r="H43" i="15"/>
  <c r="S43" i="15" s="1"/>
  <c r="H47" i="15"/>
  <c r="S47" i="15" s="1"/>
  <c r="H58" i="15"/>
  <c r="S58" i="15" s="1"/>
  <c r="H49" i="15"/>
  <c r="S49" i="15" s="1"/>
  <c r="H41" i="15"/>
  <c r="S41" i="15" s="1"/>
  <c r="H48" i="15"/>
  <c r="S48" i="15" s="1"/>
  <c r="H28" i="15"/>
  <c r="S28" i="15" s="1"/>
  <c r="H18" i="15"/>
  <c r="S18" i="15" s="1"/>
  <c r="H27" i="15"/>
  <c r="S27" i="15" s="1"/>
  <c r="H30" i="15"/>
  <c r="S30" i="15" s="1"/>
  <c r="H34" i="15"/>
  <c r="S34" i="15" s="1"/>
  <c r="H24" i="15"/>
  <c r="S24" i="15" s="1"/>
  <c r="H31" i="15"/>
  <c r="S31" i="15" s="1"/>
  <c r="H25" i="15"/>
  <c r="S25" i="15" s="1"/>
  <c r="H19" i="15"/>
  <c r="S19" i="15" s="1"/>
  <c r="H26" i="15"/>
  <c r="S26" i="15" s="1"/>
  <c r="H23" i="15"/>
  <c r="S23" i="15" s="1"/>
  <c r="H20" i="15"/>
  <c r="S20" i="15" s="1"/>
  <c r="H21" i="15"/>
  <c r="S21" i="15" s="1"/>
  <c r="H32" i="15"/>
  <c r="S32" i="15" s="1"/>
  <c r="H33" i="15"/>
  <c r="S33" i="15" s="1"/>
  <c r="H29" i="15"/>
  <c r="S29" i="15" s="1"/>
  <c r="H35" i="15"/>
  <c r="S35" i="15" s="1"/>
  <c r="H22" i="15"/>
  <c r="S22" i="15" s="1"/>
  <c r="H17" i="15"/>
  <c r="S17" i="15" s="1"/>
  <c r="H15" i="15"/>
  <c r="S15" i="15" s="1"/>
  <c r="H9" i="15"/>
  <c r="S9" i="15" s="1"/>
  <c r="H12" i="15"/>
  <c r="S12" i="15" s="1"/>
  <c r="H10" i="15"/>
  <c r="S10" i="15" s="1"/>
  <c r="H11" i="15"/>
  <c r="S11" i="15" s="1"/>
  <c r="H14" i="15"/>
  <c r="S14" i="15" s="1"/>
  <c r="H4" i="15"/>
  <c r="S4" i="15" s="1"/>
  <c r="H5" i="15"/>
  <c r="S5" i="15" s="1"/>
  <c r="H6" i="15"/>
  <c r="S6" i="15" s="1"/>
  <c r="H13" i="15"/>
  <c r="S13" i="15" s="1"/>
  <c r="H3" i="15"/>
  <c r="S3" i="15" s="1"/>
  <c r="H7" i="15"/>
  <c r="S7" i="15" s="1"/>
  <c r="H8" i="15"/>
  <c r="S8" i="15" s="1"/>
  <c r="G44" i="15"/>
  <c r="R44" i="15" s="1"/>
  <c r="G37" i="15"/>
  <c r="R37" i="15" s="1"/>
  <c r="G54" i="15"/>
  <c r="R54" i="15" s="1"/>
  <c r="G45" i="15"/>
  <c r="R45" i="15" s="1"/>
  <c r="G46" i="15"/>
  <c r="R46" i="15" s="1"/>
  <c r="G39" i="15"/>
  <c r="R39" i="15" s="1"/>
  <c r="G38" i="15"/>
  <c r="R38" i="15" s="1"/>
  <c r="G61" i="15"/>
  <c r="R61" i="15" s="1"/>
  <c r="G40" i="15"/>
  <c r="R40" i="15" s="1"/>
  <c r="G42" i="15"/>
  <c r="R42" i="15" s="1"/>
  <c r="G62" i="15"/>
  <c r="R62" i="15" s="1"/>
  <c r="G50" i="15"/>
  <c r="R50" i="15" s="1"/>
  <c r="G59" i="15"/>
  <c r="R59" i="15" s="1"/>
  <c r="G51" i="15"/>
  <c r="R51" i="15" s="1"/>
  <c r="G56" i="15"/>
  <c r="R56" i="15" s="1"/>
  <c r="G55" i="15"/>
  <c r="R55" i="15" s="1"/>
  <c r="G60" i="15"/>
  <c r="R60" i="15" s="1"/>
  <c r="G53" i="15"/>
  <c r="R53" i="15" s="1"/>
  <c r="G52" i="15"/>
  <c r="R52" i="15" s="1"/>
  <c r="G57" i="15"/>
  <c r="R57" i="15" s="1"/>
  <c r="G43" i="15"/>
  <c r="R43" i="15" s="1"/>
  <c r="G47" i="15"/>
  <c r="R47" i="15" s="1"/>
  <c r="G58" i="15"/>
  <c r="R58" i="15" s="1"/>
  <c r="G49" i="15"/>
  <c r="R49" i="15" s="1"/>
  <c r="G41" i="15"/>
  <c r="R41" i="15" s="1"/>
  <c r="G48" i="15"/>
  <c r="R48" i="15" s="1"/>
  <c r="G28" i="15"/>
  <c r="R28" i="15" s="1"/>
  <c r="G18" i="15"/>
  <c r="R18" i="15" s="1"/>
  <c r="G27" i="15"/>
  <c r="R27" i="15" s="1"/>
  <c r="G30" i="15"/>
  <c r="R30" i="15" s="1"/>
  <c r="G34" i="15"/>
  <c r="R34" i="15" s="1"/>
  <c r="G24" i="15"/>
  <c r="R24" i="15" s="1"/>
  <c r="G31" i="15"/>
  <c r="R31" i="15" s="1"/>
  <c r="G25" i="15"/>
  <c r="R25" i="15" s="1"/>
  <c r="G19" i="15"/>
  <c r="R19" i="15" s="1"/>
  <c r="G26" i="15"/>
  <c r="R26" i="15" s="1"/>
  <c r="G23" i="15"/>
  <c r="R23" i="15" s="1"/>
  <c r="G20" i="15"/>
  <c r="R20" i="15" s="1"/>
  <c r="G21" i="15"/>
  <c r="R21" i="15" s="1"/>
  <c r="G32" i="15"/>
  <c r="R32" i="15" s="1"/>
  <c r="G33" i="15"/>
  <c r="R33" i="15" s="1"/>
  <c r="G29" i="15"/>
  <c r="R29" i="15" s="1"/>
  <c r="G35" i="15"/>
  <c r="R35" i="15" s="1"/>
  <c r="G22" i="15"/>
  <c r="R22" i="15" s="1"/>
  <c r="G17" i="15"/>
  <c r="R17" i="15" s="1"/>
  <c r="G15" i="15"/>
  <c r="R15" i="15" s="1"/>
  <c r="G9" i="15"/>
  <c r="R9" i="15" s="1"/>
  <c r="G12" i="15"/>
  <c r="R12" i="15" s="1"/>
  <c r="G10" i="15"/>
  <c r="R10" i="15" s="1"/>
  <c r="G11" i="15"/>
  <c r="R11" i="15" s="1"/>
  <c r="G14" i="15"/>
  <c r="R14" i="15" s="1"/>
  <c r="G4" i="15"/>
  <c r="R4" i="15" s="1"/>
  <c r="G5" i="15"/>
  <c r="R5" i="15" s="1"/>
  <c r="G6" i="15"/>
  <c r="R6" i="15" s="1"/>
  <c r="G13" i="15"/>
  <c r="R13" i="15" s="1"/>
  <c r="G3" i="15"/>
  <c r="R3" i="15" s="1"/>
  <c r="G7" i="15"/>
  <c r="R7" i="15" s="1"/>
  <c r="G8" i="15"/>
  <c r="R8" i="15" s="1"/>
  <c r="F7" i="15"/>
  <c r="Q7" i="15" s="1"/>
  <c r="F3" i="15"/>
  <c r="Q3" i="15" s="1"/>
  <c r="F13" i="15"/>
  <c r="Q13" i="15" s="1"/>
  <c r="F6" i="15"/>
  <c r="Q6" i="15" s="1"/>
  <c r="F5" i="15"/>
  <c r="Q5" i="15" s="1"/>
  <c r="F4" i="15"/>
  <c r="Q4" i="15" s="1"/>
  <c r="F14" i="15"/>
  <c r="Q14" i="15" s="1"/>
  <c r="F11" i="15"/>
  <c r="Q11" i="15" s="1"/>
  <c r="F10" i="15"/>
  <c r="Q10" i="15" s="1"/>
  <c r="F12" i="15"/>
  <c r="Q12" i="15" s="1"/>
  <c r="F9" i="15"/>
  <c r="Q9" i="15" s="1"/>
  <c r="F15" i="15"/>
  <c r="Q15" i="15" s="1"/>
  <c r="F17" i="15"/>
  <c r="Q17" i="15" s="1"/>
  <c r="F22" i="15"/>
  <c r="Q22" i="15" s="1"/>
  <c r="F35" i="15"/>
  <c r="Q35" i="15" s="1"/>
  <c r="F29" i="15"/>
  <c r="Q29" i="15" s="1"/>
  <c r="F33" i="15"/>
  <c r="Q33" i="15" s="1"/>
  <c r="F32" i="15"/>
  <c r="Q32" i="15" s="1"/>
  <c r="F21" i="15"/>
  <c r="Q21" i="15" s="1"/>
  <c r="F20" i="15"/>
  <c r="Q20" i="15" s="1"/>
  <c r="F23" i="15"/>
  <c r="Q23" i="15" s="1"/>
  <c r="F26" i="15"/>
  <c r="Q26" i="15" s="1"/>
  <c r="F19" i="15"/>
  <c r="Q19" i="15" s="1"/>
  <c r="F25" i="15"/>
  <c r="Q25" i="15" s="1"/>
  <c r="F31" i="15"/>
  <c r="Q31" i="15" s="1"/>
  <c r="F24" i="15"/>
  <c r="Q24" i="15" s="1"/>
  <c r="F34" i="15"/>
  <c r="Q34" i="15" s="1"/>
  <c r="F30" i="15"/>
  <c r="Q30" i="15" s="1"/>
  <c r="F27" i="15"/>
  <c r="Q27" i="15" s="1"/>
  <c r="F18" i="15"/>
  <c r="Q18" i="15" s="1"/>
  <c r="F28" i="15"/>
  <c r="Q28" i="15" s="1"/>
  <c r="F48" i="15"/>
  <c r="Q48" i="15" s="1"/>
  <c r="F41" i="15"/>
  <c r="Q41" i="15" s="1"/>
  <c r="F49" i="15"/>
  <c r="Q49" i="15" s="1"/>
  <c r="F58" i="15"/>
  <c r="Q58" i="15" s="1"/>
  <c r="F47" i="15"/>
  <c r="Q47" i="15" s="1"/>
  <c r="F43" i="15"/>
  <c r="Q43" i="15" s="1"/>
  <c r="F57" i="15"/>
  <c r="Q57" i="15" s="1"/>
  <c r="F52" i="15"/>
  <c r="Q52" i="15" s="1"/>
  <c r="F53" i="15"/>
  <c r="Q53" i="15" s="1"/>
  <c r="F60" i="15"/>
  <c r="Q60" i="15" s="1"/>
  <c r="F55" i="15"/>
  <c r="Q55" i="15" s="1"/>
  <c r="F56" i="15"/>
  <c r="Q56" i="15" s="1"/>
  <c r="F51" i="15"/>
  <c r="Q51" i="15" s="1"/>
  <c r="F59" i="15"/>
  <c r="Q59" i="15" s="1"/>
  <c r="F50" i="15"/>
  <c r="Q50" i="15" s="1"/>
  <c r="F62" i="15"/>
  <c r="Q62" i="15" s="1"/>
  <c r="F42" i="15"/>
  <c r="Q42" i="15" s="1"/>
  <c r="F40" i="15"/>
  <c r="Q40" i="15" s="1"/>
  <c r="F61" i="15"/>
  <c r="Q61" i="15" s="1"/>
  <c r="F38" i="15"/>
  <c r="Q38" i="15" s="1"/>
  <c r="F39" i="15"/>
  <c r="Q39" i="15" s="1"/>
  <c r="F46" i="15"/>
  <c r="Q46" i="15" s="1"/>
  <c r="F45" i="15"/>
  <c r="Q45" i="15" s="1"/>
  <c r="F54" i="15"/>
  <c r="Q54" i="15" s="1"/>
  <c r="F37" i="15"/>
  <c r="Q37" i="15" s="1"/>
  <c r="F44" i="15"/>
  <c r="Q44" i="15" s="1"/>
  <c r="F8" i="15"/>
  <c r="Q8" i="15" s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3" i="8"/>
  <c r="Q22" i="7"/>
  <c r="Q20" i="7"/>
  <c r="Q3" i="7"/>
  <c r="Q5" i="7"/>
  <c r="Q10" i="7"/>
  <c r="Q11" i="7"/>
  <c r="Q15" i="7"/>
  <c r="Q16" i="7"/>
  <c r="Q17" i="7"/>
  <c r="Q23" i="7"/>
  <c r="Q25" i="7"/>
  <c r="Q26" i="7"/>
  <c r="Q27" i="7"/>
  <c r="Q28" i="7"/>
  <c r="Q30" i="7"/>
  <c r="Q32" i="7"/>
  <c r="Q33" i="7"/>
  <c r="Q34" i="7"/>
  <c r="Q37" i="7"/>
  <c r="Q38" i="7"/>
  <c r="Q44" i="7"/>
  <c r="Q45" i="7"/>
  <c r="Q47" i="7"/>
  <c r="Q48" i="7"/>
  <c r="Q51" i="7"/>
  <c r="Q52" i="7"/>
  <c r="Q53" i="7"/>
  <c r="Q54" i="7"/>
  <c r="Q57" i="7"/>
  <c r="Q58" i="7"/>
  <c r="Q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" i="7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3" i="8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7" i="14"/>
  <c r="D48" i="14"/>
  <c r="D49" i="14"/>
  <c r="D50" i="14"/>
  <c r="D51" i="14"/>
  <c r="D52" i="14"/>
  <c r="D53" i="14"/>
  <c r="D3" i="14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3" i="8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2" i="13"/>
  <c r="P48" i="7"/>
  <c r="P38" i="7"/>
  <c r="P36" i="7"/>
  <c r="P19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7" i="7"/>
  <c r="P39" i="7"/>
  <c r="P40" i="7"/>
  <c r="P41" i="7"/>
  <c r="P42" i="7"/>
  <c r="P43" i="7"/>
  <c r="P44" i="7"/>
  <c r="P45" i="7"/>
  <c r="P46" i="7"/>
  <c r="P47" i="7"/>
  <c r="P49" i="7"/>
  <c r="P50" i="7"/>
  <c r="P51" i="7"/>
  <c r="P52" i="7"/>
  <c r="P53" i="7"/>
  <c r="P54" i="7"/>
  <c r="P55" i="7"/>
  <c r="P56" i="7"/>
  <c r="P57" i="7"/>
  <c r="P58" i="7"/>
  <c r="P59" i="7"/>
  <c r="P2" i="7"/>
  <c r="J3" i="13"/>
  <c r="J10" i="13"/>
  <c r="J11" i="13"/>
  <c r="J15" i="13"/>
  <c r="J16" i="13"/>
  <c r="J17" i="13"/>
  <c r="J19" i="13"/>
  <c r="J20" i="13"/>
  <c r="J22" i="13"/>
  <c r="J23" i="13"/>
  <c r="J25" i="13"/>
  <c r="J27" i="13"/>
  <c r="J28" i="13"/>
  <c r="J30" i="13"/>
  <c r="J32" i="13"/>
  <c r="J33" i="13"/>
  <c r="J34" i="13"/>
  <c r="J35" i="13"/>
  <c r="J36" i="13"/>
  <c r="J37" i="13"/>
  <c r="J38" i="13"/>
  <c r="J44" i="13"/>
  <c r="J52" i="13"/>
  <c r="J54" i="13"/>
  <c r="J57" i="13"/>
  <c r="J58" i="13"/>
  <c r="J2" i="13"/>
  <c r="C102" i="13"/>
  <c r="C137" i="13"/>
  <c r="C211" i="13"/>
  <c r="C104" i="13"/>
  <c r="C88" i="13"/>
  <c r="C29" i="13"/>
  <c r="C19" i="13"/>
  <c r="C203" i="13"/>
  <c r="C117" i="13"/>
  <c r="C175" i="13"/>
  <c r="C20" i="13"/>
  <c r="C120" i="13"/>
  <c r="C47" i="13"/>
  <c r="C36" i="13"/>
  <c r="C165" i="13"/>
  <c r="C23" i="13"/>
  <c r="C132" i="13"/>
  <c r="C128" i="13"/>
  <c r="C130" i="13"/>
  <c r="C59" i="13"/>
  <c r="C171" i="13"/>
  <c r="C97" i="13"/>
  <c r="C70" i="13"/>
  <c r="C138" i="13"/>
  <c r="C71" i="13"/>
  <c r="C116" i="13"/>
  <c r="C144" i="13"/>
  <c r="C136" i="13"/>
  <c r="C190" i="13"/>
  <c r="C184" i="13"/>
  <c r="C207" i="13"/>
  <c r="C195" i="13"/>
  <c r="C79" i="13"/>
  <c r="C110" i="13"/>
  <c r="C107" i="13"/>
  <c r="C131" i="13"/>
  <c r="C13" i="13"/>
  <c r="C191" i="13"/>
  <c r="C83" i="13"/>
  <c r="C113" i="13"/>
  <c r="C185" i="13"/>
  <c r="C129" i="13"/>
  <c r="C28" i="13"/>
  <c r="C94" i="13"/>
  <c r="C37" i="13"/>
  <c r="C91" i="13"/>
  <c r="C84" i="13"/>
  <c r="C33" i="13"/>
  <c r="C160" i="13"/>
  <c r="C206" i="13"/>
  <c r="C89" i="13"/>
  <c r="C154" i="13"/>
  <c r="C134" i="13"/>
  <c r="C152" i="13"/>
  <c r="C21" i="13"/>
  <c r="C61" i="13"/>
  <c r="C3" i="13"/>
  <c r="C196" i="13"/>
  <c r="C15" i="13"/>
  <c r="C181" i="13"/>
  <c r="C200" i="13"/>
  <c r="C153" i="13"/>
  <c r="C111" i="13"/>
  <c r="C34" i="13"/>
  <c r="C60" i="13"/>
  <c r="C85" i="13"/>
  <c r="C7" i="13"/>
  <c r="C73" i="13"/>
  <c r="C146" i="13"/>
  <c r="C42" i="13"/>
  <c r="C50" i="13"/>
  <c r="C57" i="13"/>
  <c r="C198" i="13"/>
  <c r="C197" i="13"/>
  <c r="C204" i="13"/>
  <c r="C8" i="13"/>
  <c r="C95" i="13"/>
  <c r="C122" i="13"/>
  <c r="C105" i="13"/>
  <c r="C106" i="13"/>
  <c r="C6" i="13"/>
  <c r="C82" i="13"/>
  <c r="C145" i="13"/>
  <c r="C174" i="13"/>
  <c r="C167" i="13"/>
  <c r="C49" i="13"/>
  <c r="C17" i="13"/>
  <c r="C87" i="13"/>
  <c r="C123" i="13"/>
  <c r="C16" i="13"/>
  <c r="C98" i="13"/>
  <c r="C26" i="13"/>
  <c r="C9" i="13"/>
  <c r="C65" i="13"/>
  <c r="C100" i="13"/>
  <c r="C108" i="13"/>
  <c r="C77" i="13"/>
  <c r="C30" i="13"/>
  <c r="C74" i="13"/>
  <c r="C63" i="13"/>
  <c r="C40" i="13"/>
  <c r="C48" i="13"/>
  <c r="C5" i="13"/>
  <c r="C173" i="13"/>
  <c r="C119" i="13"/>
  <c r="C147" i="13"/>
  <c r="C43" i="13"/>
  <c r="C67" i="13"/>
  <c r="C31" i="13"/>
  <c r="C86" i="13"/>
  <c r="C172" i="13"/>
  <c r="C64" i="13"/>
  <c r="C168" i="13"/>
  <c r="C133" i="13"/>
  <c r="C54" i="13"/>
  <c r="C121" i="13"/>
  <c r="C141" i="13"/>
  <c r="C159" i="13"/>
  <c r="C93" i="13"/>
  <c r="C90" i="13"/>
  <c r="C179" i="13"/>
  <c r="C209" i="13"/>
  <c r="C51" i="13"/>
  <c r="C11" i="13"/>
  <c r="C202" i="13"/>
  <c r="C140" i="13"/>
  <c r="C210" i="13"/>
  <c r="C109" i="13"/>
  <c r="C178" i="13"/>
  <c r="C180" i="13"/>
  <c r="C192" i="13"/>
  <c r="C177" i="13"/>
  <c r="C52" i="13"/>
  <c r="C38" i="13"/>
  <c r="C186" i="13"/>
  <c r="C148" i="13"/>
  <c r="C80" i="13"/>
  <c r="C127" i="13"/>
  <c r="C114" i="13"/>
  <c r="C193" i="13"/>
  <c r="C161" i="13"/>
  <c r="C2" i="13"/>
  <c r="C157" i="13"/>
  <c r="C69" i="13"/>
  <c r="C135" i="13"/>
  <c r="C166" i="13"/>
  <c r="C150" i="13"/>
  <c r="C44" i="13"/>
  <c r="C72" i="13"/>
  <c r="C25" i="13"/>
  <c r="C92" i="13"/>
  <c r="C199" i="13"/>
  <c r="C201" i="13"/>
  <c r="C115" i="13"/>
  <c r="C155" i="13"/>
  <c r="C162" i="13"/>
  <c r="C189" i="13"/>
  <c r="C176" i="13"/>
  <c r="C101" i="13"/>
  <c r="C27" i="13"/>
  <c r="C24" i="13"/>
  <c r="C81" i="13"/>
  <c r="C170" i="13"/>
  <c r="C103" i="13"/>
  <c r="C62" i="13"/>
  <c r="C55" i="13"/>
  <c r="C142" i="13"/>
  <c r="C143" i="13"/>
  <c r="C12" i="13"/>
  <c r="C126" i="13"/>
  <c r="C182" i="13"/>
  <c r="C4" i="13"/>
  <c r="C124" i="13"/>
  <c r="C183" i="13"/>
  <c r="C58" i="13"/>
  <c r="C187" i="13"/>
  <c r="C18" i="13"/>
  <c r="C188" i="13"/>
  <c r="C53" i="13"/>
  <c r="C66" i="13"/>
  <c r="C156" i="13"/>
  <c r="C112" i="13"/>
  <c r="C39" i="13"/>
  <c r="C163" i="13"/>
  <c r="C118" i="13"/>
  <c r="C41" i="13"/>
  <c r="C56" i="13"/>
  <c r="C205" i="13"/>
  <c r="C96" i="13"/>
  <c r="C194" i="13"/>
  <c r="C14" i="13"/>
  <c r="C99" i="13"/>
  <c r="C68" i="13"/>
  <c r="C10" i="13"/>
  <c r="C46" i="13"/>
  <c r="C22" i="13"/>
  <c r="C149" i="13"/>
  <c r="C169" i="13"/>
  <c r="C32" i="13"/>
  <c r="C151" i="13"/>
  <c r="C78" i="13"/>
  <c r="C208" i="13"/>
  <c r="C125" i="13"/>
  <c r="C75" i="13"/>
  <c r="C158" i="13"/>
  <c r="C164" i="13"/>
  <c r="C45" i="13"/>
  <c r="C35" i="13"/>
  <c r="C76" i="13"/>
  <c r="C139" i="1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3" i="8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8" i="12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3" i="8"/>
  <c r="S9" i="12"/>
  <c r="V9" i="12" s="1"/>
  <c r="T9" i="12"/>
  <c r="U9" i="12"/>
  <c r="S10" i="12"/>
  <c r="T10" i="12"/>
  <c r="U10" i="12"/>
  <c r="V10" i="12"/>
  <c r="S11" i="12"/>
  <c r="V11" i="12" s="1"/>
  <c r="T11" i="12"/>
  <c r="U11" i="12"/>
  <c r="S12" i="12"/>
  <c r="T12" i="12"/>
  <c r="U12" i="12"/>
  <c r="V12" i="12"/>
  <c r="S13" i="12"/>
  <c r="V13" i="12" s="1"/>
  <c r="T13" i="12"/>
  <c r="U13" i="12"/>
  <c r="S14" i="12"/>
  <c r="T14" i="12"/>
  <c r="V14" i="12" s="1"/>
  <c r="U14" i="12"/>
  <c r="S15" i="12"/>
  <c r="V15" i="12" s="1"/>
  <c r="T15" i="12"/>
  <c r="U15" i="12"/>
  <c r="S16" i="12"/>
  <c r="T16" i="12"/>
  <c r="V16" i="12" s="1"/>
  <c r="U16" i="12"/>
  <c r="S17" i="12"/>
  <c r="V17" i="12" s="1"/>
  <c r="T17" i="12"/>
  <c r="U17" i="12"/>
  <c r="S18" i="12"/>
  <c r="T18" i="12"/>
  <c r="U18" i="12"/>
  <c r="V18" i="12"/>
  <c r="S19" i="12"/>
  <c r="V19" i="12" s="1"/>
  <c r="T19" i="12"/>
  <c r="U19" i="12"/>
  <c r="S20" i="12"/>
  <c r="T20" i="12"/>
  <c r="V20" i="12" s="1"/>
  <c r="U20" i="12"/>
  <c r="S21" i="12"/>
  <c r="V21" i="12" s="1"/>
  <c r="T21" i="12"/>
  <c r="U21" i="12"/>
  <c r="S22" i="12"/>
  <c r="T22" i="12"/>
  <c r="U22" i="12"/>
  <c r="V22" i="12"/>
  <c r="S23" i="12"/>
  <c r="V23" i="12" s="1"/>
  <c r="T23" i="12"/>
  <c r="U23" i="12"/>
  <c r="S24" i="12"/>
  <c r="T24" i="12"/>
  <c r="U24" i="12"/>
  <c r="V24" i="12"/>
  <c r="S25" i="12"/>
  <c r="V25" i="12" s="1"/>
  <c r="T25" i="12"/>
  <c r="U25" i="12"/>
  <c r="S26" i="12"/>
  <c r="T26" i="12"/>
  <c r="V26" i="12" s="1"/>
  <c r="U26" i="12"/>
  <c r="S27" i="12"/>
  <c r="V27" i="12" s="1"/>
  <c r="T27" i="12"/>
  <c r="U27" i="12"/>
  <c r="S28" i="12"/>
  <c r="T28" i="12"/>
  <c r="U28" i="12"/>
  <c r="V28" i="12"/>
  <c r="S29" i="12"/>
  <c r="V29" i="12" s="1"/>
  <c r="T29" i="12"/>
  <c r="U29" i="12"/>
  <c r="S30" i="12"/>
  <c r="T30" i="12"/>
  <c r="V30" i="12" s="1"/>
  <c r="U30" i="12"/>
  <c r="S31" i="12"/>
  <c r="V31" i="12" s="1"/>
  <c r="T31" i="12"/>
  <c r="U31" i="12"/>
  <c r="S32" i="12"/>
  <c r="T32" i="12"/>
  <c r="V32" i="12" s="1"/>
  <c r="U32" i="12"/>
  <c r="S33" i="12"/>
  <c r="V33" i="12" s="1"/>
  <c r="T33" i="12"/>
  <c r="U33" i="12"/>
  <c r="S34" i="12"/>
  <c r="T34" i="12"/>
  <c r="U34" i="12"/>
  <c r="V34" i="12"/>
  <c r="S35" i="12"/>
  <c r="V35" i="12" s="1"/>
  <c r="T35" i="12"/>
  <c r="U35" i="12"/>
  <c r="S36" i="12"/>
  <c r="T36" i="12"/>
  <c r="U36" i="12"/>
  <c r="V36" i="12"/>
  <c r="S37" i="12"/>
  <c r="V37" i="12" s="1"/>
  <c r="T37" i="12"/>
  <c r="U37" i="12"/>
  <c r="S38" i="12"/>
  <c r="T38" i="12"/>
  <c r="U38" i="12"/>
  <c r="V38" i="12"/>
  <c r="S39" i="12"/>
  <c r="V39" i="12" s="1"/>
  <c r="T39" i="12"/>
  <c r="U39" i="12"/>
  <c r="S40" i="12"/>
  <c r="T40" i="12"/>
  <c r="U40" i="12"/>
  <c r="V40" i="12"/>
  <c r="S41" i="12"/>
  <c r="V41" i="12" s="1"/>
  <c r="T41" i="12"/>
  <c r="U41" i="12"/>
  <c r="S42" i="12"/>
  <c r="T42" i="12"/>
  <c r="V42" i="12" s="1"/>
  <c r="U42" i="12"/>
  <c r="S43" i="12"/>
  <c r="V43" i="12" s="1"/>
  <c r="T43" i="12"/>
  <c r="U43" i="12"/>
  <c r="S44" i="12"/>
  <c r="T44" i="12"/>
  <c r="U44" i="12"/>
  <c r="V44" i="12"/>
  <c r="S45" i="12"/>
  <c r="V45" i="12" s="1"/>
  <c r="T45" i="12"/>
  <c r="U45" i="12"/>
  <c r="S46" i="12"/>
  <c r="T46" i="12"/>
  <c r="V46" i="12" s="1"/>
  <c r="U46" i="12"/>
  <c r="S47" i="12"/>
  <c r="V47" i="12" s="1"/>
  <c r="T47" i="12"/>
  <c r="U47" i="12"/>
  <c r="S48" i="12"/>
  <c r="T48" i="12"/>
  <c r="V48" i="12" s="1"/>
  <c r="U48" i="12"/>
  <c r="S49" i="12"/>
  <c r="V49" i="12" s="1"/>
  <c r="T49" i="12"/>
  <c r="U49" i="12"/>
  <c r="S50" i="12"/>
  <c r="T50" i="12"/>
  <c r="U50" i="12"/>
  <c r="V50" i="12"/>
  <c r="S51" i="12"/>
  <c r="V51" i="12" s="1"/>
  <c r="T51" i="12"/>
  <c r="U51" i="12"/>
  <c r="S52" i="12"/>
  <c r="T52" i="12"/>
  <c r="U52" i="12"/>
  <c r="V52" i="12"/>
  <c r="S53" i="12"/>
  <c r="V53" i="12" s="1"/>
  <c r="T53" i="12"/>
  <c r="U53" i="12"/>
  <c r="S54" i="12"/>
  <c r="T54" i="12"/>
  <c r="U54" i="12"/>
  <c r="V54" i="12"/>
  <c r="S55" i="12"/>
  <c r="V55" i="12" s="1"/>
  <c r="T55" i="12"/>
  <c r="U55" i="12"/>
  <c r="S56" i="12"/>
  <c r="T56" i="12"/>
  <c r="U56" i="12"/>
  <c r="V56" i="12"/>
  <c r="S57" i="12"/>
  <c r="V57" i="12" s="1"/>
  <c r="T57" i="12"/>
  <c r="U57" i="12"/>
  <c r="S58" i="12"/>
  <c r="T58" i="12"/>
  <c r="V58" i="12" s="1"/>
  <c r="U58" i="12"/>
  <c r="S59" i="12"/>
  <c r="V59" i="12" s="1"/>
  <c r="T59" i="12"/>
  <c r="U59" i="12"/>
  <c r="S60" i="12"/>
  <c r="T60" i="12"/>
  <c r="U60" i="12"/>
  <c r="V60" i="12"/>
  <c r="S61" i="12"/>
  <c r="V61" i="12" s="1"/>
  <c r="T61" i="12"/>
  <c r="U61" i="12"/>
  <c r="S62" i="12"/>
  <c r="T62" i="12"/>
  <c r="V62" i="12" s="1"/>
  <c r="U62" i="12"/>
  <c r="S63" i="12"/>
  <c r="V63" i="12" s="1"/>
  <c r="T63" i="12"/>
  <c r="U63" i="12"/>
  <c r="S64" i="12"/>
  <c r="T64" i="12"/>
  <c r="V64" i="12" s="1"/>
  <c r="U64" i="12"/>
  <c r="S65" i="12"/>
  <c r="V65" i="12" s="1"/>
  <c r="T65" i="12"/>
  <c r="U65" i="12"/>
  <c r="S66" i="12"/>
  <c r="T66" i="12"/>
  <c r="U66" i="12"/>
  <c r="V66" i="12"/>
  <c r="S67" i="12"/>
  <c r="V67" i="12" s="1"/>
  <c r="T67" i="12"/>
  <c r="U67" i="12"/>
  <c r="S68" i="12"/>
  <c r="T68" i="12"/>
  <c r="U68" i="12"/>
  <c r="V68" i="12"/>
  <c r="S69" i="12"/>
  <c r="V69" i="12" s="1"/>
  <c r="T69" i="12"/>
  <c r="U69" i="12"/>
  <c r="S70" i="12"/>
  <c r="T70" i="12"/>
  <c r="U70" i="12"/>
  <c r="V70" i="12"/>
  <c r="S71" i="12"/>
  <c r="V71" i="12" s="1"/>
  <c r="T71" i="12"/>
  <c r="U71" i="12"/>
  <c r="S72" i="12"/>
  <c r="T72" i="12"/>
  <c r="U72" i="12"/>
  <c r="V72" i="12"/>
  <c r="S73" i="12"/>
  <c r="V73" i="12" s="1"/>
  <c r="T73" i="12"/>
  <c r="U73" i="12"/>
  <c r="S74" i="12"/>
  <c r="T74" i="12"/>
  <c r="V74" i="12" s="1"/>
  <c r="U74" i="12"/>
  <c r="S75" i="12"/>
  <c r="V75" i="12" s="1"/>
  <c r="T75" i="12"/>
  <c r="U75" i="12"/>
  <c r="S76" i="12"/>
  <c r="T76" i="12"/>
  <c r="U76" i="12"/>
  <c r="V76" i="12"/>
  <c r="S77" i="12"/>
  <c r="V77" i="12" s="1"/>
  <c r="T77" i="12"/>
  <c r="U77" i="12"/>
  <c r="S78" i="12"/>
  <c r="T78" i="12"/>
  <c r="V78" i="12" s="1"/>
  <c r="U78" i="12"/>
  <c r="S79" i="12"/>
  <c r="V79" i="12" s="1"/>
  <c r="T79" i="12"/>
  <c r="U79" i="12"/>
  <c r="S80" i="12"/>
  <c r="T80" i="12"/>
  <c r="V80" i="12" s="1"/>
  <c r="U80" i="12"/>
  <c r="S81" i="12"/>
  <c r="V81" i="12" s="1"/>
  <c r="T81" i="12"/>
  <c r="U81" i="12"/>
  <c r="S82" i="12"/>
  <c r="T82" i="12"/>
  <c r="U82" i="12"/>
  <c r="V82" i="12"/>
  <c r="S83" i="12"/>
  <c r="V83" i="12" s="1"/>
  <c r="T83" i="12"/>
  <c r="U83" i="12"/>
  <c r="S84" i="12"/>
  <c r="T84" i="12"/>
  <c r="U84" i="12"/>
  <c r="V84" i="12"/>
  <c r="S85" i="12"/>
  <c r="V85" i="12" s="1"/>
  <c r="T85" i="12"/>
  <c r="U85" i="12"/>
  <c r="S86" i="12"/>
  <c r="T86" i="12"/>
  <c r="U86" i="12"/>
  <c r="V86" i="12"/>
  <c r="S87" i="12"/>
  <c r="V87" i="12" s="1"/>
  <c r="T87" i="12"/>
  <c r="U87" i="12"/>
  <c r="S88" i="12"/>
  <c r="T88" i="12"/>
  <c r="U88" i="12"/>
  <c r="V88" i="12"/>
  <c r="S89" i="12"/>
  <c r="V89" i="12" s="1"/>
  <c r="T89" i="12"/>
  <c r="U89" i="12"/>
  <c r="S90" i="12"/>
  <c r="T90" i="12"/>
  <c r="V90" i="12" s="1"/>
  <c r="U90" i="12"/>
  <c r="S91" i="12"/>
  <c r="V91" i="12" s="1"/>
  <c r="T91" i="12"/>
  <c r="U91" i="12"/>
  <c r="S92" i="12"/>
  <c r="T92" i="12"/>
  <c r="U92" i="12"/>
  <c r="V92" i="12"/>
  <c r="S93" i="12"/>
  <c r="V93" i="12" s="1"/>
  <c r="T93" i="12"/>
  <c r="U93" i="12"/>
  <c r="S94" i="12"/>
  <c r="T94" i="12"/>
  <c r="V94" i="12" s="1"/>
  <c r="U94" i="12"/>
  <c r="S95" i="12"/>
  <c r="V95" i="12" s="1"/>
  <c r="T95" i="12"/>
  <c r="U95" i="12"/>
  <c r="S96" i="12"/>
  <c r="T96" i="12"/>
  <c r="V96" i="12" s="1"/>
  <c r="U96" i="12"/>
  <c r="S97" i="12"/>
  <c r="V97" i="12" s="1"/>
  <c r="T97" i="12"/>
  <c r="U97" i="12"/>
  <c r="S98" i="12"/>
  <c r="T98" i="12"/>
  <c r="U98" i="12"/>
  <c r="V98" i="12"/>
  <c r="S99" i="12"/>
  <c r="V99" i="12" s="1"/>
  <c r="T99" i="12"/>
  <c r="U99" i="12"/>
  <c r="S100" i="12"/>
  <c r="T100" i="12"/>
  <c r="U100" i="12"/>
  <c r="V100" i="12"/>
  <c r="S101" i="12"/>
  <c r="V101" i="12" s="1"/>
  <c r="T101" i="12"/>
  <c r="U101" i="12"/>
  <c r="S102" i="12"/>
  <c r="T102" i="12"/>
  <c r="U102" i="12"/>
  <c r="V102" i="12"/>
  <c r="S103" i="12"/>
  <c r="V103" i="12" s="1"/>
  <c r="T103" i="12"/>
  <c r="U103" i="12"/>
  <c r="S104" i="12"/>
  <c r="T104" i="12"/>
  <c r="U104" i="12"/>
  <c r="V104" i="12"/>
  <c r="S105" i="12"/>
  <c r="V105" i="12" s="1"/>
  <c r="T105" i="12"/>
  <c r="U105" i="12"/>
  <c r="S106" i="12"/>
  <c r="T106" i="12"/>
  <c r="V106" i="12" s="1"/>
  <c r="U106" i="12"/>
  <c r="S107" i="12"/>
  <c r="V107" i="12" s="1"/>
  <c r="T107" i="12"/>
  <c r="U107" i="12"/>
  <c r="S108" i="12"/>
  <c r="T108" i="12"/>
  <c r="U108" i="12"/>
  <c r="V108" i="12"/>
  <c r="S109" i="12"/>
  <c r="V109" i="12" s="1"/>
  <c r="T109" i="12"/>
  <c r="U109" i="12"/>
  <c r="S110" i="12"/>
  <c r="T110" i="12"/>
  <c r="V110" i="12" s="1"/>
  <c r="U110" i="12"/>
  <c r="S111" i="12"/>
  <c r="V111" i="12" s="1"/>
  <c r="T111" i="12"/>
  <c r="U111" i="12"/>
  <c r="S112" i="12"/>
  <c r="T112" i="12"/>
  <c r="V112" i="12" s="1"/>
  <c r="U112" i="12"/>
  <c r="S113" i="12"/>
  <c r="V113" i="12" s="1"/>
  <c r="T113" i="12"/>
  <c r="U113" i="12"/>
  <c r="S114" i="12"/>
  <c r="T114" i="12"/>
  <c r="U114" i="12"/>
  <c r="V114" i="12"/>
  <c r="S115" i="12"/>
  <c r="V115" i="12" s="1"/>
  <c r="T115" i="12"/>
  <c r="U115" i="12"/>
  <c r="S116" i="12"/>
  <c r="T116" i="12"/>
  <c r="U116" i="12"/>
  <c r="V116" i="12"/>
  <c r="S117" i="12"/>
  <c r="V117" i="12" s="1"/>
  <c r="T117" i="12"/>
  <c r="U117" i="12"/>
  <c r="S118" i="12"/>
  <c r="T118" i="12"/>
  <c r="U118" i="12"/>
  <c r="V118" i="12"/>
  <c r="S119" i="12"/>
  <c r="V119" i="12" s="1"/>
  <c r="T119" i="12"/>
  <c r="U119" i="12"/>
  <c r="S120" i="12"/>
  <c r="T120" i="12"/>
  <c r="U120" i="12"/>
  <c r="V120" i="12"/>
  <c r="S121" i="12"/>
  <c r="V121" i="12" s="1"/>
  <c r="T121" i="12"/>
  <c r="U121" i="12"/>
  <c r="S122" i="12"/>
  <c r="T122" i="12"/>
  <c r="V122" i="12" s="1"/>
  <c r="U122" i="12"/>
  <c r="S123" i="12"/>
  <c r="V123" i="12" s="1"/>
  <c r="T123" i="12"/>
  <c r="U123" i="12"/>
  <c r="S124" i="12"/>
  <c r="T124" i="12"/>
  <c r="U124" i="12"/>
  <c r="V124" i="12"/>
  <c r="S125" i="12"/>
  <c r="V125" i="12" s="1"/>
  <c r="T125" i="12"/>
  <c r="U125" i="12"/>
  <c r="S126" i="12"/>
  <c r="T126" i="12"/>
  <c r="V126" i="12" s="1"/>
  <c r="U126" i="12"/>
  <c r="S127" i="12"/>
  <c r="V127" i="12" s="1"/>
  <c r="T127" i="12"/>
  <c r="U127" i="12"/>
  <c r="S128" i="12"/>
  <c r="T128" i="12"/>
  <c r="V128" i="12" s="1"/>
  <c r="U128" i="12"/>
  <c r="S129" i="12"/>
  <c r="V129" i="12" s="1"/>
  <c r="T129" i="12"/>
  <c r="U129" i="12"/>
  <c r="S130" i="12"/>
  <c r="T130" i="12"/>
  <c r="U130" i="12"/>
  <c r="V130" i="12"/>
  <c r="S131" i="12"/>
  <c r="V131" i="12" s="1"/>
  <c r="T131" i="12"/>
  <c r="U131" i="12"/>
  <c r="S132" i="12"/>
  <c r="T132" i="12"/>
  <c r="U132" i="12"/>
  <c r="V132" i="12"/>
  <c r="S133" i="12"/>
  <c r="V133" i="12" s="1"/>
  <c r="T133" i="12"/>
  <c r="U133" i="12"/>
  <c r="S134" i="12"/>
  <c r="V134" i="12" s="1"/>
  <c r="T134" i="12"/>
  <c r="U134" i="12"/>
  <c r="S135" i="12"/>
  <c r="V135" i="12" s="1"/>
  <c r="T135" i="12"/>
  <c r="U135" i="12"/>
  <c r="S136" i="12"/>
  <c r="T136" i="12"/>
  <c r="U136" i="12"/>
  <c r="V136" i="12"/>
  <c r="S137" i="12"/>
  <c r="V137" i="12" s="1"/>
  <c r="T137" i="12"/>
  <c r="U137" i="12"/>
  <c r="S138" i="12"/>
  <c r="T138" i="12"/>
  <c r="V138" i="12" s="1"/>
  <c r="U138" i="12"/>
  <c r="S139" i="12"/>
  <c r="V139" i="12" s="1"/>
  <c r="T139" i="12"/>
  <c r="U139" i="12"/>
  <c r="S140" i="12"/>
  <c r="V140" i="12" s="1"/>
  <c r="T140" i="12"/>
  <c r="U140" i="12"/>
  <c r="S141" i="12"/>
  <c r="V141" i="12" s="1"/>
  <c r="T141" i="12"/>
  <c r="U141" i="12"/>
  <c r="S142" i="12"/>
  <c r="V142" i="12" s="1"/>
  <c r="T142" i="12"/>
  <c r="U142" i="12"/>
  <c r="S143" i="12"/>
  <c r="V143" i="12" s="1"/>
  <c r="T143" i="12"/>
  <c r="U143" i="12"/>
  <c r="S144" i="12"/>
  <c r="V144" i="12" s="1"/>
  <c r="T144" i="12"/>
  <c r="U144" i="12"/>
  <c r="S145" i="12"/>
  <c r="V145" i="12" s="1"/>
  <c r="T145" i="12"/>
  <c r="U145" i="12"/>
  <c r="S146" i="12"/>
  <c r="V146" i="12" s="1"/>
  <c r="T146" i="12"/>
  <c r="U146" i="12"/>
  <c r="S147" i="12"/>
  <c r="V147" i="12" s="1"/>
  <c r="T147" i="12"/>
  <c r="U147" i="12"/>
  <c r="S148" i="12"/>
  <c r="T148" i="12"/>
  <c r="U148" i="12"/>
  <c r="V148" i="12"/>
  <c r="S149" i="12"/>
  <c r="V149" i="12" s="1"/>
  <c r="T149" i="12"/>
  <c r="U149" i="12"/>
  <c r="S150" i="12"/>
  <c r="T150" i="12"/>
  <c r="U150" i="12"/>
  <c r="V150" i="12"/>
  <c r="S151" i="12"/>
  <c r="V151" i="12" s="1"/>
  <c r="T151" i="12"/>
  <c r="U151" i="12"/>
  <c r="S152" i="12"/>
  <c r="T152" i="12"/>
  <c r="U152" i="12"/>
  <c r="V152" i="12"/>
  <c r="S153" i="12"/>
  <c r="V153" i="12" s="1"/>
  <c r="T153" i="12"/>
  <c r="U153" i="12"/>
  <c r="S154" i="12"/>
  <c r="T154" i="12"/>
  <c r="V154" i="12" s="1"/>
  <c r="U154" i="12"/>
  <c r="S155" i="12"/>
  <c r="V155" i="12" s="1"/>
  <c r="T155" i="12"/>
  <c r="U155" i="12"/>
  <c r="S156" i="12"/>
  <c r="V156" i="12" s="1"/>
  <c r="T156" i="12"/>
  <c r="U156" i="12"/>
  <c r="S157" i="12"/>
  <c r="V157" i="12" s="1"/>
  <c r="T157" i="12"/>
  <c r="U157" i="12"/>
  <c r="S158" i="12"/>
  <c r="V158" i="12" s="1"/>
  <c r="T158" i="12"/>
  <c r="U158" i="12"/>
  <c r="S159" i="12"/>
  <c r="V159" i="12" s="1"/>
  <c r="T159" i="12"/>
  <c r="U159" i="12"/>
  <c r="S160" i="12"/>
  <c r="V160" i="12" s="1"/>
  <c r="T160" i="12"/>
  <c r="U160" i="12"/>
  <c r="S161" i="12"/>
  <c r="V161" i="12" s="1"/>
  <c r="T161" i="12"/>
  <c r="U161" i="12"/>
  <c r="S162" i="12"/>
  <c r="V162" i="12" s="1"/>
  <c r="T162" i="12"/>
  <c r="U162" i="12"/>
  <c r="S163" i="12"/>
  <c r="V163" i="12" s="1"/>
  <c r="T163" i="12"/>
  <c r="U163" i="12"/>
  <c r="S164" i="12"/>
  <c r="T164" i="12"/>
  <c r="U164" i="12"/>
  <c r="V164" i="12"/>
  <c r="S165" i="12"/>
  <c r="V165" i="12" s="1"/>
  <c r="T165" i="12"/>
  <c r="U165" i="12"/>
  <c r="S166" i="12"/>
  <c r="T166" i="12"/>
  <c r="U166" i="12"/>
  <c r="V166" i="12"/>
  <c r="S167" i="12"/>
  <c r="V167" i="12" s="1"/>
  <c r="T167" i="12"/>
  <c r="U167" i="12"/>
  <c r="S168" i="12"/>
  <c r="T168" i="12"/>
  <c r="U168" i="12"/>
  <c r="V168" i="12"/>
  <c r="S169" i="12"/>
  <c r="V169" i="12" s="1"/>
  <c r="T169" i="12"/>
  <c r="U169" i="12"/>
  <c r="S170" i="12"/>
  <c r="T170" i="12"/>
  <c r="V170" i="12" s="1"/>
  <c r="U170" i="12"/>
  <c r="S171" i="12"/>
  <c r="V171" i="12" s="1"/>
  <c r="T171" i="12"/>
  <c r="U171" i="12"/>
  <c r="S172" i="12"/>
  <c r="V172" i="12" s="1"/>
  <c r="T172" i="12"/>
  <c r="U172" i="12"/>
  <c r="S173" i="12"/>
  <c r="V173" i="12" s="1"/>
  <c r="T173" i="12"/>
  <c r="U173" i="12"/>
  <c r="S174" i="12"/>
  <c r="V174" i="12" s="1"/>
  <c r="T174" i="12"/>
  <c r="U174" i="12"/>
  <c r="S175" i="12"/>
  <c r="V175" i="12" s="1"/>
  <c r="T175" i="12"/>
  <c r="U175" i="12"/>
  <c r="S176" i="12"/>
  <c r="V176" i="12" s="1"/>
  <c r="T176" i="12"/>
  <c r="U176" i="12"/>
  <c r="S177" i="12"/>
  <c r="T177" i="12"/>
  <c r="U177" i="12"/>
  <c r="S178" i="12"/>
  <c r="V178" i="12" s="1"/>
  <c r="T178" i="12"/>
  <c r="U178" i="12"/>
  <c r="S179" i="12"/>
  <c r="T179" i="12"/>
  <c r="V179" i="12" s="1"/>
  <c r="U179" i="12"/>
  <c r="S180" i="12"/>
  <c r="V180" i="12" s="1"/>
  <c r="T180" i="12"/>
  <c r="U180" i="12"/>
  <c r="S181" i="12"/>
  <c r="T181" i="12"/>
  <c r="V181" i="12" s="1"/>
  <c r="U181" i="12"/>
  <c r="S182" i="12"/>
  <c r="V182" i="12" s="1"/>
  <c r="T182" i="12"/>
  <c r="U182" i="12"/>
  <c r="S183" i="12"/>
  <c r="T183" i="12"/>
  <c r="V183" i="12" s="1"/>
  <c r="U183" i="12"/>
  <c r="S184" i="12"/>
  <c r="V184" i="12" s="1"/>
  <c r="T184" i="12"/>
  <c r="U184" i="12"/>
  <c r="S185" i="12"/>
  <c r="T185" i="12"/>
  <c r="V185" i="12" s="1"/>
  <c r="U185" i="12"/>
  <c r="S186" i="12"/>
  <c r="V186" i="12" s="1"/>
  <c r="T186" i="12"/>
  <c r="U186" i="12"/>
  <c r="S187" i="12"/>
  <c r="T187" i="12"/>
  <c r="V187" i="12" s="1"/>
  <c r="U187" i="12"/>
  <c r="S188" i="12"/>
  <c r="V188" i="12" s="1"/>
  <c r="T188" i="12"/>
  <c r="U188" i="12"/>
  <c r="S189" i="12"/>
  <c r="T189" i="12"/>
  <c r="V189" i="12" s="1"/>
  <c r="U189" i="12"/>
  <c r="S190" i="12"/>
  <c r="V190" i="12" s="1"/>
  <c r="T190" i="12"/>
  <c r="U190" i="12"/>
  <c r="S191" i="12"/>
  <c r="T191" i="12"/>
  <c r="V191" i="12" s="1"/>
  <c r="U191" i="12"/>
  <c r="S192" i="12"/>
  <c r="V192" i="12" s="1"/>
  <c r="T192" i="12"/>
  <c r="U192" i="12"/>
  <c r="S193" i="12"/>
  <c r="T193" i="12"/>
  <c r="V193" i="12" s="1"/>
  <c r="U193" i="12"/>
  <c r="S194" i="12"/>
  <c r="V194" i="12" s="1"/>
  <c r="T194" i="12"/>
  <c r="U194" i="12"/>
  <c r="S195" i="12"/>
  <c r="V195" i="12" s="1"/>
  <c r="T195" i="12"/>
  <c r="U195" i="12"/>
  <c r="S196" i="12"/>
  <c r="V196" i="12" s="1"/>
  <c r="T196" i="12"/>
  <c r="U196" i="12"/>
  <c r="S197" i="12"/>
  <c r="V197" i="12" s="1"/>
  <c r="T197" i="12"/>
  <c r="U197" i="12"/>
  <c r="S198" i="12"/>
  <c r="V198" i="12" s="1"/>
  <c r="T198" i="12"/>
  <c r="U198" i="12"/>
  <c r="S199" i="12"/>
  <c r="V199" i="12" s="1"/>
  <c r="T199" i="12"/>
  <c r="U199" i="12"/>
  <c r="S200" i="12"/>
  <c r="V200" i="12" s="1"/>
  <c r="T200" i="12"/>
  <c r="U200" i="12"/>
  <c r="S201" i="12"/>
  <c r="V201" i="12" s="1"/>
  <c r="T201" i="12"/>
  <c r="U201" i="12"/>
  <c r="S202" i="12"/>
  <c r="V202" i="12" s="1"/>
  <c r="T202" i="12"/>
  <c r="U202" i="12"/>
  <c r="S203" i="12"/>
  <c r="V203" i="12" s="1"/>
  <c r="T203" i="12"/>
  <c r="U203" i="12"/>
  <c r="S204" i="12"/>
  <c r="V204" i="12" s="1"/>
  <c r="T204" i="12"/>
  <c r="U204" i="12"/>
  <c r="S205" i="12"/>
  <c r="V205" i="12" s="1"/>
  <c r="T205" i="12"/>
  <c r="U205" i="12"/>
  <c r="S206" i="12"/>
  <c r="V206" i="12" s="1"/>
  <c r="T206" i="12"/>
  <c r="U206" i="12"/>
  <c r="S207" i="12"/>
  <c r="V207" i="12" s="1"/>
  <c r="T207" i="12"/>
  <c r="U207" i="12"/>
  <c r="S208" i="12"/>
  <c r="V208" i="12" s="1"/>
  <c r="T208" i="12"/>
  <c r="U208" i="12"/>
  <c r="S209" i="12"/>
  <c r="V209" i="12" s="1"/>
  <c r="T209" i="12"/>
  <c r="U209" i="12"/>
  <c r="S210" i="12"/>
  <c r="V210" i="12" s="1"/>
  <c r="T210" i="12"/>
  <c r="U210" i="12"/>
  <c r="S211" i="12"/>
  <c r="V211" i="12" s="1"/>
  <c r="T211" i="12"/>
  <c r="U211" i="12"/>
  <c r="S212" i="12"/>
  <c r="V212" i="12" s="1"/>
  <c r="T212" i="12"/>
  <c r="U212" i="12"/>
  <c r="S213" i="12"/>
  <c r="V213" i="12" s="1"/>
  <c r="T213" i="12"/>
  <c r="U213" i="12"/>
  <c r="S214" i="12"/>
  <c r="V214" i="12" s="1"/>
  <c r="T214" i="12"/>
  <c r="U214" i="12"/>
  <c r="V8" i="12"/>
  <c r="U8" i="12"/>
  <c r="T8" i="12"/>
  <c r="S8" i="12"/>
  <c r="D3" i="12"/>
  <c r="E3" i="12"/>
  <c r="F3" i="12" s="1"/>
  <c r="D4" i="12"/>
  <c r="E4" i="12" s="1"/>
  <c r="F4" i="12" s="1"/>
  <c r="D5" i="12"/>
  <c r="E5" i="12"/>
  <c r="F5" i="12" s="1"/>
  <c r="D6" i="12"/>
  <c r="E6" i="12" s="1"/>
  <c r="F6" i="12" s="1"/>
  <c r="D7" i="12"/>
  <c r="E7" i="12"/>
  <c r="F7" i="12" s="1"/>
  <c r="D8" i="12"/>
  <c r="E8" i="12" s="1"/>
  <c r="F8" i="12" s="1"/>
  <c r="D9" i="12"/>
  <c r="E9" i="12"/>
  <c r="F9" i="12" s="1"/>
  <c r="D10" i="12"/>
  <c r="E10" i="12" s="1"/>
  <c r="F10" i="12"/>
  <c r="D11" i="12"/>
  <c r="E11" i="12"/>
  <c r="F11" i="12" s="1"/>
  <c r="D12" i="12"/>
  <c r="E12" i="12" s="1"/>
  <c r="F12" i="12" s="1"/>
  <c r="D13" i="12"/>
  <c r="E13" i="12"/>
  <c r="F13" i="12" s="1"/>
  <c r="D14" i="12"/>
  <c r="E14" i="12" s="1"/>
  <c r="F14" i="12" s="1"/>
  <c r="D15" i="12"/>
  <c r="E15" i="12"/>
  <c r="F15" i="12" s="1"/>
  <c r="D16" i="12"/>
  <c r="E16" i="12" s="1"/>
  <c r="F16" i="12" s="1"/>
  <c r="D17" i="12"/>
  <c r="E17" i="12"/>
  <c r="F17" i="12" s="1"/>
  <c r="D18" i="12"/>
  <c r="E18" i="12" s="1"/>
  <c r="F18" i="12"/>
  <c r="D19" i="12"/>
  <c r="E19" i="12"/>
  <c r="F19" i="12" s="1"/>
  <c r="D20" i="12"/>
  <c r="E20" i="12" s="1"/>
  <c r="F20" i="12" s="1"/>
  <c r="D21" i="12"/>
  <c r="E21" i="12"/>
  <c r="F21" i="12" s="1"/>
  <c r="D22" i="12"/>
  <c r="E22" i="12" s="1"/>
  <c r="F22" i="12" s="1"/>
  <c r="D23" i="12"/>
  <c r="E23" i="12"/>
  <c r="F23" i="12" s="1"/>
  <c r="D24" i="12"/>
  <c r="E24" i="12" s="1"/>
  <c r="F24" i="12" s="1"/>
  <c r="D25" i="12"/>
  <c r="E25" i="12"/>
  <c r="F25" i="12" s="1"/>
  <c r="D26" i="12"/>
  <c r="E26" i="12" s="1"/>
  <c r="F26" i="12" s="1"/>
  <c r="D27" i="12"/>
  <c r="E27" i="12"/>
  <c r="F27" i="12" s="1"/>
  <c r="D28" i="12"/>
  <c r="E28" i="12" s="1"/>
  <c r="F28" i="12" s="1"/>
  <c r="D29" i="12"/>
  <c r="E29" i="12"/>
  <c r="F29" i="12" s="1"/>
  <c r="D30" i="12"/>
  <c r="E30" i="12" s="1"/>
  <c r="F30" i="12" s="1"/>
  <c r="D31" i="12"/>
  <c r="E31" i="12"/>
  <c r="F31" i="12" s="1"/>
  <c r="D32" i="12"/>
  <c r="E32" i="12" s="1"/>
  <c r="F32" i="12" s="1"/>
  <c r="D33" i="12"/>
  <c r="E33" i="12"/>
  <c r="F33" i="12" s="1"/>
  <c r="D34" i="12"/>
  <c r="E34" i="12" s="1"/>
  <c r="F34" i="12" s="1"/>
  <c r="D35" i="12"/>
  <c r="E35" i="12"/>
  <c r="F35" i="12" s="1"/>
  <c r="D36" i="12"/>
  <c r="E36" i="12" s="1"/>
  <c r="F36" i="12" s="1"/>
  <c r="D37" i="12"/>
  <c r="E37" i="12"/>
  <c r="F37" i="12" s="1"/>
  <c r="D38" i="12"/>
  <c r="E38" i="12" s="1"/>
  <c r="F38" i="12" s="1"/>
  <c r="D39" i="12"/>
  <c r="E39" i="12"/>
  <c r="F39" i="12" s="1"/>
  <c r="D40" i="12"/>
  <c r="E40" i="12" s="1"/>
  <c r="F40" i="12" s="1"/>
  <c r="D41" i="12"/>
  <c r="E41" i="12"/>
  <c r="F41" i="12" s="1"/>
  <c r="D42" i="12"/>
  <c r="E42" i="12" s="1"/>
  <c r="F42" i="12" s="1"/>
  <c r="D43" i="12"/>
  <c r="E43" i="12"/>
  <c r="F43" i="12" s="1"/>
  <c r="D44" i="12"/>
  <c r="E44" i="12" s="1"/>
  <c r="F44" i="12" s="1"/>
  <c r="D45" i="12"/>
  <c r="E45" i="12"/>
  <c r="F45" i="12" s="1"/>
  <c r="D46" i="12"/>
  <c r="E46" i="12" s="1"/>
  <c r="F46" i="12" s="1"/>
  <c r="D47" i="12"/>
  <c r="E47" i="12"/>
  <c r="F47" i="12" s="1"/>
  <c r="D48" i="12"/>
  <c r="E48" i="12" s="1"/>
  <c r="F48" i="12" s="1"/>
  <c r="D49" i="12"/>
  <c r="E49" i="12"/>
  <c r="F49" i="12" s="1"/>
  <c r="D50" i="12"/>
  <c r="E50" i="12" s="1"/>
  <c r="F50" i="12" s="1"/>
  <c r="D51" i="12"/>
  <c r="E51" i="12"/>
  <c r="F51" i="12" s="1"/>
  <c r="D52" i="12"/>
  <c r="E52" i="12" s="1"/>
  <c r="F52" i="12" s="1"/>
  <c r="D53" i="12"/>
  <c r="E53" i="12"/>
  <c r="F53" i="12" s="1"/>
  <c r="D54" i="12"/>
  <c r="E54" i="12" s="1"/>
  <c r="F54" i="12" s="1"/>
  <c r="D55" i="12"/>
  <c r="E55" i="12"/>
  <c r="F55" i="12" s="1"/>
  <c r="D56" i="12"/>
  <c r="E56" i="12" s="1"/>
  <c r="F56" i="12" s="1"/>
  <c r="D57" i="12"/>
  <c r="E57" i="12"/>
  <c r="F57" i="12" s="1"/>
  <c r="D58" i="12"/>
  <c r="E58" i="12" s="1"/>
  <c r="F58" i="12" s="1"/>
  <c r="D59" i="12"/>
  <c r="E59" i="12"/>
  <c r="F59" i="12" s="1"/>
  <c r="D60" i="12"/>
  <c r="E60" i="12" s="1"/>
  <c r="F60" i="12" s="1"/>
  <c r="D61" i="12"/>
  <c r="E61" i="12"/>
  <c r="F61" i="12" s="1"/>
  <c r="D62" i="12"/>
  <c r="E62" i="12" s="1"/>
  <c r="F62" i="12" s="1"/>
  <c r="D63" i="12"/>
  <c r="E63" i="12"/>
  <c r="F63" i="12" s="1"/>
  <c r="D64" i="12"/>
  <c r="E64" i="12" s="1"/>
  <c r="F64" i="12" s="1"/>
  <c r="D65" i="12"/>
  <c r="E65" i="12"/>
  <c r="F65" i="12" s="1"/>
  <c r="D66" i="12"/>
  <c r="E66" i="12" s="1"/>
  <c r="F66" i="12"/>
  <c r="D67" i="12"/>
  <c r="E67" i="12"/>
  <c r="F67" i="12" s="1"/>
  <c r="D68" i="12"/>
  <c r="E68" i="12" s="1"/>
  <c r="F68" i="12" s="1"/>
  <c r="D69" i="12"/>
  <c r="E69" i="12"/>
  <c r="F69" i="12" s="1"/>
  <c r="D70" i="12"/>
  <c r="E70" i="12" s="1"/>
  <c r="F70" i="12" s="1"/>
  <c r="D71" i="12"/>
  <c r="E71" i="12"/>
  <c r="F71" i="12" s="1"/>
  <c r="D72" i="12"/>
  <c r="E72" i="12" s="1"/>
  <c r="F72" i="12" s="1"/>
  <c r="D73" i="12"/>
  <c r="E73" i="12"/>
  <c r="F73" i="12" s="1"/>
  <c r="D74" i="12"/>
  <c r="E74" i="12" s="1"/>
  <c r="F74" i="12"/>
  <c r="D75" i="12"/>
  <c r="E75" i="12"/>
  <c r="F75" i="12" s="1"/>
  <c r="D76" i="12"/>
  <c r="E76" i="12" s="1"/>
  <c r="F76" i="12" s="1"/>
  <c r="D77" i="12"/>
  <c r="E77" i="12"/>
  <c r="F77" i="12" s="1"/>
  <c r="D78" i="12"/>
  <c r="E78" i="12" s="1"/>
  <c r="F78" i="12" s="1"/>
  <c r="D79" i="12"/>
  <c r="E79" i="12"/>
  <c r="F79" i="12" s="1"/>
  <c r="D80" i="12"/>
  <c r="E80" i="12" s="1"/>
  <c r="F80" i="12" s="1"/>
  <c r="D81" i="12"/>
  <c r="E81" i="12"/>
  <c r="F81" i="12" s="1"/>
  <c r="D82" i="12"/>
  <c r="E82" i="12" s="1"/>
  <c r="F82" i="12"/>
  <c r="D83" i="12"/>
  <c r="E83" i="12"/>
  <c r="F83" i="12" s="1"/>
  <c r="D84" i="12"/>
  <c r="E84" i="12" s="1"/>
  <c r="F84" i="12" s="1"/>
  <c r="D85" i="12"/>
  <c r="E85" i="12"/>
  <c r="F85" i="12" s="1"/>
  <c r="D86" i="12"/>
  <c r="E86" i="12" s="1"/>
  <c r="F86" i="12" s="1"/>
  <c r="D87" i="12"/>
  <c r="E87" i="12"/>
  <c r="F87" i="12" s="1"/>
  <c r="D88" i="12"/>
  <c r="E88" i="12" s="1"/>
  <c r="F88" i="12" s="1"/>
  <c r="D89" i="12"/>
  <c r="E89" i="12"/>
  <c r="F89" i="12" s="1"/>
  <c r="D90" i="12"/>
  <c r="E90" i="12" s="1"/>
  <c r="F90" i="12" s="1"/>
  <c r="D91" i="12"/>
  <c r="E91" i="12"/>
  <c r="F91" i="12" s="1"/>
  <c r="D92" i="12"/>
  <c r="E92" i="12" s="1"/>
  <c r="F92" i="12" s="1"/>
  <c r="D93" i="12"/>
  <c r="E93" i="12"/>
  <c r="F93" i="12" s="1"/>
  <c r="D94" i="12"/>
  <c r="E94" i="12" s="1"/>
  <c r="F94" i="12" s="1"/>
  <c r="D95" i="12"/>
  <c r="E95" i="12"/>
  <c r="F95" i="12" s="1"/>
  <c r="D96" i="12"/>
  <c r="E96" i="12" s="1"/>
  <c r="F96" i="12" s="1"/>
  <c r="D97" i="12"/>
  <c r="E97" i="12"/>
  <c r="F97" i="12" s="1"/>
  <c r="D98" i="12"/>
  <c r="E98" i="12" s="1"/>
  <c r="F98" i="12" s="1"/>
  <c r="D99" i="12"/>
  <c r="E99" i="12"/>
  <c r="F99" i="12" s="1"/>
  <c r="D100" i="12"/>
  <c r="E100" i="12" s="1"/>
  <c r="F100" i="12" s="1"/>
  <c r="D101" i="12"/>
  <c r="E101" i="12"/>
  <c r="F101" i="12" s="1"/>
  <c r="D102" i="12"/>
  <c r="E102" i="12" s="1"/>
  <c r="F102" i="12" s="1"/>
  <c r="D103" i="12"/>
  <c r="E103" i="12"/>
  <c r="F103" i="12" s="1"/>
  <c r="D104" i="12"/>
  <c r="E104" i="12" s="1"/>
  <c r="F104" i="12" s="1"/>
  <c r="D105" i="12"/>
  <c r="E105" i="12"/>
  <c r="F105" i="12" s="1"/>
  <c r="D106" i="12"/>
  <c r="E106" i="12" s="1"/>
  <c r="F106" i="12" s="1"/>
  <c r="D107" i="12"/>
  <c r="E107" i="12"/>
  <c r="F107" i="12" s="1"/>
  <c r="D108" i="12"/>
  <c r="E108" i="12" s="1"/>
  <c r="F108" i="12" s="1"/>
  <c r="D109" i="12"/>
  <c r="E109" i="12"/>
  <c r="F109" i="12" s="1"/>
  <c r="D110" i="12"/>
  <c r="E110" i="12" s="1"/>
  <c r="F110" i="12" s="1"/>
  <c r="D111" i="12"/>
  <c r="E111" i="12"/>
  <c r="F111" i="12" s="1"/>
  <c r="D112" i="12"/>
  <c r="E112" i="12" s="1"/>
  <c r="F112" i="12" s="1"/>
  <c r="D113" i="12"/>
  <c r="E113" i="12"/>
  <c r="F113" i="12" s="1"/>
  <c r="D114" i="12"/>
  <c r="E114" i="12" s="1"/>
  <c r="F114" i="12" s="1"/>
  <c r="D115" i="12"/>
  <c r="E115" i="12"/>
  <c r="F115" i="12" s="1"/>
  <c r="D116" i="12"/>
  <c r="E116" i="12" s="1"/>
  <c r="F116" i="12" s="1"/>
  <c r="D117" i="12"/>
  <c r="E117" i="12"/>
  <c r="F117" i="12" s="1"/>
  <c r="D118" i="12"/>
  <c r="E118" i="12" s="1"/>
  <c r="F118" i="12" s="1"/>
  <c r="D119" i="12"/>
  <c r="E119" i="12"/>
  <c r="F119" i="12" s="1"/>
  <c r="D120" i="12"/>
  <c r="E120" i="12" s="1"/>
  <c r="F120" i="12" s="1"/>
  <c r="D121" i="12"/>
  <c r="E121" i="12"/>
  <c r="F121" i="12" s="1"/>
  <c r="D122" i="12"/>
  <c r="E122" i="12" s="1"/>
  <c r="F122" i="12" s="1"/>
  <c r="D123" i="12"/>
  <c r="E123" i="12"/>
  <c r="F123" i="12" s="1"/>
  <c r="D124" i="12"/>
  <c r="E124" i="12" s="1"/>
  <c r="F124" i="12" s="1"/>
  <c r="D125" i="12"/>
  <c r="E125" i="12"/>
  <c r="F125" i="12" s="1"/>
  <c r="D126" i="12"/>
  <c r="E126" i="12" s="1"/>
  <c r="F126" i="12" s="1"/>
  <c r="D127" i="12"/>
  <c r="E127" i="12"/>
  <c r="F127" i="12" s="1"/>
  <c r="D128" i="12"/>
  <c r="E128" i="12" s="1"/>
  <c r="F128" i="12" s="1"/>
  <c r="D129" i="12"/>
  <c r="E129" i="12"/>
  <c r="F129" i="12" s="1"/>
  <c r="D130" i="12"/>
  <c r="E130" i="12" s="1"/>
  <c r="F130" i="12"/>
  <c r="D131" i="12"/>
  <c r="E131" i="12"/>
  <c r="F131" i="12" s="1"/>
  <c r="D132" i="12"/>
  <c r="E132" i="12" s="1"/>
  <c r="F132" i="12" s="1"/>
  <c r="D133" i="12"/>
  <c r="E133" i="12"/>
  <c r="F133" i="12" s="1"/>
  <c r="D134" i="12"/>
  <c r="E134" i="12" s="1"/>
  <c r="F134" i="12" s="1"/>
  <c r="D135" i="12"/>
  <c r="E135" i="12"/>
  <c r="F135" i="12" s="1"/>
  <c r="D136" i="12"/>
  <c r="E136" i="12" s="1"/>
  <c r="F136" i="12" s="1"/>
  <c r="D137" i="12"/>
  <c r="E137" i="12"/>
  <c r="F137" i="12" s="1"/>
  <c r="D138" i="12"/>
  <c r="E138" i="12" s="1"/>
  <c r="F138" i="12"/>
  <c r="D139" i="12"/>
  <c r="E139" i="12"/>
  <c r="F139" i="12" s="1"/>
  <c r="D140" i="12"/>
  <c r="E140" i="12" s="1"/>
  <c r="F140" i="12" s="1"/>
  <c r="D141" i="12"/>
  <c r="E141" i="12"/>
  <c r="F141" i="12" s="1"/>
  <c r="D142" i="12"/>
  <c r="E142" i="12" s="1"/>
  <c r="F142" i="12" s="1"/>
  <c r="D143" i="12"/>
  <c r="E143" i="12"/>
  <c r="F143" i="12"/>
  <c r="D144" i="12"/>
  <c r="E144" i="12" s="1"/>
  <c r="F144" i="12" s="1"/>
  <c r="D145" i="12"/>
  <c r="E145" i="12"/>
  <c r="F145" i="12" s="1"/>
  <c r="D146" i="12"/>
  <c r="E146" i="12"/>
  <c r="F146" i="12" s="1"/>
  <c r="D147" i="12"/>
  <c r="E147" i="12"/>
  <c r="F147" i="12" s="1"/>
  <c r="D148" i="12"/>
  <c r="E148" i="12" s="1"/>
  <c r="F148" i="12" s="1"/>
  <c r="D149" i="12"/>
  <c r="E149" i="12" s="1"/>
  <c r="F149" i="12" s="1"/>
  <c r="D150" i="12"/>
  <c r="E150" i="12" s="1"/>
  <c r="F150" i="12" s="1"/>
  <c r="D151" i="12"/>
  <c r="E151" i="12"/>
  <c r="F151" i="12"/>
  <c r="D152" i="12"/>
  <c r="E152" i="12" s="1"/>
  <c r="F152" i="12" s="1"/>
  <c r="D153" i="12"/>
  <c r="E153" i="12"/>
  <c r="F153" i="12" s="1"/>
  <c r="D154" i="12"/>
  <c r="E154" i="12"/>
  <c r="F154" i="12" s="1"/>
  <c r="D155" i="12"/>
  <c r="E155" i="12"/>
  <c r="F155" i="12" s="1"/>
  <c r="D156" i="12"/>
  <c r="E156" i="12" s="1"/>
  <c r="F156" i="12" s="1"/>
  <c r="D157" i="12"/>
  <c r="E157" i="12"/>
  <c r="F157" i="12" s="1"/>
  <c r="D158" i="12"/>
  <c r="E158" i="12" s="1"/>
  <c r="F158" i="12" s="1"/>
  <c r="D159" i="12"/>
  <c r="E159" i="12"/>
  <c r="F159" i="12"/>
  <c r="D160" i="12"/>
  <c r="E160" i="12" s="1"/>
  <c r="F160" i="12" s="1"/>
  <c r="D161" i="12"/>
  <c r="E161" i="12"/>
  <c r="F161" i="12" s="1"/>
  <c r="D162" i="12"/>
  <c r="E162" i="12"/>
  <c r="F162" i="12"/>
  <c r="D163" i="12"/>
  <c r="E163" i="12"/>
  <c r="F163" i="12" s="1"/>
  <c r="D164" i="12"/>
  <c r="E164" i="12" s="1"/>
  <c r="F164" i="12" s="1"/>
  <c r="D165" i="12"/>
  <c r="E165" i="12" s="1"/>
  <c r="F165" i="12" s="1"/>
  <c r="D166" i="12"/>
  <c r="E166" i="12" s="1"/>
  <c r="F166" i="12" s="1"/>
  <c r="D167" i="12"/>
  <c r="E167" i="12"/>
  <c r="F167" i="12"/>
  <c r="D168" i="12"/>
  <c r="E168" i="12" s="1"/>
  <c r="F168" i="12" s="1"/>
  <c r="D169" i="12"/>
  <c r="E169" i="12"/>
  <c r="F169" i="12" s="1"/>
  <c r="D170" i="12"/>
  <c r="E170" i="12"/>
  <c r="F170" i="12" s="1"/>
  <c r="D171" i="12"/>
  <c r="E171" i="12"/>
  <c r="F171" i="12" s="1"/>
  <c r="D172" i="12"/>
  <c r="E172" i="12" s="1"/>
  <c r="F172" i="12" s="1"/>
  <c r="D173" i="12"/>
  <c r="E173" i="12" s="1"/>
  <c r="F173" i="12" s="1"/>
  <c r="D174" i="12"/>
  <c r="E174" i="12" s="1"/>
  <c r="F174" i="12" s="1"/>
  <c r="D175" i="12"/>
  <c r="E175" i="12"/>
  <c r="F175" i="12"/>
  <c r="D176" i="12"/>
  <c r="E176" i="12" s="1"/>
  <c r="F176" i="12" s="1"/>
  <c r="D177" i="12"/>
  <c r="E177" i="12"/>
  <c r="F177" i="12" s="1"/>
  <c r="D178" i="12"/>
  <c r="E178" i="12"/>
  <c r="F178" i="12" s="1"/>
  <c r="D179" i="12"/>
  <c r="E179" i="12"/>
  <c r="F179" i="12" s="1"/>
  <c r="D180" i="12"/>
  <c r="E180" i="12" s="1"/>
  <c r="F180" i="12"/>
  <c r="D181" i="12"/>
  <c r="E181" i="12" s="1"/>
  <c r="F181" i="12" s="1"/>
  <c r="D182" i="12"/>
  <c r="E182" i="12" s="1"/>
  <c r="F182" i="12" s="1"/>
  <c r="D183" i="12"/>
  <c r="E183" i="12"/>
  <c r="F183" i="12"/>
  <c r="D184" i="12"/>
  <c r="E184" i="12" s="1"/>
  <c r="F184" i="12"/>
  <c r="D185" i="12"/>
  <c r="E185" i="12"/>
  <c r="F185" i="12" s="1"/>
  <c r="D186" i="12"/>
  <c r="E186" i="12" s="1"/>
  <c r="F186" i="12" s="1"/>
  <c r="D187" i="12"/>
  <c r="E187" i="12"/>
  <c r="F187" i="12" s="1"/>
  <c r="D188" i="12"/>
  <c r="E188" i="12" s="1"/>
  <c r="F188" i="12" s="1"/>
  <c r="D189" i="12"/>
  <c r="E189" i="12"/>
  <c r="F189" i="12" s="1"/>
  <c r="D190" i="12"/>
  <c r="E190" i="12" s="1"/>
  <c r="F190" i="12" s="1"/>
  <c r="D191" i="12"/>
  <c r="E191" i="12"/>
  <c r="F191" i="12" s="1"/>
  <c r="D192" i="12"/>
  <c r="E192" i="12" s="1"/>
  <c r="F192" i="12" s="1"/>
  <c r="D193" i="12"/>
  <c r="E193" i="12"/>
  <c r="F193" i="12" s="1"/>
  <c r="D194" i="12"/>
  <c r="E194" i="12"/>
  <c r="F194" i="12"/>
  <c r="D195" i="12"/>
  <c r="E195" i="12"/>
  <c r="F195" i="12" s="1"/>
  <c r="D196" i="12"/>
  <c r="E196" i="12" s="1"/>
  <c r="F196" i="12" s="1"/>
  <c r="D197" i="12"/>
  <c r="E197" i="12" s="1"/>
  <c r="F197" i="12" s="1"/>
  <c r="D198" i="12"/>
  <c r="E198" i="12" s="1"/>
  <c r="F198" i="12" s="1"/>
  <c r="D199" i="12"/>
  <c r="E199" i="12"/>
  <c r="F199" i="12"/>
  <c r="D200" i="12"/>
  <c r="E200" i="12" s="1"/>
  <c r="F200" i="12" s="1"/>
  <c r="D201" i="12"/>
  <c r="E201" i="12"/>
  <c r="F201" i="12" s="1"/>
  <c r="D202" i="12"/>
  <c r="E202" i="12" s="1"/>
  <c r="F202" i="12" s="1"/>
  <c r="D203" i="12"/>
  <c r="E203" i="12"/>
  <c r="F203" i="12" s="1"/>
  <c r="D204" i="12"/>
  <c r="E204" i="12" s="1"/>
  <c r="F204" i="12"/>
  <c r="D205" i="12"/>
  <c r="E205" i="12"/>
  <c r="F205" i="12" s="1"/>
  <c r="D206" i="12"/>
  <c r="E206" i="12" s="1"/>
  <c r="F206" i="12" s="1"/>
  <c r="D207" i="12"/>
  <c r="E207" i="12"/>
  <c r="F207" i="12" s="1"/>
  <c r="D208" i="12"/>
  <c r="E208" i="12" s="1"/>
  <c r="F208" i="12"/>
  <c r="D209" i="12"/>
  <c r="E209" i="12"/>
  <c r="F209" i="12" s="1"/>
  <c r="D210" i="12"/>
  <c r="E210" i="12" s="1"/>
  <c r="F210" i="12" s="1"/>
  <c r="D211" i="12"/>
  <c r="E211" i="12"/>
  <c r="F211" i="12" s="1"/>
  <c r="D212" i="12"/>
  <c r="E212" i="12" s="1"/>
  <c r="F212" i="12" s="1"/>
  <c r="D213" i="12"/>
  <c r="E213" i="12" s="1"/>
  <c r="F213" i="12" s="1"/>
  <c r="D214" i="12"/>
  <c r="E214" i="12" s="1"/>
  <c r="F214" i="12" s="1"/>
  <c r="D215" i="12"/>
  <c r="E215" i="12"/>
  <c r="F215" i="12" s="1"/>
  <c r="D216" i="12"/>
  <c r="E216" i="12" s="1"/>
  <c r="F216" i="12" s="1"/>
  <c r="D217" i="12"/>
  <c r="E217" i="12"/>
  <c r="F217" i="12" s="1"/>
  <c r="D218" i="12"/>
  <c r="E218" i="12"/>
  <c r="F218" i="12" s="1"/>
  <c r="D219" i="12"/>
  <c r="E219" i="12"/>
  <c r="F219" i="12" s="1"/>
  <c r="D220" i="12"/>
  <c r="E220" i="12" s="1"/>
  <c r="F220" i="12"/>
  <c r="D221" i="12"/>
  <c r="E221" i="12" s="1"/>
  <c r="F221" i="12" s="1"/>
  <c r="D222" i="12"/>
  <c r="E222" i="12" s="1"/>
  <c r="F222" i="12" s="1"/>
  <c r="D223" i="12"/>
  <c r="E223" i="12"/>
  <c r="F223" i="12" s="1"/>
  <c r="D224" i="12"/>
  <c r="E224" i="12" s="1"/>
  <c r="F224" i="12" s="1"/>
  <c r="D225" i="12"/>
  <c r="E225" i="12"/>
  <c r="F225" i="12" s="1"/>
  <c r="D226" i="12"/>
  <c r="E226" i="12" s="1"/>
  <c r="F226" i="12"/>
  <c r="D227" i="12"/>
  <c r="E227" i="12"/>
  <c r="F227" i="12" s="1"/>
  <c r="D228" i="12"/>
  <c r="E228" i="12" s="1"/>
  <c r="F228" i="12" s="1"/>
  <c r="D229" i="12"/>
  <c r="E229" i="12" s="1"/>
  <c r="F229" i="12" s="1"/>
  <c r="D230" i="12"/>
  <c r="E230" i="12" s="1"/>
  <c r="F230" i="12"/>
  <c r="D231" i="12"/>
  <c r="E231" i="12"/>
  <c r="F231" i="12" s="1"/>
  <c r="D232" i="12"/>
  <c r="E232" i="12" s="1"/>
  <c r="F232" i="12"/>
  <c r="D233" i="12"/>
  <c r="E233" i="12"/>
  <c r="F233" i="12" s="1"/>
  <c r="D234" i="12"/>
  <c r="E234" i="12" s="1"/>
  <c r="F234" i="12" s="1"/>
  <c r="D235" i="12"/>
  <c r="E235" i="12"/>
  <c r="F235" i="12" s="1"/>
  <c r="D236" i="12"/>
  <c r="E236" i="12" s="1"/>
  <c r="F236" i="12" s="1"/>
  <c r="D237" i="12"/>
  <c r="E237" i="12"/>
  <c r="F237" i="12" s="1"/>
  <c r="D238" i="12"/>
  <c r="E238" i="12" s="1"/>
  <c r="F238" i="12"/>
  <c r="D239" i="12"/>
  <c r="E239" i="12"/>
  <c r="F239" i="12"/>
  <c r="D240" i="12"/>
  <c r="E240" i="12" s="1"/>
  <c r="F240" i="12"/>
  <c r="D241" i="12"/>
  <c r="E241" i="12"/>
  <c r="F241" i="12" s="1"/>
  <c r="D242" i="12"/>
  <c r="E242" i="12" s="1"/>
  <c r="F242" i="12" s="1"/>
  <c r="D243" i="12"/>
  <c r="E243" i="12"/>
  <c r="F243" i="12" s="1"/>
  <c r="D244" i="12"/>
  <c r="E244" i="12" s="1"/>
  <c r="F244" i="12"/>
  <c r="D245" i="12"/>
  <c r="E245" i="12"/>
  <c r="F245" i="12" s="1"/>
  <c r="D246" i="12"/>
  <c r="E246" i="12" s="1"/>
  <c r="F246" i="12" s="1"/>
  <c r="D247" i="12"/>
  <c r="E247" i="12"/>
  <c r="F247" i="12"/>
  <c r="D248" i="12"/>
  <c r="E248" i="12" s="1"/>
  <c r="F248" i="12" s="1"/>
  <c r="D249" i="12"/>
  <c r="E249" i="12"/>
  <c r="F249" i="12" s="1"/>
  <c r="D250" i="12"/>
  <c r="E250" i="12"/>
  <c r="F250" i="12" s="1"/>
  <c r="D251" i="12"/>
  <c r="E251" i="12"/>
  <c r="F251" i="12" s="1"/>
  <c r="D252" i="12"/>
  <c r="E252" i="12" s="1"/>
  <c r="F252" i="12"/>
  <c r="D253" i="12"/>
  <c r="E253" i="12" s="1"/>
  <c r="F253" i="12" s="1"/>
  <c r="D254" i="12"/>
  <c r="E254" i="12" s="1"/>
  <c r="F254" i="12" s="1"/>
  <c r="D255" i="12"/>
  <c r="E255" i="12"/>
  <c r="F255" i="12" s="1"/>
  <c r="D256" i="12"/>
  <c r="E256" i="12" s="1"/>
  <c r="F256" i="12" s="1"/>
  <c r="D257" i="12"/>
  <c r="E257" i="12"/>
  <c r="F257" i="12" s="1"/>
  <c r="D258" i="12"/>
  <c r="E258" i="12"/>
  <c r="F258" i="12"/>
  <c r="D259" i="12"/>
  <c r="E259" i="12"/>
  <c r="F259" i="12" s="1"/>
  <c r="D260" i="12"/>
  <c r="E260" i="12" s="1"/>
  <c r="F260" i="12" s="1"/>
  <c r="D261" i="12"/>
  <c r="E261" i="12" s="1"/>
  <c r="F261" i="12" s="1"/>
  <c r="D262" i="12"/>
  <c r="E262" i="12" s="1"/>
  <c r="F262" i="12"/>
  <c r="D263" i="12"/>
  <c r="E263" i="12"/>
  <c r="F263" i="12" s="1"/>
  <c r="D264" i="12"/>
  <c r="E264" i="12" s="1"/>
  <c r="F264" i="12"/>
  <c r="D265" i="12"/>
  <c r="E265" i="12"/>
  <c r="F265" i="12" s="1"/>
  <c r="D266" i="12"/>
  <c r="E266" i="12" s="1"/>
  <c r="F266" i="12" s="1"/>
  <c r="D267" i="12"/>
  <c r="E267" i="12"/>
  <c r="F267" i="12" s="1"/>
  <c r="D268" i="12"/>
  <c r="E268" i="12" s="1"/>
  <c r="F268" i="12" s="1"/>
  <c r="D269" i="12"/>
  <c r="E269" i="12"/>
  <c r="F269" i="12" s="1"/>
  <c r="D270" i="12"/>
  <c r="E270" i="12"/>
  <c r="F270" i="12" s="1"/>
  <c r="D271" i="12"/>
  <c r="E271" i="12"/>
  <c r="F271" i="12" s="1"/>
  <c r="D272" i="12"/>
  <c r="E272" i="12" s="1"/>
  <c r="F272" i="12"/>
  <c r="D273" i="12"/>
  <c r="E273" i="12"/>
  <c r="F273" i="12" s="1"/>
  <c r="D274" i="12"/>
  <c r="E274" i="12" s="1"/>
  <c r="F274" i="12" s="1"/>
  <c r="D275" i="12"/>
  <c r="E275" i="12"/>
  <c r="F275" i="12"/>
  <c r="D276" i="12"/>
  <c r="E276" i="12" s="1"/>
  <c r="F276" i="12"/>
  <c r="D277" i="12"/>
  <c r="E277" i="12" s="1"/>
  <c r="F277" i="12" s="1"/>
  <c r="D278" i="12"/>
  <c r="E278" i="12" s="1"/>
  <c r="F278" i="12" s="1"/>
  <c r="D279" i="12"/>
  <c r="E279" i="12"/>
  <c r="F279" i="12"/>
  <c r="D280" i="12"/>
  <c r="E280" i="12" s="1"/>
  <c r="F280" i="12" s="1"/>
  <c r="D281" i="12"/>
  <c r="E281" i="12" s="1"/>
  <c r="F281" i="12" s="1"/>
  <c r="D282" i="12"/>
  <c r="E282" i="12"/>
  <c r="F282" i="12" s="1"/>
  <c r="D283" i="12"/>
  <c r="E283" i="12"/>
  <c r="F283" i="12" s="1"/>
  <c r="D284" i="12"/>
  <c r="E284" i="12" s="1"/>
  <c r="F284" i="12" s="1"/>
  <c r="D285" i="12"/>
  <c r="E285" i="12"/>
  <c r="F285" i="12" s="1"/>
  <c r="D286" i="12"/>
  <c r="E286" i="12"/>
  <c r="F286" i="12" s="1"/>
  <c r="D287" i="12"/>
  <c r="E287" i="12"/>
  <c r="F287" i="12" s="1"/>
  <c r="D288" i="12"/>
  <c r="E288" i="12" s="1"/>
  <c r="F288" i="12"/>
  <c r="D289" i="12"/>
  <c r="E289" i="12"/>
  <c r="F289" i="12" s="1"/>
  <c r="D290" i="12"/>
  <c r="E290" i="12" s="1"/>
  <c r="F290" i="12" s="1"/>
  <c r="D291" i="12"/>
  <c r="E291" i="12"/>
  <c r="F291" i="12"/>
  <c r="D292" i="12"/>
  <c r="E292" i="12" s="1"/>
  <c r="F292" i="12"/>
  <c r="D293" i="12"/>
  <c r="E293" i="12" s="1"/>
  <c r="F293" i="12" s="1"/>
  <c r="D294" i="12"/>
  <c r="E294" i="12" s="1"/>
  <c r="F294" i="12" s="1"/>
  <c r="D295" i="12"/>
  <c r="E295" i="12"/>
  <c r="F295" i="12"/>
  <c r="D296" i="12"/>
  <c r="E296" i="12" s="1"/>
  <c r="F296" i="12" s="1"/>
  <c r="D297" i="12"/>
  <c r="E297" i="12" s="1"/>
  <c r="F297" i="12" s="1"/>
  <c r="D298" i="12"/>
  <c r="E298" i="12"/>
  <c r="F298" i="12" s="1"/>
  <c r="D299" i="12"/>
  <c r="E299" i="12"/>
  <c r="F299" i="12" s="1"/>
  <c r="D300" i="12"/>
  <c r="E300" i="12" s="1"/>
  <c r="F300" i="12" s="1"/>
  <c r="D301" i="12"/>
  <c r="E301" i="12"/>
  <c r="F301" i="12" s="1"/>
  <c r="D302" i="12"/>
  <c r="E302" i="12"/>
  <c r="F302" i="12" s="1"/>
  <c r="D303" i="12"/>
  <c r="E303" i="12"/>
  <c r="F303" i="12" s="1"/>
  <c r="D304" i="12"/>
  <c r="E304" i="12" s="1"/>
  <c r="F304" i="12"/>
  <c r="D305" i="12"/>
  <c r="E305" i="12"/>
  <c r="F305" i="12" s="1"/>
  <c r="D306" i="12"/>
  <c r="E306" i="12" s="1"/>
  <c r="F306" i="12" s="1"/>
  <c r="D307" i="12"/>
  <c r="E307" i="12"/>
  <c r="F307" i="12"/>
  <c r="D308" i="12"/>
  <c r="E308" i="12" s="1"/>
  <c r="F308" i="12"/>
  <c r="D309" i="12"/>
  <c r="E309" i="12" s="1"/>
  <c r="F309" i="12" s="1"/>
  <c r="D310" i="12"/>
  <c r="E310" i="12" s="1"/>
  <c r="F310" i="12" s="1"/>
  <c r="D311" i="12"/>
  <c r="E311" i="12"/>
  <c r="F311" i="12"/>
  <c r="D312" i="12"/>
  <c r="E312" i="12" s="1"/>
  <c r="F312" i="12" s="1"/>
  <c r="D313" i="12"/>
  <c r="E313" i="12" s="1"/>
  <c r="F313" i="12" s="1"/>
  <c r="D314" i="12"/>
  <c r="E314" i="12"/>
  <c r="F314" i="12" s="1"/>
  <c r="D315" i="12"/>
  <c r="E315" i="12"/>
  <c r="F315" i="12" s="1"/>
  <c r="D316" i="12"/>
  <c r="E316" i="12" s="1"/>
  <c r="F316" i="12" s="1"/>
  <c r="D317" i="12"/>
  <c r="E317" i="12"/>
  <c r="F317" i="12" s="1"/>
  <c r="D318" i="12"/>
  <c r="E318" i="12"/>
  <c r="F318" i="12" s="1"/>
  <c r="D319" i="12"/>
  <c r="E319" i="12"/>
  <c r="F319" i="12" s="1"/>
  <c r="D320" i="12"/>
  <c r="E320" i="12" s="1"/>
  <c r="F320" i="12"/>
  <c r="D321" i="12"/>
  <c r="E321" i="12"/>
  <c r="F321" i="12" s="1"/>
  <c r="D322" i="12"/>
  <c r="E322" i="12" s="1"/>
  <c r="F322" i="12" s="1"/>
  <c r="D323" i="12"/>
  <c r="E323" i="12"/>
  <c r="F323" i="12"/>
  <c r="D324" i="12"/>
  <c r="E324" i="12" s="1"/>
  <c r="F324" i="12"/>
  <c r="D325" i="12"/>
  <c r="E325" i="12" s="1"/>
  <c r="F325" i="12" s="1"/>
  <c r="D326" i="12"/>
  <c r="E326" i="12" s="1"/>
  <c r="F326" i="12" s="1"/>
  <c r="D327" i="12"/>
  <c r="E327" i="12"/>
  <c r="F327" i="12"/>
  <c r="D328" i="12"/>
  <c r="E328" i="12" s="1"/>
  <c r="F328" i="12" s="1"/>
  <c r="D329" i="12"/>
  <c r="E329" i="12" s="1"/>
  <c r="F329" i="12" s="1"/>
  <c r="D330" i="12"/>
  <c r="E330" i="12"/>
  <c r="F330" i="12" s="1"/>
  <c r="D331" i="12"/>
  <c r="E331" i="12"/>
  <c r="F331" i="12" s="1"/>
  <c r="D332" i="12"/>
  <c r="E332" i="12" s="1"/>
  <c r="F332" i="12" s="1"/>
  <c r="D333" i="12"/>
  <c r="E333" i="12"/>
  <c r="F333" i="12" s="1"/>
  <c r="D334" i="12"/>
  <c r="E334" i="12"/>
  <c r="F334" i="12" s="1"/>
  <c r="D335" i="12"/>
  <c r="E335" i="12"/>
  <c r="F335" i="12" s="1"/>
  <c r="D336" i="12"/>
  <c r="E336" i="12" s="1"/>
  <c r="F336" i="12"/>
  <c r="D337" i="12"/>
  <c r="E337" i="12"/>
  <c r="F337" i="12" s="1"/>
  <c r="D338" i="12"/>
  <c r="E338" i="12" s="1"/>
  <c r="F338" i="12" s="1"/>
  <c r="D339" i="12"/>
  <c r="E339" i="12"/>
  <c r="F339" i="12"/>
  <c r="D340" i="12"/>
  <c r="E340" i="12" s="1"/>
  <c r="F340" i="12"/>
  <c r="D341" i="12"/>
  <c r="E341" i="12" s="1"/>
  <c r="F341" i="12" s="1"/>
  <c r="D342" i="12"/>
  <c r="E342" i="12"/>
  <c r="F342" i="12"/>
  <c r="D343" i="12"/>
  <c r="E343" i="12"/>
  <c r="F343" i="12" s="1"/>
  <c r="D344" i="12"/>
  <c r="E344" i="12"/>
  <c r="F344" i="12" s="1"/>
  <c r="D345" i="12"/>
  <c r="E345" i="12"/>
  <c r="F345" i="12" s="1"/>
  <c r="D346" i="12"/>
  <c r="E346" i="12" s="1"/>
  <c r="F346" i="12" s="1"/>
  <c r="D347" i="12"/>
  <c r="E347" i="12" s="1"/>
  <c r="F347" i="12" s="1"/>
  <c r="D348" i="12"/>
  <c r="E348" i="12" s="1"/>
  <c r="F348" i="12"/>
  <c r="D349" i="12"/>
  <c r="E349" i="12" s="1"/>
  <c r="F349" i="12" s="1"/>
  <c r="D350" i="12"/>
  <c r="E350" i="12"/>
  <c r="F350" i="12"/>
  <c r="D351" i="12"/>
  <c r="E351" i="12"/>
  <c r="F351" i="12" s="1"/>
  <c r="D352" i="12"/>
  <c r="E352" i="12"/>
  <c r="F352" i="12" s="1"/>
  <c r="D353" i="12"/>
  <c r="E353" i="12"/>
  <c r="F353" i="12" s="1"/>
  <c r="D354" i="12"/>
  <c r="E354" i="12" s="1"/>
  <c r="F354" i="12" s="1"/>
  <c r="D355" i="12"/>
  <c r="E355" i="12" s="1"/>
  <c r="F355" i="12" s="1"/>
  <c r="D356" i="12"/>
  <c r="E356" i="12" s="1"/>
  <c r="F356" i="12"/>
  <c r="D357" i="12"/>
  <c r="E357" i="12" s="1"/>
  <c r="F357" i="12" s="1"/>
  <c r="D358" i="12"/>
  <c r="E358" i="12"/>
  <c r="F358" i="12"/>
  <c r="D359" i="12"/>
  <c r="E359" i="12"/>
  <c r="F359" i="12" s="1"/>
  <c r="D360" i="12"/>
  <c r="E360" i="12"/>
  <c r="F360" i="12" s="1"/>
  <c r="D361" i="12"/>
  <c r="E361" i="12"/>
  <c r="F361" i="12" s="1"/>
  <c r="D362" i="12"/>
  <c r="E362" i="12" s="1"/>
  <c r="F362" i="12" s="1"/>
  <c r="D363" i="12"/>
  <c r="E363" i="12" s="1"/>
  <c r="F363" i="12" s="1"/>
  <c r="D364" i="12"/>
  <c r="E364" i="12" s="1"/>
  <c r="F364" i="12" s="1"/>
  <c r="D365" i="12"/>
  <c r="E365" i="12" s="1"/>
  <c r="F365" i="12"/>
  <c r="D366" i="12"/>
  <c r="E366" i="12"/>
  <c r="F366" i="12"/>
  <c r="D367" i="12"/>
  <c r="E367" i="12"/>
  <c r="F367" i="12" s="1"/>
  <c r="D368" i="12"/>
  <c r="E368" i="12"/>
  <c r="F368" i="12" s="1"/>
  <c r="D369" i="12"/>
  <c r="E369" i="12"/>
  <c r="F369" i="12" s="1"/>
  <c r="D370" i="12"/>
  <c r="E370" i="12" s="1"/>
  <c r="F370" i="12" s="1"/>
  <c r="D371" i="12"/>
  <c r="E371" i="12" s="1"/>
  <c r="F371" i="12" s="1"/>
  <c r="D372" i="12"/>
  <c r="E372" i="12" s="1"/>
  <c r="F372" i="12"/>
  <c r="D373" i="12"/>
  <c r="E373" i="12" s="1"/>
  <c r="F373" i="12" s="1"/>
  <c r="D374" i="12"/>
  <c r="E374" i="12"/>
  <c r="F374" i="12"/>
  <c r="D375" i="12"/>
  <c r="E375" i="12"/>
  <c r="F375" i="12" s="1"/>
  <c r="D376" i="12"/>
  <c r="E376" i="12"/>
  <c r="F376" i="12" s="1"/>
  <c r="D377" i="12"/>
  <c r="E377" i="12"/>
  <c r="F377" i="12" s="1"/>
  <c r="D378" i="12"/>
  <c r="E378" i="12" s="1"/>
  <c r="F378" i="12" s="1"/>
  <c r="D379" i="12"/>
  <c r="E379" i="12" s="1"/>
  <c r="F379" i="12" s="1"/>
  <c r="D380" i="12"/>
  <c r="E380" i="12" s="1"/>
  <c r="F380" i="12"/>
  <c r="D381" i="12"/>
  <c r="E381" i="12" s="1"/>
  <c r="F381" i="12" s="1"/>
  <c r="D382" i="12"/>
  <c r="E382" i="12"/>
  <c r="F382" i="12"/>
  <c r="D383" i="12"/>
  <c r="E383" i="12"/>
  <c r="F383" i="12" s="1"/>
  <c r="D384" i="12"/>
  <c r="E384" i="12"/>
  <c r="F384" i="12" s="1"/>
  <c r="D385" i="12"/>
  <c r="E385" i="12"/>
  <c r="F385" i="12" s="1"/>
  <c r="D386" i="12"/>
  <c r="E386" i="12" s="1"/>
  <c r="F386" i="12" s="1"/>
  <c r="D387" i="12"/>
  <c r="E387" i="12" s="1"/>
  <c r="F387" i="12"/>
  <c r="D388" i="12"/>
  <c r="E388" i="12" s="1"/>
  <c r="F388" i="12"/>
  <c r="D389" i="12"/>
  <c r="E389" i="12" s="1"/>
  <c r="F389" i="12" s="1"/>
  <c r="D390" i="12"/>
  <c r="E390" i="12"/>
  <c r="F390" i="12" s="1"/>
  <c r="D391" i="12"/>
  <c r="E391" i="12"/>
  <c r="F391" i="12" s="1"/>
  <c r="D392" i="12"/>
  <c r="E392" i="12"/>
  <c r="F392" i="12" s="1"/>
  <c r="D393" i="12"/>
  <c r="E393" i="12" s="1"/>
  <c r="F393" i="12" s="1"/>
  <c r="D394" i="12"/>
  <c r="E394" i="12" s="1"/>
  <c r="F394" i="12" s="1"/>
  <c r="D395" i="12"/>
  <c r="E395" i="12" s="1"/>
  <c r="F395" i="12"/>
  <c r="D396" i="12"/>
  <c r="E396" i="12" s="1"/>
  <c r="F396" i="12"/>
  <c r="D397" i="12"/>
  <c r="E397" i="12" s="1"/>
  <c r="F397" i="12" s="1"/>
  <c r="D398" i="12"/>
  <c r="E398" i="12"/>
  <c r="F398" i="12" s="1"/>
  <c r="D399" i="12"/>
  <c r="E399" i="12"/>
  <c r="F399" i="12" s="1"/>
  <c r="D400" i="12"/>
  <c r="E400" i="12"/>
  <c r="F400" i="12" s="1"/>
  <c r="D401" i="12"/>
  <c r="E401" i="12" s="1"/>
  <c r="F401" i="12" s="1"/>
  <c r="D402" i="12"/>
  <c r="E402" i="12" s="1"/>
  <c r="F402" i="12" s="1"/>
  <c r="D403" i="12"/>
  <c r="E403" i="12" s="1"/>
  <c r="F403" i="12"/>
  <c r="D404" i="12"/>
  <c r="E404" i="12" s="1"/>
  <c r="F404" i="12"/>
  <c r="D405" i="12"/>
  <c r="E405" i="12" s="1"/>
  <c r="F405" i="12" s="1"/>
  <c r="D406" i="12"/>
  <c r="E406" i="12"/>
  <c r="F406" i="12" s="1"/>
  <c r="D407" i="12"/>
  <c r="E407" i="12"/>
  <c r="F407" i="12" s="1"/>
  <c r="D408" i="12"/>
  <c r="E408" i="12"/>
  <c r="F408" i="12" s="1"/>
  <c r="D409" i="12"/>
  <c r="E409" i="12" s="1"/>
  <c r="F409" i="12" s="1"/>
  <c r="D410" i="12"/>
  <c r="E410" i="12" s="1"/>
  <c r="F410" i="12" s="1"/>
  <c r="D411" i="12"/>
  <c r="E411" i="12" s="1"/>
  <c r="F411" i="12"/>
  <c r="D412" i="12"/>
  <c r="E412" i="12" s="1"/>
  <c r="F412" i="12"/>
  <c r="D413" i="12"/>
  <c r="E413" i="12" s="1"/>
  <c r="F413" i="12" s="1"/>
  <c r="D414" i="12"/>
  <c r="E414" i="12"/>
  <c r="F414" i="12" s="1"/>
  <c r="D415" i="12"/>
  <c r="E415" i="12"/>
  <c r="F415" i="12" s="1"/>
  <c r="D416" i="12"/>
  <c r="E416" i="12"/>
  <c r="F416" i="12" s="1"/>
  <c r="D417" i="12"/>
  <c r="E417" i="12" s="1"/>
  <c r="F417" i="12" s="1"/>
  <c r="D418" i="12"/>
  <c r="E418" i="12" s="1"/>
  <c r="F418" i="12" s="1"/>
  <c r="D419" i="12"/>
  <c r="E419" i="12" s="1"/>
  <c r="F419" i="12"/>
  <c r="D420" i="12"/>
  <c r="E420" i="12" s="1"/>
  <c r="F420" i="12"/>
  <c r="D421" i="12"/>
  <c r="E421" i="12" s="1"/>
  <c r="F421" i="12" s="1"/>
  <c r="D422" i="12"/>
  <c r="E422" i="12"/>
  <c r="F422" i="12" s="1"/>
  <c r="D423" i="12"/>
  <c r="E423" i="12"/>
  <c r="F423" i="12" s="1"/>
  <c r="D424" i="12"/>
  <c r="E424" i="12"/>
  <c r="F424" i="12" s="1"/>
  <c r="D425" i="12"/>
  <c r="E425" i="12" s="1"/>
  <c r="F425" i="12" s="1"/>
  <c r="D426" i="12"/>
  <c r="E426" i="12" s="1"/>
  <c r="F426" i="12" s="1"/>
  <c r="D427" i="12"/>
  <c r="E427" i="12" s="1"/>
  <c r="F427" i="12"/>
  <c r="D428" i="12"/>
  <c r="E428" i="12" s="1"/>
  <c r="F428" i="12"/>
  <c r="D429" i="12"/>
  <c r="E429" i="12" s="1"/>
  <c r="F429" i="12" s="1"/>
  <c r="D430" i="12"/>
  <c r="E430" i="12"/>
  <c r="F430" i="12" s="1"/>
  <c r="D431" i="12"/>
  <c r="E431" i="12"/>
  <c r="F431" i="12" s="1"/>
  <c r="D432" i="12"/>
  <c r="E432" i="12"/>
  <c r="F432" i="12" s="1"/>
  <c r="D433" i="12"/>
  <c r="E433" i="12" s="1"/>
  <c r="F433" i="12" s="1"/>
  <c r="D434" i="12"/>
  <c r="E434" i="12" s="1"/>
  <c r="F434" i="12" s="1"/>
  <c r="D435" i="12"/>
  <c r="E435" i="12" s="1"/>
  <c r="F435" i="12"/>
  <c r="D436" i="12"/>
  <c r="E436" i="12" s="1"/>
  <c r="F436" i="12"/>
  <c r="D437" i="12"/>
  <c r="E437" i="12" s="1"/>
  <c r="F437" i="12" s="1"/>
  <c r="D438" i="12"/>
  <c r="E438" i="12"/>
  <c r="F438" i="12" s="1"/>
  <c r="D439" i="12"/>
  <c r="E439" i="12"/>
  <c r="F439" i="12" s="1"/>
  <c r="D440" i="12"/>
  <c r="E440" i="12"/>
  <c r="F440" i="12" s="1"/>
  <c r="D441" i="12"/>
  <c r="E441" i="12" s="1"/>
  <c r="F441" i="12" s="1"/>
  <c r="D442" i="12"/>
  <c r="E442" i="12" s="1"/>
  <c r="F442" i="12" s="1"/>
  <c r="D443" i="12"/>
  <c r="E443" i="12" s="1"/>
  <c r="F443" i="12"/>
  <c r="D444" i="12"/>
  <c r="E444" i="12" s="1"/>
  <c r="F444" i="12"/>
  <c r="D445" i="12"/>
  <c r="E445" i="12" s="1"/>
  <c r="F445" i="12" s="1"/>
  <c r="D446" i="12"/>
  <c r="E446" i="12"/>
  <c r="F446" i="12" s="1"/>
  <c r="D447" i="12"/>
  <c r="E447" i="12"/>
  <c r="F447" i="12" s="1"/>
  <c r="D448" i="12"/>
  <c r="E448" i="12"/>
  <c r="F448" i="12" s="1"/>
  <c r="D449" i="12"/>
  <c r="E449" i="12" s="1"/>
  <c r="F449" i="12" s="1"/>
  <c r="D450" i="12"/>
  <c r="E450" i="12" s="1"/>
  <c r="F450" i="12" s="1"/>
  <c r="D451" i="12"/>
  <c r="E451" i="12" s="1"/>
  <c r="F451" i="12"/>
  <c r="D452" i="12"/>
  <c r="E452" i="12" s="1"/>
  <c r="F452" i="12"/>
  <c r="D453" i="12"/>
  <c r="E453" i="12" s="1"/>
  <c r="F453" i="12" s="1"/>
  <c r="D454" i="12"/>
  <c r="E454" i="12"/>
  <c r="F454" i="12" s="1"/>
  <c r="D455" i="12"/>
  <c r="E455" i="12"/>
  <c r="F455" i="12" s="1"/>
  <c r="D456" i="12"/>
  <c r="E456" i="12"/>
  <c r="F456" i="12" s="1"/>
  <c r="D457" i="12"/>
  <c r="E457" i="12" s="1"/>
  <c r="F457" i="12" s="1"/>
  <c r="D458" i="12"/>
  <c r="E458" i="12" s="1"/>
  <c r="F458" i="12" s="1"/>
  <c r="D459" i="12"/>
  <c r="E459" i="12" s="1"/>
  <c r="F459" i="12"/>
  <c r="D460" i="12"/>
  <c r="E460" i="12" s="1"/>
  <c r="F460" i="12"/>
  <c r="D461" i="12"/>
  <c r="E461" i="12" s="1"/>
  <c r="F461" i="12" s="1"/>
  <c r="D462" i="12"/>
  <c r="E462" i="12"/>
  <c r="F462" i="12" s="1"/>
  <c r="D463" i="12"/>
  <c r="E463" i="12"/>
  <c r="F463" i="12" s="1"/>
  <c r="D464" i="12"/>
  <c r="E464" i="12"/>
  <c r="F464" i="12" s="1"/>
  <c r="D465" i="12"/>
  <c r="E465" i="12" s="1"/>
  <c r="F465" i="12" s="1"/>
  <c r="D466" i="12"/>
  <c r="E466" i="12" s="1"/>
  <c r="F466" i="12" s="1"/>
  <c r="D467" i="12"/>
  <c r="E467" i="12" s="1"/>
  <c r="F467" i="12"/>
  <c r="D468" i="12"/>
  <c r="E468" i="12" s="1"/>
  <c r="F468" i="12"/>
  <c r="D469" i="12"/>
  <c r="E469" i="12" s="1"/>
  <c r="F469" i="12" s="1"/>
  <c r="D470" i="12"/>
  <c r="E470" i="12"/>
  <c r="F470" i="12"/>
  <c r="D471" i="12"/>
  <c r="E471" i="12"/>
  <c r="F471" i="12"/>
  <c r="D472" i="12"/>
  <c r="E472" i="12"/>
  <c r="F472" i="12" s="1"/>
  <c r="D473" i="12"/>
  <c r="E473" i="12" s="1"/>
  <c r="F473" i="12" s="1"/>
  <c r="D474" i="12"/>
  <c r="E474" i="12"/>
  <c r="F474" i="12" s="1"/>
  <c r="D475" i="12"/>
  <c r="E475" i="12" s="1"/>
  <c r="F475" i="12"/>
  <c r="D476" i="12"/>
  <c r="E476" i="12" s="1"/>
  <c r="F476" i="12" s="1"/>
  <c r="D477" i="12"/>
  <c r="E477" i="12" s="1"/>
  <c r="F477" i="12" s="1"/>
  <c r="D478" i="12"/>
  <c r="E478" i="12"/>
  <c r="F478" i="12"/>
  <c r="D479" i="12"/>
  <c r="E479" i="12"/>
  <c r="F479" i="12" s="1"/>
  <c r="D480" i="12"/>
  <c r="E480" i="12"/>
  <c r="F480" i="12" s="1"/>
  <c r="D481" i="12"/>
  <c r="E481" i="12"/>
  <c r="F481" i="12" s="1"/>
  <c r="D482" i="12"/>
  <c r="E482" i="12"/>
  <c r="F482" i="12" s="1"/>
  <c r="D483" i="12"/>
  <c r="E483" i="12" s="1"/>
  <c r="F483" i="12" s="1"/>
  <c r="D484" i="12"/>
  <c r="E484" i="12" s="1"/>
  <c r="F484" i="12" s="1"/>
  <c r="D485" i="12"/>
  <c r="E485" i="12" s="1"/>
  <c r="F485" i="12"/>
  <c r="D486" i="12"/>
  <c r="E486" i="12"/>
  <c r="F486" i="12" s="1"/>
  <c r="D487" i="12"/>
  <c r="E487" i="12"/>
  <c r="F487" i="12" s="1"/>
  <c r="D488" i="12"/>
  <c r="E488" i="12"/>
  <c r="F488" i="12" s="1"/>
  <c r="D489" i="12"/>
  <c r="E489" i="12"/>
  <c r="F489" i="12" s="1"/>
  <c r="D490" i="12"/>
  <c r="E490" i="12" s="1"/>
  <c r="F490" i="12" s="1"/>
  <c r="D491" i="12"/>
  <c r="E491" i="12" s="1"/>
  <c r="F491" i="12" s="1"/>
  <c r="D492" i="12"/>
  <c r="E492" i="12" s="1"/>
  <c r="F492" i="12"/>
  <c r="D493" i="12"/>
  <c r="E493" i="12" s="1"/>
  <c r="F493" i="12"/>
  <c r="D494" i="12"/>
  <c r="E494" i="12"/>
  <c r="F494" i="12"/>
  <c r="D495" i="12"/>
  <c r="E495" i="12"/>
  <c r="F495" i="12"/>
  <c r="D496" i="12"/>
  <c r="E496" i="12"/>
  <c r="F496" i="12" s="1"/>
  <c r="D497" i="12"/>
  <c r="E497" i="12" s="1"/>
  <c r="F497" i="12" s="1"/>
  <c r="D498" i="12"/>
  <c r="E498" i="12" s="1"/>
  <c r="F498" i="12" s="1"/>
  <c r="D499" i="12"/>
  <c r="E499" i="12" s="1"/>
  <c r="F499" i="12"/>
  <c r="D500" i="12"/>
  <c r="E500" i="12" s="1"/>
  <c r="F500" i="12"/>
  <c r="D501" i="12"/>
  <c r="E501" i="12" s="1"/>
  <c r="F501" i="12" s="1"/>
  <c r="D502" i="12"/>
  <c r="E502" i="12"/>
  <c r="F502" i="12"/>
  <c r="D503" i="12"/>
  <c r="E503" i="12"/>
  <c r="F503" i="12"/>
  <c r="D504" i="12"/>
  <c r="E504" i="12"/>
  <c r="F504" i="12" s="1"/>
  <c r="D505" i="12"/>
  <c r="E505" i="12" s="1"/>
  <c r="F505" i="12" s="1"/>
  <c r="D506" i="12"/>
  <c r="E506" i="12"/>
  <c r="F506" i="12" s="1"/>
  <c r="D507" i="12"/>
  <c r="E507" i="12" s="1"/>
  <c r="F507" i="12"/>
  <c r="D508" i="12"/>
  <c r="E508" i="12" s="1"/>
  <c r="F508" i="12" s="1"/>
  <c r="D509" i="12"/>
  <c r="E509" i="12" s="1"/>
  <c r="F509" i="12" s="1"/>
  <c r="D510" i="12"/>
  <c r="E510" i="12"/>
  <c r="F510" i="12"/>
  <c r="D511" i="12"/>
  <c r="E511" i="12"/>
  <c r="F511" i="12" s="1"/>
  <c r="D512" i="12"/>
  <c r="E512" i="12"/>
  <c r="F512" i="12" s="1"/>
  <c r="D513" i="12"/>
  <c r="E513" i="12"/>
  <c r="F513" i="12" s="1"/>
  <c r="D514" i="12"/>
  <c r="E514" i="12"/>
  <c r="F514" i="12" s="1"/>
  <c r="D515" i="12"/>
  <c r="E515" i="12" s="1"/>
  <c r="F515" i="12" s="1"/>
  <c r="D516" i="12"/>
  <c r="E516" i="12" s="1"/>
  <c r="F516" i="12" s="1"/>
  <c r="D517" i="12"/>
  <c r="E517" i="12" s="1"/>
  <c r="F517" i="12"/>
  <c r="D518" i="12"/>
  <c r="E518" i="12"/>
  <c r="F518" i="12" s="1"/>
  <c r="D519" i="12"/>
  <c r="E519" i="12"/>
  <c r="F519" i="12" s="1"/>
  <c r="D520" i="12"/>
  <c r="E520" i="12"/>
  <c r="F520" i="12" s="1"/>
  <c r="D521" i="12"/>
  <c r="E521" i="12"/>
  <c r="F521" i="12" s="1"/>
  <c r="D522" i="12"/>
  <c r="E522" i="12"/>
  <c r="F522" i="12" s="1"/>
  <c r="D523" i="12"/>
  <c r="E523" i="12" s="1"/>
  <c r="F523" i="12"/>
  <c r="D524" i="12"/>
  <c r="E524" i="12"/>
  <c r="F524" i="12"/>
  <c r="D525" i="12"/>
  <c r="E525" i="12" s="1"/>
  <c r="F525" i="12" s="1"/>
  <c r="D526" i="12"/>
  <c r="E526" i="12"/>
  <c r="F526" i="12"/>
  <c r="D527" i="12"/>
  <c r="E527" i="12"/>
  <c r="F527" i="12"/>
  <c r="D528" i="12"/>
  <c r="E528" i="12"/>
  <c r="F528" i="12" s="1"/>
  <c r="D529" i="12"/>
  <c r="E529" i="12" s="1"/>
  <c r="F529" i="12" s="1"/>
  <c r="D530" i="12"/>
  <c r="E530" i="12"/>
  <c r="F530" i="12" s="1"/>
  <c r="D531" i="12"/>
  <c r="E531" i="12" s="1"/>
  <c r="F531" i="12" s="1"/>
  <c r="D532" i="12"/>
  <c r="E532" i="12"/>
  <c r="F532" i="12" s="1"/>
  <c r="D533" i="12"/>
  <c r="E533" i="12" s="1"/>
  <c r="F533" i="12"/>
  <c r="D534" i="12"/>
  <c r="E534" i="12"/>
  <c r="F534" i="12" s="1"/>
  <c r="D535" i="12"/>
  <c r="E535" i="12"/>
  <c r="F535" i="12" s="1"/>
  <c r="D536" i="12"/>
  <c r="E536" i="12"/>
  <c r="F536" i="12" s="1"/>
  <c r="D537" i="12"/>
  <c r="E537" i="12"/>
  <c r="F537" i="12" s="1"/>
  <c r="D538" i="12"/>
  <c r="E538" i="12"/>
  <c r="F538" i="12" s="1"/>
  <c r="D539" i="12"/>
  <c r="E539" i="12" s="1"/>
  <c r="F539" i="12"/>
  <c r="D540" i="12"/>
  <c r="E540" i="12"/>
  <c r="F540" i="12"/>
  <c r="D541" i="12"/>
  <c r="E541" i="12" s="1"/>
  <c r="F541" i="12" s="1"/>
  <c r="D542" i="12"/>
  <c r="E542" i="12"/>
  <c r="F542" i="12"/>
  <c r="D543" i="12"/>
  <c r="E543" i="12"/>
  <c r="F543" i="12"/>
  <c r="D544" i="12"/>
  <c r="E544" i="12"/>
  <c r="F544" i="12" s="1"/>
  <c r="D545" i="12"/>
  <c r="E545" i="12" s="1"/>
  <c r="F545" i="12" s="1"/>
  <c r="D546" i="12"/>
  <c r="E546" i="12"/>
  <c r="F546" i="12" s="1"/>
  <c r="D547" i="12"/>
  <c r="E547" i="12" s="1"/>
  <c r="F547" i="12" s="1"/>
  <c r="D548" i="12"/>
  <c r="E548" i="12"/>
  <c r="F548" i="12" s="1"/>
  <c r="D549" i="12"/>
  <c r="E549" i="12" s="1"/>
  <c r="F549" i="12"/>
  <c r="D550" i="12"/>
  <c r="E550" i="12"/>
  <c r="F550" i="12" s="1"/>
  <c r="D551" i="12"/>
  <c r="E551" i="12"/>
  <c r="F551" i="12" s="1"/>
  <c r="D552" i="12"/>
  <c r="E552" i="12"/>
  <c r="F552" i="12" s="1"/>
  <c r="D553" i="12"/>
  <c r="E553" i="12"/>
  <c r="F553" i="12" s="1"/>
  <c r="D554" i="12"/>
  <c r="E554" i="12"/>
  <c r="F554" i="12" s="1"/>
  <c r="D555" i="12"/>
  <c r="E555" i="12" s="1"/>
  <c r="F555" i="12"/>
  <c r="D556" i="12"/>
  <c r="E556" i="12"/>
  <c r="F556" i="12"/>
  <c r="D557" i="12"/>
  <c r="E557" i="12" s="1"/>
  <c r="F557" i="12" s="1"/>
  <c r="D558" i="12"/>
  <c r="E558" i="12"/>
  <c r="F558" i="12"/>
  <c r="D559" i="12"/>
  <c r="E559" i="12"/>
  <c r="F559" i="12" s="1"/>
  <c r="D560" i="12"/>
  <c r="E560" i="12"/>
  <c r="F560" i="12" s="1"/>
  <c r="D561" i="12"/>
  <c r="E561" i="12"/>
  <c r="F561" i="12"/>
  <c r="D562" i="12"/>
  <c r="E562" i="12" s="1"/>
  <c r="F562" i="12" s="1"/>
  <c r="D563" i="12"/>
  <c r="E563" i="12" s="1"/>
  <c r="F563" i="12" s="1"/>
  <c r="D564" i="12"/>
  <c r="E564" i="12"/>
  <c r="F564" i="12"/>
  <c r="D565" i="12"/>
  <c r="E565" i="12" s="1"/>
  <c r="F565" i="12" s="1"/>
  <c r="D566" i="12"/>
  <c r="E566" i="12"/>
  <c r="F566" i="12"/>
  <c r="D567" i="12"/>
  <c r="E567" i="12"/>
  <c r="F567" i="12" s="1"/>
  <c r="D568" i="12"/>
  <c r="E568" i="12"/>
  <c r="F568" i="12" s="1"/>
  <c r="D569" i="12"/>
  <c r="E569" i="12"/>
  <c r="F569" i="12"/>
  <c r="D570" i="12"/>
  <c r="E570" i="12" s="1"/>
  <c r="F570" i="12" s="1"/>
  <c r="D571" i="12"/>
  <c r="E571" i="12" s="1"/>
  <c r="F571" i="12" s="1"/>
  <c r="D572" i="12"/>
  <c r="E572" i="12"/>
  <c r="F572" i="12"/>
  <c r="D573" i="12"/>
  <c r="E573" i="12" s="1"/>
  <c r="F573" i="12" s="1"/>
  <c r="D574" i="12"/>
  <c r="E574" i="12"/>
  <c r="F574" i="12"/>
  <c r="D575" i="12"/>
  <c r="E575" i="12"/>
  <c r="F575" i="12" s="1"/>
  <c r="D576" i="12"/>
  <c r="E576" i="12"/>
  <c r="F576" i="12" s="1"/>
  <c r="D577" i="12"/>
  <c r="E577" i="12"/>
  <c r="F577" i="12"/>
  <c r="D578" i="12"/>
  <c r="E578" i="12" s="1"/>
  <c r="F578" i="12" s="1"/>
  <c r="D579" i="12"/>
  <c r="E579" i="12" s="1"/>
  <c r="F579" i="12" s="1"/>
  <c r="D580" i="12"/>
  <c r="E580" i="12"/>
  <c r="F580" i="12"/>
  <c r="D581" i="12"/>
  <c r="E581" i="12" s="1"/>
  <c r="F581" i="12" s="1"/>
  <c r="D582" i="12"/>
  <c r="E582" i="12"/>
  <c r="F582" i="12"/>
  <c r="D583" i="12"/>
  <c r="E583" i="12"/>
  <c r="F583" i="12" s="1"/>
  <c r="D584" i="12"/>
  <c r="E584" i="12"/>
  <c r="F584" i="12" s="1"/>
  <c r="D585" i="12"/>
  <c r="E585" i="12"/>
  <c r="F585" i="12"/>
  <c r="D586" i="12"/>
  <c r="E586" i="12" s="1"/>
  <c r="F586" i="12" s="1"/>
  <c r="D587" i="12"/>
  <c r="E587" i="12" s="1"/>
  <c r="F587" i="12" s="1"/>
  <c r="D588" i="12"/>
  <c r="E588" i="12"/>
  <c r="F588" i="12"/>
  <c r="D589" i="12"/>
  <c r="E589" i="12" s="1"/>
  <c r="F589" i="12" s="1"/>
  <c r="D590" i="12"/>
  <c r="E590" i="12"/>
  <c r="F590" i="12"/>
  <c r="D591" i="12"/>
  <c r="E591" i="12"/>
  <c r="F591" i="12" s="1"/>
  <c r="D592" i="12"/>
  <c r="E592" i="12"/>
  <c r="F592" i="12" s="1"/>
  <c r="D593" i="12"/>
  <c r="E593" i="12"/>
  <c r="F593" i="12"/>
  <c r="D594" i="12"/>
  <c r="E594" i="12" s="1"/>
  <c r="F594" i="12" s="1"/>
  <c r="D595" i="12"/>
  <c r="E595" i="12" s="1"/>
  <c r="F595" i="12" s="1"/>
  <c r="D596" i="12"/>
  <c r="E596" i="12"/>
  <c r="F596" i="12"/>
  <c r="D597" i="12"/>
  <c r="E597" i="12" s="1"/>
  <c r="F597" i="12" s="1"/>
  <c r="D598" i="12"/>
  <c r="E598" i="12"/>
  <c r="F598" i="12"/>
  <c r="D599" i="12"/>
  <c r="E599" i="12"/>
  <c r="F599" i="12" s="1"/>
  <c r="D600" i="12"/>
  <c r="E600" i="12"/>
  <c r="F600" i="12" s="1"/>
  <c r="D601" i="12"/>
  <c r="E601" i="12"/>
  <c r="F601" i="12"/>
  <c r="D602" i="12"/>
  <c r="E602" i="12" s="1"/>
  <c r="F602" i="12" s="1"/>
  <c r="D603" i="12"/>
  <c r="E603" i="12" s="1"/>
  <c r="F603" i="12" s="1"/>
  <c r="D604" i="12"/>
  <c r="E604" i="12"/>
  <c r="F604" i="12"/>
  <c r="D605" i="12"/>
  <c r="E605" i="12" s="1"/>
  <c r="F605" i="12" s="1"/>
  <c r="D606" i="12"/>
  <c r="E606" i="12"/>
  <c r="F606" i="12"/>
  <c r="D607" i="12"/>
  <c r="E607" i="12"/>
  <c r="F607" i="12" s="1"/>
  <c r="D608" i="12"/>
  <c r="E608" i="12"/>
  <c r="F608" i="12" s="1"/>
  <c r="D609" i="12"/>
  <c r="E609" i="12"/>
  <c r="F609" i="12"/>
  <c r="D610" i="12"/>
  <c r="E610" i="12" s="1"/>
  <c r="F610" i="12" s="1"/>
  <c r="D611" i="12"/>
  <c r="E611" i="12" s="1"/>
  <c r="F611" i="12" s="1"/>
  <c r="D612" i="12"/>
  <c r="E612" i="12"/>
  <c r="F612" i="12"/>
  <c r="D613" i="12"/>
  <c r="E613" i="12" s="1"/>
  <c r="F613" i="12" s="1"/>
  <c r="D614" i="12"/>
  <c r="E614" i="12"/>
  <c r="F614" i="12"/>
  <c r="D615" i="12"/>
  <c r="E615" i="12"/>
  <c r="F615" i="12" s="1"/>
  <c r="D616" i="12"/>
  <c r="E616" i="12"/>
  <c r="F616" i="12" s="1"/>
  <c r="D617" i="12"/>
  <c r="E617" i="12"/>
  <c r="F617" i="12"/>
  <c r="D618" i="12"/>
  <c r="E618" i="12" s="1"/>
  <c r="F618" i="12" s="1"/>
  <c r="D619" i="12"/>
  <c r="E619" i="12" s="1"/>
  <c r="F619" i="12" s="1"/>
  <c r="D620" i="12"/>
  <c r="E620" i="12"/>
  <c r="F620" i="12"/>
  <c r="D621" i="12"/>
  <c r="E621" i="12" s="1"/>
  <c r="F621" i="12" s="1"/>
  <c r="D622" i="12"/>
  <c r="E622" i="12"/>
  <c r="F622" i="12"/>
  <c r="D623" i="12"/>
  <c r="E623" i="12"/>
  <c r="F623" i="12" s="1"/>
  <c r="D624" i="12"/>
  <c r="E624" i="12"/>
  <c r="F624" i="12" s="1"/>
  <c r="D625" i="12"/>
  <c r="E625" i="12"/>
  <c r="F625" i="12"/>
  <c r="D626" i="12"/>
  <c r="E626" i="12" s="1"/>
  <c r="F626" i="12" s="1"/>
  <c r="D627" i="12"/>
  <c r="E627" i="12" s="1"/>
  <c r="F627" i="12" s="1"/>
  <c r="D628" i="12"/>
  <c r="E628" i="12"/>
  <c r="F628" i="12"/>
  <c r="D629" i="12"/>
  <c r="E629" i="12" s="1"/>
  <c r="F629" i="12" s="1"/>
  <c r="D630" i="12"/>
  <c r="E630" i="12"/>
  <c r="F630" i="12"/>
  <c r="D631" i="12"/>
  <c r="E631" i="12"/>
  <c r="F631" i="12" s="1"/>
  <c r="D632" i="12"/>
  <c r="E632" i="12"/>
  <c r="F632" i="12" s="1"/>
  <c r="D633" i="12"/>
  <c r="E633" i="12"/>
  <c r="F633" i="12"/>
  <c r="D634" i="12"/>
  <c r="E634" i="12" s="1"/>
  <c r="F634" i="12" s="1"/>
  <c r="D635" i="12"/>
  <c r="E635" i="12" s="1"/>
  <c r="F635" i="12" s="1"/>
  <c r="D636" i="12"/>
  <c r="E636" i="12"/>
  <c r="F636" i="12"/>
  <c r="D637" i="12"/>
  <c r="E637" i="12" s="1"/>
  <c r="F637" i="12" s="1"/>
  <c r="D638" i="12"/>
  <c r="E638" i="12"/>
  <c r="F638" i="12"/>
  <c r="D639" i="12"/>
  <c r="E639" i="12"/>
  <c r="F639" i="12" s="1"/>
  <c r="D640" i="12"/>
  <c r="E640" i="12"/>
  <c r="F640" i="12" s="1"/>
  <c r="D641" i="12"/>
  <c r="E641" i="12"/>
  <c r="F641" i="12"/>
  <c r="D642" i="12"/>
  <c r="E642" i="12" s="1"/>
  <c r="F642" i="12" s="1"/>
  <c r="D643" i="12"/>
  <c r="E643" i="12" s="1"/>
  <c r="F643" i="12" s="1"/>
  <c r="D644" i="12"/>
  <c r="E644" i="12"/>
  <c r="F644" i="12"/>
  <c r="D645" i="12"/>
  <c r="E645" i="12" s="1"/>
  <c r="F645" i="12" s="1"/>
  <c r="D646" i="12"/>
  <c r="E646" i="12"/>
  <c r="F646" i="12"/>
  <c r="D647" i="12"/>
  <c r="E647" i="12"/>
  <c r="F647" i="12" s="1"/>
  <c r="D648" i="12"/>
  <c r="E648" i="12"/>
  <c r="F648" i="12" s="1"/>
  <c r="D649" i="12"/>
  <c r="E649" i="12"/>
  <c r="F649" i="12"/>
  <c r="D650" i="12"/>
  <c r="E650" i="12" s="1"/>
  <c r="F650" i="12" s="1"/>
  <c r="D651" i="12"/>
  <c r="E651" i="12" s="1"/>
  <c r="F651" i="12" s="1"/>
  <c r="D652" i="12"/>
  <c r="E652" i="12"/>
  <c r="F652" i="12"/>
  <c r="D653" i="12"/>
  <c r="E653" i="12" s="1"/>
  <c r="F653" i="12" s="1"/>
  <c r="D654" i="12"/>
  <c r="E654" i="12"/>
  <c r="F654" i="12"/>
  <c r="D655" i="12"/>
  <c r="E655" i="12"/>
  <c r="F655" i="12" s="1"/>
  <c r="D656" i="12"/>
  <c r="E656" i="12"/>
  <c r="F656" i="12" s="1"/>
  <c r="D657" i="12"/>
  <c r="E657" i="12"/>
  <c r="F657" i="12"/>
  <c r="D658" i="12"/>
  <c r="E658" i="12" s="1"/>
  <c r="F658" i="12" s="1"/>
  <c r="D659" i="12"/>
  <c r="E659" i="12" s="1"/>
  <c r="F659" i="12" s="1"/>
  <c r="D660" i="12"/>
  <c r="E660" i="12"/>
  <c r="F660" i="12"/>
  <c r="D661" i="12"/>
  <c r="E661" i="12" s="1"/>
  <c r="F661" i="12" s="1"/>
  <c r="D662" i="12"/>
  <c r="E662" i="12"/>
  <c r="F662" i="12"/>
  <c r="D663" i="12"/>
  <c r="E663" i="12"/>
  <c r="F663" i="12" s="1"/>
  <c r="D664" i="12"/>
  <c r="E664" i="12"/>
  <c r="F664" i="12" s="1"/>
  <c r="D665" i="12"/>
  <c r="E665" i="12"/>
  <c r="F665" i="12"/>
  <c r="D666" i="12"/>
  <c r="E666" i="12" s="1"/>
  <c r="F666" i="12" s="1"/>
  <c r="D667" i="12"/>
  <c r="E667" i="12" s="1"/>
  <c r="F667" i="12" s="1"/>
  <c r="D668" i="12"/>
  <c r="E668" i="12"/>
  <c r="F668" i="12"/>
  <c r="D669" i="12"/>
  <c r="E669" i="12" s="1"/>
  <c r="F669" i="12" s="1"/>
  <c r="D670" i="12"/>
  <c r="E670" i="12"/>
  <c r="F670" i="12"/>
  <c r="D671" i="12"/>
  <c r="E671" i="12"/>
  <c r="F671" i="12" s="1"/>
  <c r="D672" i="12"/>
  <c r="E672" i="12"/>
  <c r="F672" i="12" s="1"/>
  <c r="D673" i="12"/>
  <c r="E673" i="12"/>
  <c r="F673" i="12"/>
  <c r="D674" i="12"/>
  <c r="E674" i="12" s="1"/>
  <c r="F674" i="12" s="1"/>
  <c r="D675" i="12"/>
  <c r="E675" i="12" s="1"/>
  <c r="F675" i="12" s="1"/>
  <c r="D676" i="12"/>
  <c r="E676" i="12"/>
  <c r="F676" i="12"/>
  <c r="D677" i="12"/>
  <c r="E677" i="12" s="1"/>
  <c r="F677" i="12" s="1"/>
  <c r="D678" i="12"/>
  <c r="E678" i="12"/>
  <c r="F678" i="12"/>
  <c r="D679" i="12"/>
  <c r="E679" i="12"/>
  <c r="F679" i="12" s="1"/>
  <c r="D680" i="12"/>
  <c r="E680" i="12"/>
  <c r="F680" i="12" s="1"/>
  <c r="D681" i="12"/>
  <c r="E681" i="12"/>
  <c r="F681" i="12"/>
  <c r="D682" i="12"/>
  <c r="E682" i="12" s="1"/>
  <c r="F682" i="12" s="1"/>
  <c r="D683" i="12"/>
  <c r="E683" i="12" s="1"/>
  <c r="F683" i="12" s="1"/>
  <c r="D684" i="12"/>
  <c r="E684" i="12"/>
  <c r="F684" i="12"/>
  <c r="D685" i="12"/>
  <c r="E685" i="12" s="1"/>
  <c r="F685" i="12" s="1"/>
  <c r="D686" i="12"/>
  <c r="E686" i="12"/>
  <c r="F686" i="12"/>
  <c r="D687" i="12"/>
  <c r="E687" i="12"/>
  <c r="F687" i="12" s="1"/>
  <c r="D688" i="12"/>
  <c r="E688" i="12"/>
  <c r="F688" i="12" s="1"/>
  <c r="D689" i="12"/>
  <c r="E689" i="12"/>
  <c r="F689" i="12"/>
  <c r="D690" i="12"/>
  <c r="E690" i="12" s="1"/>
  <c r="F690" i="12" s="1"/>
  <c r="D691" i="12"/>
  <c r="E691" i="12" s="1"/>
  <c r="F691" i="12" s="1"/>
  <c r="D692" i="12"/>
  <c r="E692" i="12"/>
  <c r="F692" i="12"/>
  <c r="D693" i="12"/>
  <c r="E693" i="12" s="1"/>
  <c r="F693" i="12" s="1"/>
  <c r="D694" i="12"/>
  <c r="E694" i="12"/>
  <c r="F694" i="12"/>
  <c r="D695" i="12"/>
  <c r="E695" i="12"/>
  <c r="F695" i="12" s="1"/>
  <c r="D696" i="12"/>
  <c r="E696" i="12"/>
  <c r="F696" i="12" s="1"/>
  <c r="D697" i="12"/>
  <c r="E697" i="12"/>
  <c r="F697" i="12"/>
  <c r="D698" i="12"/>
  <c r="E698" i="12" s="1"/>
  <c r="F698" i="12" s="1"/>
  <c r="D699" i="12"/>
  <c r="E699" i="12" s="1"/>
  <c r="F699" i="12" s="1"/>
  <c r="D700" i="12"/>
  <c r="E700" i="12"/>
  <c r="F700" i="12"/>
  <c r="D701" i="12"/>
  <c r="E701" i="12" s="1"/>
  <c r="F701" i="12" s="1"/>
  <c r="D702" i="12"/>
  <c r="E702" i="12"/>
  <c r="F702" i="12"/>
  <c r="D703" i="12"/>
  <c r="E703" i="12"/>
  <c r="F703" i="12" s="1"/>
  <c r="D704" i="12"/>
  <c r="E704" i="12"/>
  <c r="F704" i="12" s="1"/>
  <c r="D705" i="12"/>
  <c r="E705" i="12"/>
  <c r="F705" i="12"/>
  <c r="D706" i="12"/>
  <c r="E706" i="12" s="1"/>
  <c r="F706" i="12" s="1"/>
  <c r="D707" i="12"/>
  <c r="E707" i="12" s="1"/>
  <c r="F707" i="12" s="1"/>
  <c r="D708" i="12"/>
  <c r="E708" i="12"/>
  <c r="F708" i="12"/>
  <c r="D709" i="12"/>
  <c r="E709" i="12" s="1"/>
  <c r="F709" i="12" s="1"/>
  <c r="D710" i="12"/>
  <c r="E710" i="12"/>
  <c r="F710" i="12"/>
  <c r="D711" i="12"/>
  <c r="E711" i="12"/>
  <c r="F711" i="12" s="1"/>
  <c r="D712" i="12"/>
  <c r="E712" i="12"/>
  <c r="F712" i="12" s="1"/>
  <c r="D713" i="12"/>
  <c r="E713" i="12"/>
  <c r="F713" i="12"/>
  <c r="D714" i="12"/>
  <c r="E714" i="12" s="1"/>
  <c r="F714" i="12" s="1"/>
  <c r="D715" i="12"/>
  <c r="E715" i="12" s="1"/>
  <c r="F715" i="12" s="1"/>
  <c r="D716" i="12"/>
  <c r="E716" i="12"/>
  <c r="F716" i="12"/>
  <c r="D717" i="12"/>
  <c r="E717" i="12" s="1"/>
  <c r="F717" i="12" s="1"/>
  <c r="D718" i="12"/>
  <c r="E718" i="12"/>
  <c r="F718" i="12"/>
  <c r="D719" i="12"/>
  <c r="E719" i="12"/>
  <c r="F719" i="12" s="1"/>
  <c r="D720" i="12"/>
  <c r="E720" i="12"/>
  <c r="F720" i="12" s="1"/>
  <c r="D721" i="12"/>
  <c r="E721" i="12"/>
  <c r="F721" i="12"/>
  <c r="D722" i="12"/>
  <c r="E722" i="12" s="1"/>
  <c r="F722" i="12" s="1"/>
  <c r="D723" i="12"/>
  <c r="E723" i="12" s="1"/>
  <c r="F723" i="12" s="1"/>
  <c r="D724" i="12"/>
  <c r="E724" i="12"/>
  <c r="F724" i="12"/>
  <c r="D725" i="12"/>
  <c r="E725" i="12" s="1"/>
  <c r="F725" i="12" s="1"/>
  <c r="D726" i="12"/>
  <c r="E726" i="12"/>
  <c r="F726" i="12"/>
  <c r="D727" i="12"/>
  <c r="E727" i="12"/>
  <c r="F727" i="12" s="1"/>
  <c r="D728" i="12"/>
  <c r="E728" i="12"/>
  <c r="F728" i="12" s="1"/>
  <c r="D729" i="12"/>
  <c r="E729" i="12"/>
  <c r="F729" i="12"/>
  <c r="D730" i="12"/>
  <c r="E730" i="12" s="1"/>
  <c r="F730" i="12" s="1"/>
  <c r="D731" i="12"/>
  <c r="E731" i="12" s="1"/>
  <c r="F731" i="12" s="1"/>
  <c r="D732" i="12"/>
  <c r="E732" i="12"/>
  <c r="F732" i="12"/>
  <c r="D733" i="12"/>
  <c r="E733" i="12" s="1"/>
  <c r="F733" i="12" s="1"/>
  <c r="D734" i="12"/>
  <c r="E734" i="12"/>
  <c r="F734" i="12"/>
  <c r="D735" i="12"/>
  <c r="E735" i="12"/>
  <c r="F735" i="12" s="1"/>
  <c r="D736" i="12"/>
  <c r="E736" i="12"/>
  <c r="F736" i="12" s="1"/>
  <c r="D737" i="12"/>
  <c r="E737" i="12"/>
  <c r="F737" i="12"/>
  <c r="D738" i="12"/>
  <c r="E738" i="12" s="1"/>
  <c r="F738" i="12" s="1"/>
  <c r="D739" i="12"/>
  <c r="E739" i="12" s="1"/>
  <c r="F739" i="12" s="1"/>
  <c r="D740" i="12"/>
  <c r="E740" i="12"/>
  <c r="F740" i="12"/>
  <c r="D741" i="12"/>
  <c r="E741" i="12" s="1"/>
  <c r="F741" i="12" s="1"/>
  <c r="D742" i="12"/>
  <c r="E742" i="12"/>
  <c r="F742" i="12"/>
  <c r="D743" i="12"/>
  <c r="E743" i="12"/>
  <c r="F743" i="12" s="1"/>
  <c r="D744" i="12"/>
  <c r="E744" i="12"/>
  <c r="F744" i="12" s="1"/>
  <c r="D745" i="12"/>
  <c r="E745" i="12"/>
  <c r="F745" i="12"/>
  <c r="D746" i="12"/>
  <c r="E746" i="12" s="1"/>
  <c r="F746" i="12" s="1"/>
  <c r="D747" i="12"/>
  <c r="E747" i="12" s="1"/>
  <c r="F747" i="12" s="1"/>
  <c r="D748" i="12"/>
  <c r="E748" i="12"/>
  <c r="F748" i="12"/>
  <c r="D749" i="12"/>
  <c r="E749" i="12" s="1"/>
  <c r="F749" i="12" s="1"/>
  <c r="D750" i="12"/>
  <c r="E750" i="12"/>
  <c r="F750" i="12"/>
  <c r="D751" i="12"/>
  <c r="E751" i="12"/>
  <c r="F751" i="12" s="1"/>
  <c r="D752" i="12"/>
  <c r="E752" i="12"/>
  <c r="F752" i="12" s="1"/>
  <c r="D753" i="12"/>
  <c r="E753" i="12"/>
  <c r="F753" i="12"/>
  <c r="D754" i="12"/>
  <c r="E754" i="12" s="1"/>
  <c r="F754" i="12" s="1"/>
  <c r="D755" i="12"/>
  <c r="E755" i="12" s="1"/>
  <c r="F755" i="12" s="1"/>
  <c r="F2" i="12"/>
  <c r="D2" i="12"/>
  <c r="E2" i="12"/>
  <c r="J47" i="8"/>
  <c r="J55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3" i="8"/>
  <c r="K3" i="8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" i="11"/>
  <c r="I3" i="11"/>
  <c r="J3" i="11" s="1"/>
  <c r="I4" i="11"/>
  <c r="J4" i="11" s="1"/>
  <c r="I5" i="11"/>
  <c r="J5" i="11" s="1"/>
  <c r="I6" i="11"/>
  <c r="J6" i="11"/>
  <c r="I7" i="11"/>
  <c r="J7" i="11" s="1"/>
  <c r="I8" i="11"/>
  <c r="J8" i="11" s="1"/>
  <c r="I9" i="11"/>
  <c r="J9" i="11" s="1"/>
  <c r="I10" i="11"/>
  <c r="J10" i="11"/>
  <c r="I11" i="11"/>
  <c r="J11" i="11" s="1"/>
  <c r="I12" i="11"/>
  <c r="J12" i="11" s="1"/>
  <c r="I13" i="11"/>
  <c r="J13" i="11" s="1"/>
  <c r="I14" i="11"/>
  <c r="J14" i="11"/>
  <c r="I15" i="11"/>
  <c r="J15" i="11" s="1"/>
  <c r="I16" i="11"/>
  <c r="J16" i="11" s="1"/>
  <c r="I17" i="11"/>
  <c r="J17" i="11" s="1"/>
  <c r="I18" i="11"/>
  <c r="J18" i="11"/>
  <c r="I19" i="11"/>
  <c r="J19" i="11" s="1"/>
  <c r="I20" i="11"/>
  <c r="J20" i="11" s="1"/>
  <c r="I21" i="11"/>
  <c r="J21" i="11" s="1"/>
  <c r="I22" i="11"/>
  <c r="J22" i="11"/>
  <c r="I23" i="11"/>
  <c r="J23" i="11" s="1"/>
  <c r="I24" i="11"/>
  <c r="J24" i="11" s="1"/>
  <c r="I25" i="11"/>
  <c r="J25" i="11" s="1"/>
  <c r="I26" i="11"/>
  <c r="J26" i="11"/>
  <c r="I27" i="11"/>
  <c r="J27" i="11" s="1"/>
  <c r="I28" i="11"/>
  <c r="J28" i="11" s="1"/>
  <c r="I29" i="11"/>
  <c r="J29" i="11" s="1"/>
  <c r="I30" i="11"/>
  <c r="J30" i="11"/>
  <c r="I31" i="11"/>
  <c r="J31" i="11" s="1"/>
  <c r="I32" i="11"/>
  <c r="J32" i="11" s="1"/>
  <c r="I33" i="11"/>
  <c r="J33" i="11" s="1"/>
  <c r="I34" i="11"/>
  <c r="J34" i="11"/>
  <c r="I35" i="11"/>
  <c r="J35" i="11" s="1"/>
  <c r="I36" i="11"/>
  <c r="J36" i="11" s="1"/>
  <c r="I37" i="11"/>
  <c r="J37" i="11" s="1"/>
  <c r="I38" i="11"/>
  <c r="J38" i="11"/>
  <c r="I39" i="11"/>
  <c r="J39" i="11" s="1"/>
  <c r="I40" i="11"/>
  <c r="J40" i="11" s="1"/>
  <c r="I41" i="11"/>
  <c r="J41" i="11" s="1"/>
  <c r="I42" i="11"/>
  <c r="J42" i="11"/>
  <c r="I43" i="11"/>
  <c r="J43" i="11" s="1"/>
  <c r="I44" i="11"/>
  <c r="J44" i="11" s="1"/>
  <c r="I45" i="11"/>
  <c r="J45" i="11" s="1"/>
  <c r="I46" i="11"/>
  <c r="J46" i="11"/>
  <c r="I47" i="11"/>
  <c r="J47" i="11" s="1"/>
  <c r="I48" i="11"/>
  <c r="J48" i="11" s="1"/>
  <c r="I49" i="11"/>
  <c r="J49" i="11" s="1"/>
  <c r="I50" i="11"/>
  <c r="J50" i="11"/>
  <c r="I51" i="11"/>
  <c r="J51" i="11" s="1"/>
  <c r="I52" i="11"/>
  <c r="J52" i="11" s="1"/>
  <c r="I53" i="11"/>
  <c r="J53" i="11" s="1"/>
  <c r="I54" i="11"/>
  <c r="J54" i="11"/>
  <c r="I55" i="11"/>
  <c r="J55" i="11" s="1"/>
  <c r="I56" i="11"/>
  <c r="J56" i="11" s="1"/>
  <c r="I57" i="11"/>
  <c r="J57" i="11" s="1"/>
  <c r="I58" i="11"/>
  <c r="J58" i="11"/>
  <c r="I59" i="11"/>
  <c r="J59" i="11" s="1"/>
  <c r="I60" i="11"/>
  <c r="J60" i="11" s="1"/>
  <c r="I61" i="11"/>
  <c r="J61" i="11" s="1"/>
  <c r="I62" i="11"/>
  <c r="J62" i="11"/>
  <c r="I63" i="11"/>
  <c r="J63" i="11" s="1"/>
  <c r="I64" i="11"/>
  <c r="J64" i="11" s="1"/>
  <c r="I65" i="11"/>
  <c r="J65" i="11" s="1"/>
  <c r="I66" i="11"/>
  <c r="J66" i="11"/>
  <c r="I67" i="11"/>
  <c r="J67" i="11" s="1"/>
  <c r="I68" i="11"/>
  <c r="J68" i="11" s="1"/>
  <c r="I69" i="11"/>
  <c r="J69" i="11" s="1"/>
  <c r="I70" i="11"/>
  <c r="J70" i="11"/>
  <c r="I71" i="11"/>
  <c r="J71" i="11" s="1"/>
  <c r="I72" i="11"/>
  <c r="J72" i="11" s="1"/>
  <c r="I73" i="11"/>
  <c r="J73" i="11" s="1"/>
  <c r="I74" i="11"/>
  <c r="J74" i="11"/>
  <c r="I75" i="11"/>
  <c r="J75" i="11" s="1"/>
  <c r="I76" i="11"/>
  <c r="J76" i="11" s="1"/>
  <c r="I77" i="11"/>
  <c r="J77" i="11" s="1"/>
  <c r="I78" i="11"/>
  <c r="J78" i="11"/>
  <c r="I79" i="11"/>
  <c r="J79" i="11" s="1"/>
  <c r="I80" i="11"/>
  <c r="J80" i="11" s="1"/>
  <c r="I81" i="11"/>
  <c r="J81" i="11" s="1"/>
  <c r="I82" i="11"/>
  <c r="J82" i="11"/>
  <c r="I83" i="11"/>
  <c r="J83" i="11" s="1"/>
  <c r="I84" i="11"/>
  <c r="J84" i="11" s="1"/>
  <c r="I85" i="11"/>
  <c r="J85" i="11" s="1"/>
  <c r="I86" i="11"/>
  <c r="J86" i="11"/>
  <c r="I87" i="11"/>
  <c r="J87" i="11" s="1"/>
  <c r="I88" i="11"/>
  <c r="J88" i="11" s="1"/>
  <c r="I89" i="11"/>
  <c r="J89" i="11" s="1"/>
  <c r="I90" i="11"/>
  <c r="J90" i="11"/>
  <c r="I91" i="11"/>
  <c r="J91" i="11" s="1"/>
  <c r="I92" i="11"/>
  <c r="J92" i="11" s="1"/>
  <c r="I93" i="11"/>
  <c r="J93" i="11" s="1"/>
  <c r="I94" i="11"/>
  <c r="J94" i="11"/>
  <c r="I95" i="11"/>
  <c r="J95" i="11" s="1"/>
  <c r="I96" i="11"/>
  <c r="J96" i="11" s="1"/>
  <c r="I97" i="11"/>
  <c r="J97" i="11" s="1"/>
  <c r="I98" i="11"/>
  <c r="J98" i="11"/>
  <c r="I99" i="11"/>
  <c r="J99" i="11" s="1"/>
  <c r="I100" i="11"/>
  <c r="J100" i="11" s="1"/>
  <c r="I101" i="11"/>
  <c r="J101" i="11" s="1"/>
  <c r="I102" i="11"/>
  <c r="J102" i="11"/>
  <c r="I103" i="11"/>
  <c r="J103" i="11" s="1"/>
  <c r="I104" i="11"/>
  <c r="J104" i="11" s="1"/>
  <c r="I105" i="11"/>
  <c r="J105" i="11" s="1"/>
  <c r="I106" i="11"/>
  <c r="J106" i="11"/>
  <c r="I107" i="11"/>
  <c r="J107" i="11" s="1"/>
  <c r="I108" i="11"/>
  <c r="J108" i="11" s="1"/>
  <c r="I109" i="11"/>
  <c r="J109" i="11" s="1"/>
  <c r="I110" i="11"/>
  <c r="J110" i="11"/>
  <c r="I111" i="11"/>
  <c r="J111" i="11" s="1"/>
  <c r="I112" i="11"/>
  <c r="J112" i="11" s="1"/>
  <c r="I113" i="11"/>
  <c r="J113" i="11" s="1"/>
  <c r="I114" i="11"/>
  <c r="J114" i="11"/>
  <c r="I115" i="11"/>
  <c r="J115" i="11" s="1"/>
  <c r="I116" i="11"/>
  <c r="J116" i="11" s="1"/>
  <c r="I117" i="11"/>
  <c r="J117" i="11" s="1"/>
  <c r="I118" i="11"/>
  <c r="J118" i="11"/>
  <c r="I119" i="11"/>
  <c r="J119" i="11" s="1"/>
  <c r="I120" i="11"/>
  <c r="J120" i="11" s="1"/>
  <c r="I121" i="11"/>
  <c r="J121" i="11" s="1"/>
  <c r="I122" i="11"/>
  <c r="J122" i="11"/>
  <c r="I123" i="11"/>
  <c r="J123" i="11" s="1"/>
  <c r="I124" i="11"/>
  <c r="J124" i="11" s="1"/>
  <c r="I125" i="11"/>
  <c r="J125" i="11" s="1"/>
  <c r="I126" i="11"/>
  <c r="J126" i="11"/>
  <c r="I127" i="11"/>
  <c r="J127" i="11" s="1"/>
  <c r="I128" i="11"/>
  <c r="J128" i="11" s="1"/>
  <c r="I129" i="11"/>
  <c r="J129" i="11" s="1"/>
  <c r="I130" i="11"/>
  <c r="J130" i="11"/>
  <c r="I131" i="11"/>
  <c r="J131" i="11" s="1"/>
  <c r="I132" i="11"/>
  <c r="J132" i="11" s="1"/>
  <c r="I133" i="11"/>
  <c r="J133" i="11" s="1"/>
  <c r="I134" i="11"/>
  <c r="J134" i="11"/>
  <c r="I135" i="11"/>
  <c r="J135" i="11" s="1"/>
  <c r="I136" i="11"/>
  <c r="J136" i="11" s="1"/>
  <c r="I137" i="11"/>
  <c r="J137" i="11" s="1"/>
  <c r="I138" i="11"/>
  <c r="J138" i="11"/>
  <c r="I139" i="11"/>
  <c r="J139" i="11" s="1"/>
  <c r="I140" i="11"/>
  <c r="J140" i="11" s="1"/>
  <c r="I141" i="11"/>
  <c r="J141" i="11" s="1"/>
  <c r="I142" i="11"/>
  <c r="J142" i="11"/>
  <c r="I143" i="11"/>
  <c r="J143" i="11" s="1"/>
  <c r="I144" i="11"/>
  <c r="J144" i="11" s="1"/>
  <c r="I145" i="11"/>
  <c r="J145" i="11" s="1"/>
  <c r="I146" i="11"/>
  <c r="J146" i="11"/>
  <c r="I147" i="11"/>
  <c r="J147" i="11" s="1"/>
  <c r="I148" i="11"/>
  <c r="J148" i="11" s="1"/>
  <c r="I149" i="11"/>
  <c r="J149" i="11" s="1"/>
  <c r="I150" i="11"/>
  <c r="J150" i="11"/>
  <c r="I151" i="11"/>
  <c r="J151" i="11" s="1"/>
  <c r="I152" i="11"/>
  <c r="J152" i="11" s="1"/>
  <c r="I153" i="11"/>
  <c r="J153" i="11" s="1"/>
  <c r="I154" i="11"/>
  <c r="J154" i="11"/>
  <c r="I155" i="11"/>
  <c r="J155" i="11" s="1"/>
  <c r="I156" i="11"/>
  <c r="J156" i="11" s="1"/>
  <c r="I157" i="11"/>
  <c r="J157" i="11" s="1"/>
  <c r="I158" i="11"/>
  <c r="J158" i="11"/>
  <c r="I159" i="11"/>
  <c r="J159" i="11" s="1"/>
  <c r="I160" i="11"/>
  <c r="J160" i="11" s="1"/>
  <c r="I161" i="11"/>
  <c r="J161" i="11" s="1"/>
  <c r="I162" i="11"/>
  <c r="J162" i="11"/>
  <c r="I163" i="11"/>
  <c r="J163" i="11" s="1"/>
  <c r="I164" i="11"/>
  <c r="J164" i="11" s="1"/>
  <c r="I165" i="11"/>
  <c r="J165" i="11" s="1"/>
  <c r="I166" i="11"/>
  <c r="J166" i="11"/>
  <c r="I167" i="11"/>
  <c r="J167" i="11" s="1"/>
  <c r="I168" i="11"/>
  <c r="J168" i="11" s="1"/>
  <c r="I169" i="11"/>
  <c r="J169" i="11" s="1"/>
  <c r="I170" i="11"/>
  <c r="J170" i="11"/>
  <c r="I171" i="11"/>
  <c r="J171" i="11" s="1"/>
  <c r="I172" i="11"/>
  <c r="J172" i="11" s="1"/>
  <c r="I173" i="11"/>
  <c r="J173" i="11" s="1"/>
  <c r="I174" i="11"/>
  <c r="J174" i="11"/>
  <c r="I175" i="11"/>
  <c r="J175" i="11" s="1"/>
  <c r="I176" i="11"/>
  <c r="J176" i="11" s="1"/>
  <c r="I177" i="11"/>
  <c r="J177" i="11" s="1"/>
  <c r="I178" i="11"/>
  <c r="J178" i="11"/>
  <c r="I179" i="11"/>
  <c r="J179" i="11" s="1"/>
  <c r="I180" i="11"/>
  <c r="J180" i="11" s="1"/>
  <c r="I181" i="11"/>
  <c r="J181" i="11" s="1"/>
  <c r="I182" i="11"/>
  <c r="J182" i="11"/>
  <c r="I183" i="11"/>
  <c r="J183" i="11" s="1"/>
  <c r="I184" i="11"/>
  <c r="J184" i="11" s="1"/>
  <c r="I185" i="11"/>
  <c r="J185" i="11" s="1"/>
  <c r="I186" i="11"/>
  <c r="J186" i="11"/>
  <c r="I187" i="11"/>
  <c r="J187" i="11" s="1"/>
  <c r="I188" i="11"/>
  <c r="J188" i="11" s="1"/>
  <c r="I189" i="11"/>
  <c r="J189" i="11" s="1"/>
  <c r="I190" i="11"/>
  <c r="J190" i="11"/>
  <c r="I191" i="11"/>
  <c r="J191" i="11" s="1"/>
  <c r="I192" i="11"/>
  <c r="J192" i="11" s="1"/>
  <c r="I193" i="11"/>
  <c r="J193" i="11" s="1"/>
  <c r="I194" i="11"/>
  <c r="J194" i="11"/>
  <c r="I195" i="11"/>
  <c r="J195" i="11" s="1"/>
  <c r="I196" i="11"/>
  <c r="J196" i="11" s="1"/>
  <c r="I197" i="11"/>
  <c r="J197" i="11" s="1"/>
  <c r="I198" i="11"/>
  <c r="J198" i="11"/>
  <c r="I199" i="11"/>
  <c r="J199" i="11" s="1"/>
  <c r="I200" i="11"/>
  <c r="J200" i="11" s="1"/>
  <c r="I201" i="11"/>
  <c r="J201" i="11" s="1"/>
  <c r="I202" i="11"/>
  <c r="J202" i="11"/>
  <c r="I203" i="11"/>
  <c r="J203" i="11" s="1"/>
  <c r="I204" i="11"/>
  <c r="J204" i="11" s="1"/>
  <c r="I205" i="11"/>
  <c r="J205" i="11" s="1"/>
  <c r="I206" i="11"/>
  <c r="J206" i="11"/>
  <c r="I207" i="11"/>
  <c r="J207" i="11" s="1"/>
  <c r="I208" i="11"/>
  <c r="J208" i="11" s="1"/>
  <c r="I209" i="11"/>
  <c r="J209" i="11" s="1"/>
  <c r="I210" i="11"/>
  <c r="J210" i="11"/>
  <c r="I211" i="11"/>
  <c r="J211" i="11" s="1"/>
  <c r="I212" i="11"/>
  <c r="J212" i="11" s="1"/>
  <c r="I213" i="11"/>
  <c r="J213" i="11" s="1"/>
  <c r="J2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" i="1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" i="10"/>
  <c r="C3" i="10"/>
  <c r="D3" i="10" s="1"/>
  <c r="C4" i="10"/>
  <c r="D4" i="10"/>
  <c r="C5" i="10"/>
  <c r="D5" i="10"/>
  <c r="C6" i="10"/>
  <c r="D6" i="10"/>
  <c r="C7" i="10"/>
  <c r="D7" i="10" s="1"/>
  <c r="C8" i="10"/>
  <c r="D8" i="10" s="1"/>
  <c r="C9" i="10"/>
  <c r="D9" i="10" s="1"/>
  <c r="C10" i="10"/>
  <c r="D10" i="10"/>
  <c r="C11" i="10"/>
  <c r="D11" i="10" s="1"/>
  <c r="C12" i="10"/>
  <c r="D12" i="10"/>
  <c r="C13" i="10"/>
  <c r="D13" i="10"/>
  <c r="C14" i="10"/>
  <c r="D14" i="10"/>
  <c r="C15" i="10"/>
  <c r="D15" i="10" s="1"/>
  <c r="C16" i="10"/>
  <c r="D16" i="10" s="1"/>
  <c r="C17" i="10"/>
  <c r="D17" i="10" s="1"/>
  <c r="C18" i="10"/>
  <c r="D18" i="10"/>
  <c r="C19" i="10"/>
  <c r="D19" i="10" s="1"/>
  <c r="C20" i="10"/>
  <c r="D20" i="10"/>
  <c r="C21" i="10"/>
  <c r="D21" i="10"/>
  <c r="C22" i="10"/>
  <c r="D22" i="10"/>
  <c r="C23" i="10"/>
  <c r="D23" i="10" s="1"/>
  <c r="C24" i="10"/>
  <c r="D24" i="10" s="1"/>
  <c r="C25" i="10"/>
  <c r="D25" i="10" s="1"/>
  <c r="C26" i="10"/>
  <c r="D26" i="10"/>
  <c r="C27" i="10"/>
  <c r="D27" i="10" s="1"/>
  <c r="C28" i="10"/>
  <c r="D28" i="10"/>
  <c r="C29" i="10"/>
  <c r="D29" i="10"/>
  <c r="C30" i="10"/>
  <c r="D30" i="10"/>
  <c r="C31" i="10"/>
  <c r="D31" i="10" s="1"/>
  <c r="C32" i="10"/>
  <c r="D32" i="10" s="1"/>
  <c r="C33" i="10"/>
  <c r="D33" i="10" s="1"/>
  <c r="C34" i="10"/>
  <c r="D34" i="10"/>
  <c r="C35" i="10"/>
  <c r="D35" i="10" s="1"/>
  <c r="C36" i="10"/>
  <c r="D36" i="10"/>
  <c r="C37" i="10"/>
  <c r="D37" i="10"/>
  <c r="C38" i="10"/>
  <c r="D38" i="10"/>
  <c r="C39" i="10"/>
  <c r="D39" i="10" s="1"/>
  <c r="C40" i="10"/>
  <c r="D40" i="10" s="1"/>
  <c r="C41" i="10"/>
  <c r="D41" i="10" s="1"/>
  <c r="C42" i="10"/>
  <c r="D42" i="10"/>
  <c r="C43" i="10"/>
  <c r="D43" i="10" s="1"/>
  <c r="C44" i="10"/>
  <c r="D44" i="10"/>
  <c r="C45" i="10"/>
  <c r="D45" i="10"/>
  <c r="C46" i="10"/>
  <c r="D46" i="10"/>
  <c r="C47" i="10"/>
  <c r="D47" i="10" s="1"/>
  <c r="C48" i="10"/>
  <c r="D48" i="10" s="1"/>
  <c r="C49" i="10"/>
  <c r="D49" i="10" s="1"/>
  <c r="C50" i="10"/>
  <c r="D50" i="10"/>
  <c r="C51" i="10"/>
  <c r="D51" i="10" s="1"/>
  <c r="C52" i="10"/>
  <c r="D52" i="10"/>
  <c r="C53" i="10"/>
  <c r="D53" i="10"/>
  <c r="C54" i="10"/>
  <c r="D54" i="10"/>
  <c r="C55" i="10"/>
  <c r="D55" i="10" s="1"/>
  <c r="C56" i="10"/>
  <c r="D56" i="10" s="1"/>
  <c r="C57" i="10"/>
  <c r="D57" i="10" s="1"/>
  <c r="C58" i="10"/>
  <c r="D58" i="10"/>
  <c r="C59" i="10"/>
  <c r="D59" i="10" s="1"/>
  <c r="C60" i="10"/>
  <c r="D60" i="10"/>
  <c r="C61" i="10"/>
  <c r="D61" i="10"/>
  <c r="C62" i="10"/>
  <c r="D62" i="10"/>
  <c r="C63" i="10"/>
  <c r="D63" i="10" s="1"/>
  <c r="C64" i="10"/>
  <c r="D64" i="10" s="1"/>
  <c r="C65" i="10"/>
  <c r="D65" i="10" s="1"/>
  <c r="C66" i="10"/>
  <c r="D66" i="10"/>
  <c r="C67" i="10"/>
  <c r="D67" i="10" s="1"/>
  <c r="C68" i="10"/>
  <c r="D68" i="10"/>
  <c r="C69" i="10"/>
  <c r="D69" i="10"/>
  <c r="C70" i="10"/>
  <c r="D70" i="10"/>
  <c r="C71" i="10"/>
  <c r="D71" i="10" s="1"/>
  <c r="C72" i="10"/>
  <c r="D72" i="10" s="1"/>
  <c r="C73" i="10"/>
  <c r="D73" i="10" s="1"/>
  <c r="C74" i="10"/>
  <c r="D74" i="10"/>
  <c r="C75" i="10"/>
  <c r="D75" i="10" s="1"/>
  <c r="C76" i="10"/>
  <c r="D76" i="10"/>
  <c r="C77" i="10"/>
  <c r="D77" i="10"/>
  <c r="C78" i="10"/>
  <c r="D78" i="10"/>
  <c r="C79" i="10"/>
  <c r="D79" i="10" s="1"/>
  <c r="C80" i="10"/>
  <c r="D80" i="10" s="1"/>
  <c r="C81" i="10"/>
  <c r="D81" i="10" s="1"/>
  <c r="C82" i="10"/>
  <c r="D82" i="10"/>
  <c r="C83" i="10"/>
  <c r="D83" i="10" s="1"/>
  <c r="C84" i="10"/>
  <c r="D84" i="10"/>
  <c r="C85" i="10"/>
  <c r="D85" i="10"/>
  <c r="C86" i="10"/>
  <c r="D86" i="10"/>
  <c r="C87" i="10"/>
  <c r="D87" i="10" s="1"/>
  <c r="C88" i="10"/>
  <c r="D88" i="10" s="1"/>
  <c r="C89" i="10"/>
  <c r="D89" i="10" s="1"/>
  <c r="C90" i="10"/>
  <c r="D90" i="10"/>
  <c r="C91" i="10"/>
  <c r="D91" i="10" s="1"/>
  <c r="C92" i="10"/>
  <c r="D92" i="10"/>
  <c r="C93" i="10"/>
  <c r="D93" i="10"/>
  <c r="C94" i="10"/>
  <c r="D94" i="10"/>
  <c r="C95" i="10"/>
  <c r="D95" i="10" s="1"/>
  <c r="C96" i="10"/>
  <c r="D96" i="10" s="1"/>
  <c r="C97" i="10"/>
  <c r="D97" i="10" s="1"/>
  <c r="C98" i="10"/>
  <c r="D98" i="10"/>
  <c r="C99" i="10"/>
  <c r="D99" i="10" s="1"/>
  <c r="C100" i="10"/>
  <c r="D100" i="10"/>
  <c r="C101" i="10"/>
  <c r="D101" i="10"/>
  <c r="C102" i="10"/>
  <c r="D102" i="10"/>
  <c r="C103" i="10"/>
  <c r="D103" i="10" s="1"/>
  <c r="C104" i="10"/>
  <c r="D104" i="10" s="1"/>
  <c r="C105" i="10"/>
  <c r="D105" i="10" s="1"/>
  <c r="C106" i="10"/>
  <c r="D106" i="10"/>
  <c r="C107" i="10"/>
  <c r="D107" i="10" s="1"/>
  <c r="C108" i="10"/>
  <c r="D108" i="10"/>
  <c r="C109" i="10"/>
  <c r="D109" i="10"/>
  <c r="C110" i="10"/>
  <c r="D110" i="10"/>
  <c r="C111" i="10"/>
  <c r="D111" i="10" s="1"/>
  <c r="C112" i="10"/>
  <c r="D112" i="10" s="1"/>
  <c r="C113" i="10"/>
  <c r="D113" i="10" s="1"/>
  <c r="C114" i="10"/>
  <c r="D114" i="10"/>
  <c r="C115" i="10"/>
  <c r="D115" i="10" s="1"/>
  <c r="C116" i="10"/>
  <c r="D116" i="10"/>
  <c r="C117" i="10"/>
  <c r="D117" i="10"/>
  <c r="C118" i="10"/>
  <c r="D118" i="10"/>
  <c r="C119" i="10"/>
  <c r="D119" i="10" s="1"/>
  <c r="C120" i="10"/>
  <c r="D120" i="10" s="1"/>
  <c r="C121" i="10"/>
  <c r="D121" i="10" s="1"/>
  <c r="C122" i="10"/>
  <c r="D122" i="10"/>
  <c r="C123" i="10"/>
  <c r="D123" i="10" s="1"/>
  <c r="C124" i="10"/>
  <c r="D124" i="10"/>
  <c r="C125" i="10"/>
  <c r="D125" i="10"/>
  <c r="C126" i="10"/>
  <c r="D126" i="10"/>
  <c r="C127" i="10"/>
  <c r="D127" i="10" s="1"/>
  <c r="C128" i="10"/>
  <c r="D128" i="10" s="1"/>
  <c r="C129" i="10"/>
  <c r="D129" i="10" s="1"/>
  <c r="C130" i="10"/>
  <c r="D130" i="10"/>
  <c r="C131" i="10"/>
  <c r="D131" i="10" s="1"/>
  <c r="C132" i="10"/>
  <c r="D132" i="10"/>
  <c r="C133" i="10"/>
  <c r="D133" i="10"/>
  <c r="C134" i="10"/>
  <c r="D134" i="10"/>
  <c r="C135" i="10"/>
  <c r="D135" i="10" s="1"/>
  <c r="C136" i="10"/>
  <c r="D136" i="10" s="1"/>
  <c r="C137" i="10"/>
  <c r="D137" i="10" s="1"/>
  <c r="C138" i="10"/>
  <c r="D138" i="10"/>
  <c r="C139" i="10"/>
  <c r="D139" i="10" s="1"/>
  <c r="C140" i="10"/>
  <c r="D140" i="10"/>
  <c r="C141" i="10"/>
  <c r="D141" i="10"/>
  <c r="C142" i="10"/>
  <c r="D142" i="10"/>
  <c r="C143" i="10"/>
  <c r="D143" i="10" s="1"/>
  <c r="C144" i="10"/>
  <c r="D144" i="10" s="1"/>
  <c r="C145" i="10"/>
  <c r="D145" i="10" s="1"/>
  <c r="C146" i="10"/>
  <c r="D146" i="10"/>
  <c r="C147" i="10"/>
  <c r="D147" i="10" s="1"/>
  <c r="C148" i="10"/>
  <c r="D148" i="10"/>
  <c r="C149" i="10"/>
  <c r="D149" i="10"/>
  <c r="C150" i="10"/>
  <c r="D150" i="10"/>
  <c r="C151" i="10"/>
  <c r="D151" i="10" s="1"/>
  <c r="C152" i="10"/>
  <c r="D152" i="10" s="1"/>
  <c r="C153" i="10"/>
  <c r="D153" i="10" s="1"/>
  <c r="C154" i="10"/>
  <c r="D154" i="10"/>
  <c r="C155" i="10"/>
  <c r="D155" i="10" s="1"/>
  <c r="C156" i="10"/>
  <c r="D156" i="10"/>
  <c r="C157" i="10"/>
  <c r="D157" i="10"/>
  <c r="C158" i="10"/>
  <c r="D158" i="10"/>
  <c r="C159" i="10"/>
  <c r="D159" i="10" s="1"/>
  <c r="C160" i="10"/>
  <c r="D160" i="10" s="1"/>
  <c r="C161" i="10"/>
  <c r="D161" i="10" s="1"/>
  <c r="C162" i="10"/>
  <c r="D162" i="10"/>
  <c r="C163" i="10"/>
  <c r="D163" i="10" s="1"/>
  <c r="C164" i="10"/>
  <c r="D164" i="10"/>
  <c r="C165" i="10"/>
  <c r="D165" i="10"/>
  <c r="C166" i="10"/>
  <c r="D166" i="10"/>
  <c r="C167" i="10"/>
  <c r="D167" i="10" s="1"/>
  <c r="C168" i="10"/>
  <c r="D168" i="10" s="1"/>
  <c r="C169" i="10"/>
  <c r="D169" i="10" s="1"/>
  <c r="C170" i="10"/>
  <c r="D170" i="10"/>
  <c r="C171" i="10"/>
  <c r="D171" i="10" s="1"/>
  <c r="C172" i="10"/>
  <c r="D172" i="10"/>
  <c r="C173" i="10"/>
  <c r="D173" i="10"/>
  <c r="C174" i="10"/>
  <c r="D174" i="10"/>
  <c r="C175" i="10"/>
  <c r="D175" i="10" s="1"/>
  <c r="C176" i="10"/>
  <c r="D176" i="10" s="1"/>
  <c r="C177" i="10"/>
  <c r="D177" i="10" s="1"/>
  <c r="C178" i="10"/>
  <c r="D178" i="10"/>
  <c r="C179" i="10"/>
  <c r="D179" i="10" s="1"/>
  <c r="C180" i="10"/>
  <c r="D180" i="10"/>
  <c r="C181" i="10"/>
  <c r="D181" i="10"/>
  <c r="C182" i="10"/>
  <c r="D182" i="10"/>
  <c r="C183" i="10"/>
  <c r="D183" i="10" s="1"/>
  <c r="C184" i="10"/>
  <c r="D184" i="10" s="1"/>
  <c r="C185" i="10"/>
  <c r="D185" i="10" s="1"/>
  <c r="C186" i="10"/>
  <c r="D186" i="10"/>
  <c r="C187" i="10"/>
  <c r="D187" i="10" s="1"/>
  <c r="C188" i="10"/>
  <c r="D188" i="10"/>
  <c r="C189" i="10"/>
  <c r="D189" i="10"/>
  <c r="C190" i="10"/>
  <c r="D190" i="10"/>
  <c r="C191" i="10"/>
  <c r="D191" i="10" s="1"/>
  <c r="C192" i="10"/>
  <c r="D192" i="10" s="1"/>
  <c r="C193" i="10"/>
  <c r="D193" i="10" s="1"/>
  <c r="C194" i="10"/>
  <c r="D194" i="10"/>
  <c r="C195" i="10"/>
  <c r="D195" i="10" s="1"/>
  <c r="C196" i="10"/>
  <c r="D196" i="10"/>
  <c r="C197" i="10"/>
  <c r="D197" i="10"/>
  <c r="C198" i="10"/>
  <c r="D198" i="10"/>
  <c r="C199" i="10"/>
  <c r="D199" i="10" s="1"/>
  <c r="C200" i="10"/>
  <c r="D200" i="10" s="1"/>
  <c r="C201" i="10"/>
  <c r="D201" i="10" s="1"/>
  <c r="C202" i="10"/>
  <c r="D202" i="10"/>
  <c r="C203" i="10"/>
  <c r="D203" i="10" s="1"/>
  <c r="C204" i="10"/>
  <c r="D204" i="10"/>
  <c r="C205" i="10"/>
  <c r="D205" i="10"/>
  <c r="C206" i="10"/>
  <c r="D206" i="10"/>
  <c r="C207" i="10"/>
  <c r="D207" i="10" s="1"/>
  <c r="C208" i="10"/>
  <c r="D208" i="10" s="1"/>
  <c r="C209" i="10"/>
  <c r="D209" i="10" s="1"/>
  <c r="C210" i="10"/>
  <c r="D210" i="10"/>
  <c r="C211" i="10"/>
  <c r="D211" i="10" s="1"/>
  <c r="C212" i="10"/>
  <c r="D212" i="10"/>
  <c r="C213" i="10"/>
  <c r="D213" i="10"/>
  <c r="C2" i="10"/>
  <c r="D2" i="10" s="1"/>
  <c r="H60" i="8"/>
  <c r="J60" i="8" s="1"/>
  <c r="H59" i="8"/>
  <c r="J59" i="8" s="1"/>
  <c r="H58" i="8"/>
  <c r="J58" i="8" s="1"/>
  <c r="H57" i="8"/>
  <c r="J57" i="8" s="1"/>
  <c r="H56" i="8"/>
  <c r="J56" i="8" s="1"/>
  <c r="H55" i="8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H38" i="8"/>
  <c r="J38" i="8" s="1"/>
  <c r="H37" i="8"/>
  <c r="J37" i="8" s="1"/>
  <c r="H36" i="8"/>
  <c r="J36" i="8" s="1"/>
  <c r="H35" i="8"/>
  <c r="J35" i="8" s="1"/>
  <c r="H34" i="8"/>
  <c r="J34" i="8" s="1"/>
  <c r="H33" i="8"/>
  <c r="J33" i="8" s="1"/>
  <c r="H32" i="8"/>
  <c r="J32" i="8" s="1"/>
  <c r="H31" i="8"/>
  <c r="H30" i="8"/>
  <c r="J30" i="8" s="1"/>
  <c r="H29" i="8"/>
  <c r="J29" i="8" s="1"/>
  <c r="H28" i="8"/>
  <c r="J28" i="8" s="1"/>
  <c r="H27" i="8"/>
  <c r="J27" i="8" s="1"/>
  <c r="H26" i="8"/>
  <c r="J26" i="8" s="1"/>
  <c r="H25" i="8"/>
  <c r="J25" i="8" s="1"/>
  <c r="H24" i="8"/>
  <c r="J24" i="8" s="1"/>
  <c r="H23" i="8"/>
  <c r="H22" i="8"/>
  <c r="J22" i="8" s="1"/>
  <c r="H21" i="8"/>
  <c r="J21" i="8" s="1"/>
  <c r="H20" i="8"/>
  <c r="J20" i="8" s="1"/>
  <c r="H19" i="8"/>
  <c r="J19" i="8" s="1"/>
  <c r="H18" i="8"/>
  <c r="J18" i="8" s="1"/>
  <c r="H17" i="8"/>
  <c r="J17" i="8" s="1"/>
  <c r="H16" i="8"/>
  <c r="J16" i="8" s="1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H7" i="8"/>
  <c r="J7" i="8" s="1"/>
  <c r="H6" i="8"/>
  <c r="J6" i="8" s="1"/>
  <c r="H5" i="8"/>
  <c r="J5" i="8" s="1"/>
  <c r="H4" i="8"/>
  <c r="J4" i="8" s="1"/>
  <c r="H3" i="8"/>
  <c r="J3" i="8" s="1"/>
  <c r="G60" i="8"/>
  <c r="I60" i="8" s="1"/>
  <c r="G59" i="8"/>
  <c r="I59" i="8" s="1"/>
  <c r="G58" i="8"/>
  <c r="I58" i="8" s="1"/>
  <c r="G57" i="8"/>
  <c r="I57" i="8" s="1"/>
  <c r="G56" i="8"/>
  <c r="I56" i="8" s="1"/>
  <c r="G55" i="8"/>
  <c r="I55" i="8" s="1"/>
  <c r="G54" i="8"/>
  <c r="I54" i="8" s="1"/>
  <c r="G53" i="8"/>
  <c r="I53" i="8" s="1"/>
  <c r="G52" i="8"/>
  <c r="I52" i="8" s="1"/>
  <c r="G51" i="8"/>
  <c r="I51" i="8" s="1"/>
  <c r="G50" i="8"/>
  <c r="I50" i="8" s="1"/>
  <c r="G49" i="8"/>
  <c r="I49" i="8" s="1"/>
  <c r="G48" i="8"/>
  <c r="I48" i="8" s="1"/>
  <c r="G47" i="8"/>
  <c r="I47" i="8" s="1"/>
  <c r="G46" i="8"/>
  <c r="I46" i="8" s="1"/>
  <c r="G45" i="8"/>
  <c r="I45" i="8" s="1"/>
  <c r="G44" i="8"/>
  <c r="I44" i="8" s="1"/>
  <c r="G43" i="8"/>
  <c r="I43" i="8" s="1"/>
  <c r="G42" i="8"/>
  <c r="I42" i="8" s="1"/>
  <c r="G41" i="8"/>
  <c r="I41" i="8" s="1"/>
  <c r="G40" i="8"/>
  <c r="I40" i="8" s="1"/>
  <c r="G39" i="8"/>
  <c r="I39" i="8" s="1"/>
  <c r="G38" i="8"/>
  <c r="I38" i="8" s="1"/>
  <c r="G37" i="8"/>
  <c r="I37" i="8" s="1"/>
  <c r="G36" i="8"/>
  <c r="I36" i="8" s="1"/>
  <c r="G35" i="8"/>
  <c r="I35" i="8" s="1"/>
  <c r="G34" i="8"/>
  <c r="I34" i="8" s="1"/>
  <c r="G33" i="8"/>
  <c r="I33" i="8" s="1"/>
  <c r="G32" i="8"/>
  <c r="I32" i="8" s="1"/>
  <c r="G31" i="8"/>
  <c r="I31" i="8" s="1"/>
  <c r="G30" i="8"/>
  <c r="I30" i="8" s="1"/>
  <c r="G29" i="8"/>
  <c r="I29" i="8" s="1"/>
  <c r="G28" i="8"/>
  <c r="I28" i="8" s="1"/>
  <c r="G27" i="8"/>
  <c r="I27" i="8" s="1"/>
  <c r="G26" i="8"/>
  <c r="I26" i="8" s="1"/>
  <c r="G25" i="8"/>
  <c r="I25" i="8" s="1"/>
  <c r="G24" i="8"/>
  <c r="I24" i="8" s="1"/>
  <c r="G23" i="8"/>
  <c r="I23" i="8" s="1"/>
  <c r="G22" i="8"/>
  <c r="I22" i="8" s="1"/>
  <c r="G21" i="8"/>
  <c r="I21" i="8" s="1"/>
  <c r="G20" i="8"/>
  <c r="I20" i="8" s="1"/>
  <c r="G19" i="8"/>
  <c r="I19" i="8" s="1"/>
  <c r="G18" i="8"/>
  <c r="I18" i="8" s="1"/>
  <c r="G17" i="8"/>
  <c r="I17" i="8" s="1"/>
  <c r="G16" i="8"/>
  <c r="I16" i="8" s="1"/>
  <c r="G15" i="8"/>
  <c r="I15" i="8" s="1"/>
  <c r="G14" i="8"/>
  <c r="I14" i="8" s="1"/>
  <c r="G13" i="8"/>
  <c r="I13" i="8" s="1"/>
  <c r="G12" i="8"/>
  <c r="I12" i="8" s="1"/>
  <c r="G11" i="8"/>
  <c r="I11" i="8" s="1"/>
  <c r="G10" i="8"/>
  <c r="I10" i="8" s="1"/>
  <c r="G9" i="8"/>
  <c r="I9" i="8" s="1"/>
  <c r="G8" i="8"/>
  <c r="I8" i="8" s="1"/>
  <c r="G7" i="8"/>
  <c r="I7" i="8" s="1"/>
  <c r="G6" i="8"/>
  <c r="I6" i="8" s="1"/>
  <c r="G5" i="8"/>
  <c r="I5" i="8" s="1"/>
  <c r="G4" i="8"/>
  <c r="I4" i="8" s="1"/>
  <c r="G3" i="8"/>
  <c r="I3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2" i="7"/>
  <c r="M19" i="7"/>
  <c r="M36" i="7"/>
  <c r="M38" i="7"/>
  <c r="L3" i="7"/>
  <c r="M3" i="7" s="1"/>
  <c r="L4" i="7"/>
  <c r="L5" i="7"/>
  <c r="L6" i="7"/>
  <c r="L7" i="7"/>
  <c r="L8" i="7"/>
  <c r="L9" i="7"/>
  <c r="L10" i="7"/>
  <c r="M10" i="7" s="1"/>
  <c r="L11" i="7"/>
  <c r="M11" i="7" s="1"/>
  <c r="L12" i="7"/>
  <c r="L13" i="7"/>
  <c r="L14" i="7"/>
  <c r="L15" i="7"/>
  <c r="M15" i="7" s="1"/>
  <c r="L16" i="7"/>
  <c r="M16" i="7" s="1"/>
  <c r="L17" i="7"/>
  <c r="M17" i="7" s="1"/>
  <c r="L18" i="7"/>
  <c r="L20" i="7"/>
  <c r="M20" i="7" s="1"/>
  <c r="L21" i="7"/>
  <c r="L22" i="7"/>
  <c r="M22" i="7" s="1"/>
  <c r="L23" i="7"/>
  <c r="M23" i="7" s="1"/>
  <c r="L24" i="7"/>
  <c r="L25" i="7"/>
  <c r="M25" i="7" s="1"/>
  <c r="L26" i="7"/>
  <c r="L27" i="7"/>
  <c r="M27" i="7" s="1"/>
  <c r="L28" i="7"/>
  <c r="M28" i="7" s="1"/>
  <c r="L29" i="7"/>
  <c r="L30" i="7"/>
  <c r="M30" i="7" s="1"/>
  <c r="L31" i="7"/>
  <c r="L32" i="7"/>
  <c r="M32" i="7" s="1"/>
  <c r="L33" i="7"/>
  <c r="M33" i="7" s="1"/>
  <c r="L34" i="7"/>
  <c r="M34" i="7" s="1"/>
  <c r="L35" i="7"/>
  <c r="L37" i="7"/>
  <c r="M37" i="7" s="1"/>
  <c r="L39" i="7"/>
  <c r="L40" i="7"/>
  <c r="L41" i="7"/>
  <c r="L42" i="7"/>
  <c r="L43" i="7"/>
  <c r="L44" i="7"/>
  <c r="M44" i="7" s="1"/>
  <c r="L45" i="7"/>
  <c r="L46" i="7"/>
  <c r="L47" i="7"/>
  <c r="L49" i="7"/>
  <c r="L50" i="7"/>
  <c r="L51" i="7"/>
  <c r="L52" i="7"/>
  <c r="M52" i="7" s="1"/>
  <c r="L53" i="7"/>
  <c r="L54" i="7"/>
  <c r="M54" i="7" s="1"/>
  <c r="L55" i="7"/>
  <c r="L56" i="7"/>
  <c r="L57" i="7"/>
  <c r="M57" i="7" s="1"/>
  <c r="L58" i="7"/>
  <c r="M58" i="7" s="1"/>
  <c r="L59" i="7"/>
  <c r="L2" i="7"/>
  <c r="M2" i="7" s="1"/>
  <c r="AC38" i="15" l="1"/>
  <c r="AC8" i="15"/>
  <c r="AC61" i="15"/>
  <c r="AC55" i="15"/>
  <c r="AC49" i="15"/>
  <c r="AC32" i="15"/>
  <c r="AC3" i="15"/>
  <c r="AC44" i="15"/>
  <c r="AC40" i="15"/>
  <c r="AC60" i="15"/>
  <c r="AC56" i="15"/>
  <c r="AC54" i="15"/>
  <c r="AC62" i="15"/>
  <c r="AC52" i="15"/>
  <c r="AC28" i="15"/>
  <c r="AC19" i="15"/>
  <c r="AC35" i="15"/>
  <c r="AC14" i="15"/>
  <c r="AC46" i="15"/>
  <c r="AC59" i="15"/>
  <c r="AC43" i="15"/>
  <c r="AC27" i="15"/>
  <c r="AC23" i="15"/>
  <c r="AC17" i="15"/>
  <c r="AC5" i="15"/>
  <c r="AC39" i="15"/>
  <c r="AC51" i="15"/>
  <c r="AC30" i="15"/>
  <c r="AC15" i="15"/>
  <c r="AC24" i="15"/>
  <c r="AC12" i="15"/>
  <c r="AC37" i="15"/>
  <c r="AC42" i="15"/>
  <c r="AC53" i="15"/>
  <c r="AC48" i="15"/>
  <c r="AC25" i="15"/>
  <c r="AC29" i="15"/>
  <c r="AC11" i="15"/>
  <c r="AC45" i="15"/>
  <c r="AC50" i="15"/>
  <c r="AC47" i="15"/>
  <c r="AC20" i="15"/>
  <c r="AC6" i="15"/>
  <c r="AC26" i="15"/>
  <c r="AC22" i="15"/>
  <c r="AC4" i="15"/>
  <c r="AC18" i="15"/>
  <c r="AC58" i="15"/>
  <c r="AC34" i="15"/>
  <c r="AC21" i="15"/>
  <c r="AC9" i="15"/>
  <c r="AC13" i="15"/>
  <c r="AC57" i="15"/>
  <c r="AC41" i="15"/>
  <c r="AC31" i="15"/>
  <c r="AC33" i="15"/>
  <c r="AC10" i="15"/>
  <c r="AC7" i="15"/>
  <c r="J39" i="8"/>
  <c r="J31" i="8"/>
  <c r="J23" i="8"/>
  <c r="V177" i="12"/>
  <c r="E7" i="4" l="1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F6" i="4"/>
  <c r="E6" i="4"/>
  <c r="H40" i="1"/>
  <c r="H72" i="1"/>
  <c r="H104" i="1"/>
  <c r="H136" i="1"/>
  <c r="H168" i="1"/>
  <c r="H200" i="1"/>
  <c r="H232" i="1"/>
  <c r="H264" i="1"/>
  <c r="H296" i="1"/>
  <c r="H328" i="1"/>
  <c r="H360" i="1"/>
  <c r="H392" i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2" i="1"/>
  <c r="G2" i="1" s="1"/>
  <c r="H2" i="1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6" i="3"/>
</calcChain>
</file>

<file path=xl/sharedStrings.xml><?xml version="1.0" encoding="utf-8"?>
<sst xmlns="http://schemas.openxmlformats.org/spreadsheetml/2006/main" count="5930" uniqueCount="1402">
  <si>
    <t>Leads</t>
  </si>
  <si>
    <t>Quote Completes</t>
  </si>
  <si>
    <t>Bind Completes</t>
  </si>
  <si>
    <t>US DMA</t>
  </si>
  <si>
    <t>Atlanta (524)</t>
  </si>
  <si>
    <t>Chicago (602)</t>
  </si>
  <si>
    <t>Minneapolis-St. Paul (613)</t>
  </si>
  <si>
    <t>Seattle-Tacoma (819)</t>
  </si>
  <si>
    <t>Denver (751)</t>
  </si>
  <si>
    <t>Phoenix (Prescott) (753)</t>
  </si>
  <si>
    <t>St. Louis (609)</t>
  </si>
  <si>
    <t>Kansas City (616)</t>
  </si>
  <si>
    <t>Milwaukee (617)</t>
  </si>
  <si>
    <t>Portland Or (820)</t>
  </si>
  <si>
    <t>Salt Lake City (770)</t>
  </si>
  <si>
    <t>Las Vegas (839)</t>
  </si>
  <si>
    <t>Cleveland-Akron (Canton) (510)</t>
  </si>
  <si>
    <t>Indianapolis (527)</t>
  </si>
  <si>
    <t>Columbus Oh (535)</t>
  </si>
  <si>
    <t>Omaha (652)</t>
  </si>
  <si>
    <t>New York (501)</t>
  </si>
  <si>
    <t>Madison (669)</t>
  </si>
  <si>
    <t>Cincinnati (515)</t>
  </si>
  <si>
    <t>Wichita-Hutchinson Plus (678)</t>
  </si>
  <si>
    <t>Los Angeles (803)</t>
  </si>
  <si>
    <t>Philadelphia (504)</t>
  </si>
  <si>
    <t>Washington DC (Hagrstwn) (511)</t>
  </si>
  <si>
    <t>Des Moines-Ames (679)</t>
  </si>
  <si>
    <t>Dayton (542)</t>
  </si>
  <si>
    <t>Detroit (505)</t>
  </si>
  <si>
    <t>Colorado Springs-Pueblo (752)</t>
  </si>
  <si>
    <t>Cedar Rapids-Wtrlo-Iwc&amp;dub (637)</t>
  </si>
  <si>
    <t>Green Bay-Appleton (658)</t>
  </si>
  <si>
    <t>Champaign&amp;sprngfld-Decatur (648)</t>
  </si>
  <si>
    <t>Savannah (507)</t>
  </si>
  <si>
    <t>Springfield Mo (619)</t>
  </si>
  <si>
    <t>Macon (503)</t>
  </si>
  <si>
    <t>Davenport-R.island-Moline (682)</t>
  </si>
  <si>
    <t>Dallas-Ft. Worth (623)</t>
  </si>
  <si>
    <t>Toledo (547)</t>
  </si>
  <si>
    <t>Lincoln &amp; Hastings-Krny (722)</t>
  </si>
  <si>
    <t>Spokane (881)</t>
  </si>
  <si>
    <t>Fargo (724)</t>
  </si>
  <si>
    <t>Columbia-Jefferson City (604)</t>
  </si>
  <si>
    <t>La Crosse-Eau Claire (702)</t>
  </si>
  <si>
    <t>Boise (757)</t>
  </si>
  <si>
    <t>San Francisco-Oak-San Jose (807)</t>
  </si>
  <si>
    <t>Augusta-Aiken (520)</t>
  </si>
  <si>
    <t>Sioux Falls(Mitchell) (725)</t>
  </si>
  <si>
    <t>Eugene (801)</t>
  </si>
  <si>
    <t>Paducah-Cape Girard-Harsbg (632)</t>
  </si>
  <si>
    <t>Tucson (Sierra Vista) (789)</t>
  </si>
  <si>
    <t>Wausau-Rhinelander (705)</t>
  </si>
  <si>
    <t>Rockford (610)</t>
  </si>
  <si>
    <t>Ft. Wayne (509)</t>
  </si>
  <si>
    <t>Yakima-Pasco-Rchlnd-Knnwck (810)</t>
  </si>
  <si>
    <t>Louisville (529)</t>
  </si>
  <si>
    <t>South Bend-Elkhart (588)</t>
  </si>
  <si>
    <t>Albany Ga (525)</t>
  </si>
  <si>
    <t>Rochestr-Mason City-Austin (611)</t>
  </si>
  <si>
    <t>No Metro (0)</t>
  </si>
  <si>
    <t>Duluth-Superior (676)</t>
  </si>
  <si>
    <t>Minot-Bsmrck-Dcknsn(Wlstn) (687)</t>
  </si>
  <si>
    <t>Albuquerque-Santa Fe (790)</t>
  </si>
  <si>
    <t>Topeka (605)</t>
  </si>
  <si>
    <t>Chattanooga (575)</t>
  </si>
  <si>
    <t>Peoria-Bloomington (675)</t>
  </si>
  <si>
    <t>Joplin-Pittsburg (603)</t>
  </si>
  <si>
    <t>Terre Haute (581)</t>
  </si>
  <si>
    <t>Sacramnto-Stkton-Modesto (862)</t>
  </si>
  <si>
    <t>Jacksonville (561)</t>
  </si>
  <si>
    <t>Reno (811)</t>
  </si>
  <si>
    <t>Evansville (649)</t>
  </si>
  <si>
    <t>Rapid City (764)</t>
  </si>
  <si>
    <t>Tampa-St. Pete (Sarasota) (539)</t>
  </si>
  <si>
    <t>Charlotte (517)</t>
  </si>
  <si>
    <t>Miami-Ft. Lauderdale (528)</t>
  </si>
  <si>
    <t>Columbus Ga (Opelika Al) (522)</t>
  </si>
  <si>
    <t>Quincy-Hannibal-Keokuk (717)</t>
  </si>
  <si>
    <t>Tallahassee-Thomasville (530)</t>
  </si>
  <si>
    <t>St. Joseph (638)</t>
  </si>
  <si>
    <t>Nashville (659)</t>
  </si>
  <si>
    <t>Birmingham (Ann and Tusc) (630)</t>
  </si>
  <si>
    <t>Houston (618)</t>
  </si>
  <si>
    <t>Orlando-Daytona Bch-Melbrn (534)</t>
  </si>
  <si>
    <t>Idaho Fals-Pocatllo(Jcksn) (758)</t>
  </si>
  <si>
    <t>Ft. Smith-Fay-Sprngdl-Rgrs (670)</t>
  </si>
  <si>
    <t>Tulsa (671)</t>
  </si>
  <si>
    <t>Greenvll-Spart-Ashevll-And (567)</t>
  </si>
  <si>
    <t>Mankato (737)</t>
  </si>
  <si>
    <t>Medford-Klamath Falls (813)</t>
  </si>
  <si>
    <t>Boston (Manchester) (506)</t>
  </si>
  <si>
    <t>Lafayette In (582)</t>
  </si>
  <si>
    <t>Charleston-Huntington (564)</t>
  </si>
  <si>
    <t>Sioux City (624)</t>
  </si>
  <si>
    <t>Pittsburgh (508)</t>
  </si>
  <si>
    <t>Bend Or (821)</t>
  </si>
  <si>
    <t>Youngstown (536)</t>
  </si>
  <si>
    <t>Ottumwa-Kirksville (631)</t>
  </si>
  <si>
    <t>Austin (635)</t>
  </si>
  <si>
    <t>Grand Junction-Montrose (773)</t>
  </si>
  <si>
    <t>Lima (558)</t>
  </si>
  <si>
    <t>Cheyenne-Scottsbluff (759)</t>
  </si>
  <si>
    <t>Yuma-El Centro (771)</t>
  </si>
  <si>
    <t>San Diego (825)</t>
  </si>
  <si>
    <t>Grand Rapids-Kalmzoo-B.crk (563)</t>
  </si>
  <si>
    <t>El Paso (Las Cruces) (765)</t>
  </si>
  <si>
    <t>Twin Falls (760)</t>
  </si>
  <si>
    <t>Memphis (640)</t>
  </si>
  <si>
    <t>Oklahoma City (650)</t>
  </si>
  <si>
    <t>Baltimore (512)</t>
  </si>
  <si>
    <t>Zanesville (596)</t>
  </si>
  <si>
    <t>Raleigh-Durham (Fayetvlle) (560)</t>
  </si>
  <si>
    <t>Wheeling-Steubenville (554)</t>
  </si>
  <si>
    <t>San Antonio (641)</t>
  </si>
  <si>
    <t>West Palm Beach-Ft. Pierce (548)</t>
  </si>
  <si>
    <t>Providence-New Bedford (521)</t>
  </si>
  <si>
    <t>Hartford &amp; New Haven (533)</t>
  </si>
  <si>
    <t>North Platte (740)</t>
  </si>
  <si>
    <t>Fresno-Visalia (866)</t>
  </si>
  <si>
    <t>Ft. Myers-Naples (571)</t>
  </si>
  <si>
    <t>Lansing (551)</t>
  </si>
  <si>
    <t>Mobile-Pensacola (Ft Walt) (686)</t>
  </si>
  <si>
    <t>Parkersburg (597)</t>
  </si>
  <si>
    <t>Honolulu (744)</t>
  </si>
  <si>
    <t>New Orleans (622)</t>
  </si>
  <si>
    <t>Greensboro-H.point-W.salem (518)</t>
  </si>
  <si>
    <t>Harrisonburg (569)</t>
  </si>
  <si>
    <t>Flint-Saginaw-Bay City (513)</t>
  </si>
  <si>
    <t>Columbia Sc (546)</t>
  </si>
  <si>
    <t>Lexington (541)</t>
  </si>
  <si>
    <t>Knoxville (557)</t>
  </si>
  <si>
    <t>Norfolk-Portsmth-Newpt Nws (544)</t>
  </si>
  <si>
    <t>Richmond-Petersburg (556)</t>
  </si>
  <si>
    <t>Myrtle Beach-Florence (570)</t>
  </si>
  <si>
    <t>Charleston Sc (519)</t>
  </si>
  <si>
    <t>Montgomery-Selma (698)</t>
  </si>
  <si>
    <t>Little Rock-Pine Bluff (693)</t>
  </si>
  <si>
    <t>Baton Rouge (716)</t>
  </si>
  <si>
    <t>Huntsville-Decatur (Flor) (691)</t>
  </si>
  <si>
    <t>Santabarbra-Sanmar-Sanluob (855)</t>
  </si>
  <si>
    <t>Buffalo (514)</t>
  </si>
  <si>
    <t>Anchorage (743)</t>
  </si>
  <si>
    <t>Gainesville (592)</t>
  </si>
  <si>
    <t>Palm Springs (804)</t>
  </si>
  <si>
    <t>Harrisburg-Lncstr-Leb-York (566)</t>
  </si>
  <si>
    <t>Jackson Ms (718)</t>
  </si>
  <si>
    <t>Roanoke-Lynchburg (573)</t>
  </si>
  <si>
    <t>Wilkes Barre-Scranton-Hztn (577)</t>
  </si>
  <si>
    <t>Johnstown-Altoona-St Colge (574)</t>
  </si>
  <si>
    <t>Wilmington (550)</t>
  </si>
  <si>
    <t>Monroe-El Dorado (628)</t>
  </si>
  <si>
    <t>Waco-Temple-Bryan (625)</t>
  </si>
  <si>
    <t>Albany-Schenectady-Troy (532)</t>
  </si>
  <si>
    <t>Panama City (656)</t>
  </si>
  <si>
    <t>Traverse City-Cadillac (540)</t>
  </si>
  <si>
    <t>Dothan (606)</t>
  </si>
  <si>
    <t>Fairbanks (745)</t>
  </si>
  <si>
    <t>Butte-Bozeman (754)</t>
  </si>
  <si>
    <t>Harlingen-Wslco-Brnsvl-Mca (636)</t>
  </si>
  <si>
    <t>Greenwood-Greenville (647)</t>
  </si>
  <si>
    <t>Monterey-Salinas (828)</t>
  </si>
  <si>
    <t>Shreveport (612)</t>
  </si>
  <si>
    <t>Tri-Cities Tn-VA (531)</t>
  </si>
  <si>
    <t>Portland-Auburn (500)</t>
  </si>
  <si>
    <t>Biloxi-Gulfport (746)</t>
  </si>
  <si>
    <t>Amarillo (634)</t>
  </si>
  <si>
    <t>Bakersfield (800)</t>
  </si>
  <si>
    <t>Marquette (553)</t>
  </si>
  <si>
    <t>Greenville-N.bern-Washngtn (545)</t>
  </si>
  <si>
    <t>Odessa-Midland (633)</t>
  </si>
  <si>
    <t>Charlottesville (584)</t>
  </si>
  <si>
    <t>Tyler-Longview(Lfkn&amp;ncgd) (709)</t>
  </si>
  <si>
    <t>Columbus-Tupelo-W Pnt-Hstn (673)</t>
  </si>
  <si>
    <t>Chico-Redding (868)</t>
  </si>
  <si>
    <t>Bangor (537)</t>
  </si>
  <si>
    <t>Erie (516)</t>
  </si>
  <si>
    <t>Lafayette La (642)</t>
  </si>
  <si>
    <t>Burlington-Plattsburgh (523)</t>
  </si>
  <si>
    <t>Missoula (762)</t>
  </si>
  <si>
    <t>Salisbury (576)</t>
  </si>
  <si>
    <t>Syracuse (555)</t>
  </si>
  <si>
    <t>Rochester Ny (538)</t>
  </si>
  <si>
    <t>Sherman-Ada (657)</t>
  </si>
  <si>
    <t>Laredo (749)</t>
  </si>
  <si>
    <t>Jonesboro (734)</t>
  </si>
  <si>
    <t>Abilene-Sweetwater (662)</t>
  </si>
  <si>
    <t>Lake Charles (643)</t>
  </si>
  <si>
    <t>Meridian (711)</t>
  </si>
  <si>
    <t>Beaumont-Port Arthur (692)</t>
  </si>
  <si>
    <t>Casper-Riverton (767)</t>
  </si>
  <si>
    <t>Helena (766)</t>
  </si>
  <si>
    <t>Great Falls (755)</t>
  </si>
  <si>
    <t>Bowling Green (736)</t>
  </si>
  <si>
    <t>Jackson Tn (639)</t>
  </si>
  <si>
    <t>Utica (526)</t>
  </si>
  <si>
    <t>Hattiesburg-Laurel (710)</t>
  </si>
  <si>
    <t>Bluefield-Beckley-Oak Hill (559)</t>
  </si>
  <si>
    <t>Billings (756)</t>
  </si>
  <si>
    <t>Lubbock (651)</t>
  </si>
  <si>
    <t>Wichita Falls &amp; Lawton (627)</t>
  </si>
  <si>
    <t>Clarksburg-Weston (598)</t>
  </si>
  <si>
    <t>Springfield-Holyoke (543)</t>
  </si>
  <si>
    <t>Juneau (747)</t>
  </si>
  <si>
    <t>San Angelo (661)</t>
  </si>
  <si>
    <t>Eureka (802)</t>
  </si>
  <si>
    <t>Corpus Christi (600)</t>
  </si>
  <si>
    <t>Binghamton (502)</t>
  </si>
  <si>
    <t>Glendive (798)</t>
  </si>
  <si>
    <t>Victoria (626)</t>
  </si>
  <si>
    <t>Watertown (549)</t>
  </si>
  <si>
    <t>DMA</t>
  </si>
  <si>
    <t>Period</t>
  </si>
  <si>
    <t>2021H2</t>
  </si>
  <si>
    <t>US States</t>
  </si>
  <si>
    <t>Georgia</t>
  </si>
  <si>
    <t>Illinois</t>
  </si>
  <si>
    <t>Ohio</t>
  </si>
  <si>
    <t>Missouri</t>
  </si>
  <si>
    <t>Washington</t>
  </si>
  <si>
    <t>Wisconsin</t>
  </si>
  <si>
    <t>Minnesota</t>
  </si>
  <si>
    <t>Colorado</t>
  </si>
  <si>
    <t>Arizona</t>
  </si>
  <si>
    <t>Indiana</t>
  </si>
  <si>
    <t>Nevada</t>
  </si>
  <si>
    <t>Oregon</t>
  </si>
  <si>
    <t>Kansas</t>
  </si>
  <si>
    <t>Utah</t>
  </si>
  <si>
    <t>Iowa</t>
  </si>
  <si>
    <t>California</t>
  </si>
  <si>
    <t>Nebraska</t>
  </si>
  <si>
    <t>New Jersey</t>
  </si>
  <si>
    <t>Pennsylvania</t>
  </si>
  <si>
    <t>New York</t>
  </si>
  <si>
    <t>Michigan</t>
  </si>
  <si>
    <t>Texas</t>
  </si>
  <si>
    <t>Idaho</t>
  </si>
  <si>
    <t>North Dakota</t>
  </si>
  <si>
    <t>Florida</t>
  </si>
  <si>
    <t>South Dakota</t>
  </si>
  <si>
    <t>Virginia</t>
  </si>
  <si>
    <t>Unspecified</t>
  </si>
  <si>
    <t>Maryland</t>
  </si>
  <si>
    <t>Alabama</t>
  </si>
  <si>
    <t>Kentucky</t>
  </si>
  <si>
    <t>North Carolina</t>
  </si>
  <si>
    <t>New Mexico</t>
  </si>
  <si>
    <t>Tennessee</t>
  </si>
  <si>
    <t>Connecticut</t>
  </si>
  <si>
    <t>Oklahoma</t>
  </si>
  <si>
    <t>District of Columbia</t>
  </si>
  <si>
    <t>Massachusetts</t>
  </si>
  <si>
    <t>Alaska</t>
  </si>
  <si>
    <t>Arkansas</t>
  </si>
  <si>
    <t>South Carolina</t>
  </si>
  <si>
    <t>Louisiana</t>
  </si>
  <si>
    <t>Mississippi</t>
  </si>
  <si>
    <t>West Virginia</t>
  </si>
  <si>
    <t>Hawaii</t>
  </si>
  <si>
    <t>Wyoming</t>
  </si>
  <si>
    <t>Montana</t>
  </si>
  <si>
    <t>New Hampshire</t>
  </si>
  <si>
    <t>Vermont</t>
  </si>
  <si>
    <t>Rhode Island</t>
  </si>
  <si>
    <t>Delaware</t>
  </si>
  <si>
    <t>Maine</t>
  </si>
  <si>
    <t>State</t>
  </si>
  <si>
    <t>Column Labels</t>
  </si>
  <si>
    <t>Grand Total</t>
  </si>
  <si>
    <t>Row Labels</t>
  </si>
  <si>
    <t>Sum of Leads</t>
  </si>
  <si>
    <t>Alexandria La (644)</t>
  </si>
  <si>
    <t>Elmira (Corning) (565)</t>
  </si>
  <si>
    <t>Presque Isle (552)</t>
  </si>
  <si>
    <t>Rank</t>
  </si>
  <si>
    <t>DMA Code</t>
  </si>
  <si>
    <t>DMA Code1</t>
  </si>
  <si>
    <t>DMA Name</t>
  </si>
  <si>
    <t>Quotes</t>
  </si>
  <si>
    <t>Bind</t>
  </si>
  <si>
    <t>Quotes/Lead</t>
  </si>
  <si>
    <t>Bind/Quotes</t>
  </si>
  <si>
    <t>Sessions</t>
  </si>
  <si>
    <t>New Users</t>
  </si>
  <si>
    <t>Population</t>
  </si>
  <si>
    <t>House Index</t>
  </si>
  <si>
    <t>Google Trend - DMA level</t>
  </si>
  <si>
    <t>Vairable</t>
  </si>
  <si>
    <t>Average Quotes Growth Rate Q2/Q1, Q3/Q2, Q4/Q3</t>
  </si>
  <si>
    <t>DMA Population</t>
  </si>
  <si>
    <t>Registered Auto owner</t>
  </si>
  <si>
    <t>All data will be Full Year 2021</t>
  </si>
  <si>
    <t>Medium</t>
  </si>
  <si>
    <t>Buyer</t>
  </si>
  <si>
    <t>MARKET (alphabetical order)</t>
  </si>
  <si>
    <t xml:space="preserve">MARKET CODE </t>
  </si>
  <si>
    <t>Prod Code</t>
  </si>
  <si>
    <t>LENGTH</t>
  </si>
  <si>
    <t>FLIGHT DATES</t>
  </si>
  <si>
    <t>TOTAL TRPS (see below for wkly breakout)</t>
  </si>
  <si>
    <t>TOTAL GROSS BUDGET</t>
  </si>
  <si>
    <t>TOTAL NET BUDGET</t>
  </si>
  <si>
    <t>MARKET COMMENTS (Tier)</t>
  </si>
  <si>
    <t>TV</t>
  </si>
  <si>
    <t>KANSAS CITY MO</t>
  </si>
  <si>
    <t>:30</t>
  </si>
  <si>
    <t>9/27-10/17, 10/25-11/14,11/29-12/19</t>
  </si>
  <si>
    <t>MILWAUKEE WI</t>
  </si>
  <si>
    <t>MINNEAPOLIS/ST PAUL MN</t>
  </si>
  <si>
    <t>ST LOUIS MO</t>
  </si>
  <si>
    <t>COLUMBIA/JEFERSON CTY MO</t>
  </si>
  <si>
    <t>DULUTH/SUPERIOR MN</t>
  </si>
  <si>
    <t>JOPLIN/PITTSBURG MO</t>
  </si>
  <si>
    <t>LA CROSSE/EAU CLAIRE WI</t>
  </si>
  <si>
    <t>MADISON WI</t>
  </si>
  <si>
    <t>MANKATO MN</t>
  </si>
  <si>
    <t>ST JOSEPH MO</t>
  </si>
  <si>
    <t>WAUSAU WI</t>
  </si>
  <si>
    <t>WICHITA/HUTCHINSON KS</t>
  </si>
  <si>
    <t>ATLANTA GA</t>
  </si>
  <si>
    <t>CHICAGO IL</t>
  </si>
  <si>
    <t>CINCINNATI OH</t>
  </si>
  <si>
    <t>CLEVELAND/AKRN/CANTON OH</t>
  </si>
  <si>
    <t>COLUMBUS OH</t>
  </si>
  <si>
    <t>DAYTON OH</t>
  </si>
  <si>
    <t>SEATTLE/TACOMA WA</t>
  </si>
  <si>
    <t>ZANESVILLE OH</t>
  </si>
  <si>
    <t>BOISE ID</t>
  </si>
  <si>
    <t>IDAHO FALLS/POCATELLO ID</t>
  </si>
  <si>
    <t>LIMA OH</t>
  </si>
  <si>
    <t>QUINCY/HANIBAL/KEOKUK IL</t>
  </si>
  <si>
    <t>ROCKFORD IL</t>
  </si>
  <si>
    <t>SPOKANE WA</t>
  </si>
  <si>
    <t>SPRGFD/CHAMPAIGN/DCTR IL</t>
  </si>
  <si>
    <t>TOLEDO OH</t>
  </si>
  <si>
    <t>YAKIMA WA</t>
  </si>
  <si>
    <t>DENVER CO</t>
  </si>
  <si>
    <t>INDIANAPOLIS IN</t>
  </si>
  <si>
    <t>LAS VEGAS NV</t>
  </si>
  <si>
    <t>PHOENIX AZ</t>
  </si>
  <si>
    <t>PORTLAND OR</t>
  </si>
  <si>
    <t>SALT LAKE CITY UT</t>
  </si>
  <si>
    <t>BEND OR</t>
  </si>
  <si>
    <t>BISMARCK/MINOT/DICKNS ND</t>
  </si>
  <si>
    <t>CEDAR RAPIDS/WTRLOO IA</t>
  </si>
  <si>
    <t>COL SPRINGS/PUEBLO CO</t>
  </si>
  <si>
    <t>DAVENPORT/RCKIL/MOLNE IA</t>
  </si>
  <si>
    <t>DES MOINES/AMES IA</t>
  </si>
  <si>
    <t>EUGENE OR</t>
  </si>
  <si>
    <t>EVANSVILLE/HENDERSON IN</t>
  </si>
  <si>
    <t>FARGO/VLYCTY/ABDN/PMB ND</t>
  </si>
  <si>
    <t>FORT WAYNE IN</t>
  </si>
  <si>
    <t>LAFAYETTE/MUNCIE IN</t>
  </si>
  <si>
    <t>LINCOLN/HAST/KRNY NE</t>
  </si>
  <si>
    <t>MASON/AUSTN/RCHSTR IA</t>
  </si>
  <si>
    <t>NO PLATTE/MCCOOK/HAYS NE</t>
  </si>
  <si>
    <t>OMAHA NE</t>
  </si>
  <si>
    <t>OTTUMWA/KIRKSVILLE IA</t>
  </si>
  <si>
    <t>RAPID CITY SD</t>
  </si>
  <si>
    <t>SIOUX FALLS/MITCHELL SD</t>
  </si>
  <si>
    <t>SOUTH BEND/ELKHART IN</t>
  </si>
  <si>
    <t>TERRE HAUTE IN</t>
  </si>
  <si>
    <t>TWIN FALLS ID</t>
  </si>
  <si>
    <t>YUMA/EL CENTRO AZ</t>
  </si>
  <si>
    <t>ATLANTA</t>
  </si>
  <si>
    <t>CHICAGO</t>
  </si>
  <si>
    <t>MINNEAPOLIS-ST. PAUL</t>
  </si>
  <si>
    <t>SEATTLE-TACOMA</t>
  </si>
  <si>
    <t>PHOENIX (PRESCOTT)</t>
  </si>
  <si>
    <t>DENVER</t>
  </si>
  <si>
    <t>ST. LOUIS</t>
  </si>
  <si>
    <t>MILWAUKEE</t>
  </si>
  <si>
    <t>LAS VEGAS</t>
  </si>
  <si>
    <t>KANSAS CITY</t>
  </si>
  <si>
    <t>SALT LAKE CITY</t>
  </si>
  <si>
    <t>CLEVELAND-AKRON (CANTON)</t>
  </si>
  <si>
    <t>INDIANAPOLIS</t>
  </si>
  <si>
    <t>NEW YORK</t>
  </si>
  <si>
    <t>OMAHA</t>
  </si>
  <si>
    <t>MADISON</t>
  </si>
  <si>
    <t>LOS ANGELES</t>
  </si>
  <si>
    <t>CINCINNATI</t>
  </si>
  <si>
    <t>WICHITA-HUTCHINSON PLUS</t>
  </si>
  <si>
    <t>COLORADO SPRINGS-PUEBLO</t>
  </si>
  <si>
    <t>PHILADELPHIA</t>
  </si>
  <si>
    <t>WASHINGTON DC (HAGRSTWN)</t>
  </si>
  <si>
    <t>DES MOINES-AMES</t>
  </si>
  <si>
    <t>DAYTON</t>
  </si>
  <si>
    <t>DETROIT</t>
  </si>
  <si>
    <t>GREEN BAY-APPLETON</t>
  </si>
  <si>
    <t>CEDAR RAPIDS-WTRLO-IWC&amp;DUB</t>
  </si>
  <si>
    <t>SPRINGFIELD MO</t>
  </si>
  <si>
    <t>TUCSON (SIERRA VISTA)</t>
  </si>
  <si>
    <t>SAVANNAH</t>
  </si>
  <si>
    <t>CHAMPAIGN&amp;SPRNGFLD-DECATUR</t>
  </si>
  <si>
    <t>DALLAS-FT. WORTH</t>
  </si>
  <si>
    <t>SPOKANE</t>
  </si>
  <si>
    <t>MACON</t>
  </si>
  <si>
    <t>DAVENPORT-R.ISLAND-MOLINE</t>
  </si>
  <si>
    <t>TOLEDO</t>
  </si>
  <si>
    <t>LINCOLN &amp; HASTINGS-KRNY</t>
  </si>
  <si>
    <t>COLUMBIA-JEFFERSON CITY</t>
  </si>
  <si>
    <t>BOISE</t>
  </si>
  <si>
    <t>FARGO</t>
  </si>
  <si>
    <t>LA CROSSE-EAU CLAIRE</t>
  </si>
  <si>
    <t>EUGENE</t>
  </si>
  <si>
    <t>N/A</t>
  </si>
  <si>
    <t>SAN FRANCISCO-OAK-SAN JOSE</t>
  </si>
  <si>
    <t>LOUISVILLE</t>
  </si>
  <si>
    <t>AUGUSTA-AIKEN</t>
  </si>
  <si>
    <t>ROCKFORD</t>
  </si>
  <si>
    <t>SIOUX FALLS(MITCHELL)</t>
  </si>
  <si>
    <t>PADUCAH-CAPE GIRARD-HARSBG</t>
  </si>
  <si>
    <t>WAUSAU-RHINELANDER</t>
  </si>
  <si>
    <t>YAKIMA-PASCO-RCHLND-KNNWCK</t>
  </si>
  <si>
    <t>FT. WAYNE</t>
  </si>
  <si>
    <t>RENO</t>
  </si>
  <si>
    <t>SOUTH BEND-ELKHART</t>
  </si>
  <si>
    <t>ALBANY GA</t>
  </si>
  <si>
    <t>MINOT-BSMRCK-DCKNSN(WLSTN)</t>
  </si>
  <si>
    <t>TOPEKA</t>
  </si>
  <si>
    <t>ROCHESTR-MASON CITY-AUSTIN</t>
  </si>
  <si>
    <t>PEORIA-BLOOMINGTON</t>
  </si>
  <si>
    <t>DULUTH-SUPERIOR</t>
  </si>
  <si>
    <t>ALBUQUERQUE-SANTA FE</t>
  </si>
  <si>
    <t>CHATTANOOGA</t>
  </si>
  <si>
    <t>JOPLIN-PITTSBURG</t>
  </si>
  <si>
    <t>JACKSONVILLE</t>
  </si>
  <si>
    <t>SACRAMNTO-STKTON-MODESTO</t>
  </si>
  <si>
    <t>EVANSVILLE</t>
  </si>
  <si>
    <t>COLUMBUS GA (OPELIKA AL)</t>
  </si>
  <si>
    <t>TERRE HAUTE</t>
  </si>
  <si>
    <t>RAPID CITY</t>
  </si>
  <si>
    <t>BIRMINGHAM (ANN AND TUSC)</t>
  </si>
  <si>
    <t>MEDFORD-KLAMATH FALLS</t>
  </si>
  <si>
    <t>CHARLOTTE</t>
  </si>
  <si>
    <t>ORLANDO-DAYTONA BCH-MELBRN</t>
  </si>
  <si>
    <t>TAMPA-ST. PETE (SARASOTA)</t>
  </si>
  <si>
    <t>MIAMI-FT. LAUDERDALE</t>
  </si>
  <si>
    <t>NASHVILLE</t>
  </si>
  <si>
    <t>TALLAHASSEE-THOMASVILLE</t>
  </si>
  <si>
    <t>QUINCY-HANNIBAL-KEOKUK</t>
  </si>
  <si>
    <t>YOUNGSTOWN</t>
  </si>
  <si>
    <t>GREENVLL-SPART-ASHEVLL-AND</t>
  </si>
  <si>
    <t>HARTFORD &amp; NEW HAVEN</t>
  </si>
  <si>
    <t>IDAHO FALS-POCATLLO(JCKSN)</t>
  </si>
  <si>
    <t>TULSA</t>
  </si>
  <si>
    <t>SIOUX CITY</t>
  </si>
  <si>
    <t>HOUSTON</t>
  </si>
  <si>
    <t>ST. JOSEPH</t>
  </si>
  <si>
    <t>GRAND JUNCTION-MONTROSE</t>
  </si>
  <si>
    <t>LAFAYETTE IN</t>
  </si>
  <si>
    <t>CHARLESTON-HUNTINGTON</t>
  </si>
  <si>
    <t>MANKATO</t>
  </si>
  <si>
    <t>PITTSBURGH</t>
  </si>
  <si>
    <t>FAIRBANKS</t>
  </si>
  <si>
    <t>BOSTON (MANCHESTER)</t>
  </si>
  <si>
    <t>YUMA-EL CENTRO</t>
  </si>
  <si>
    <t>OTTUMWA-KIRKSVILLE</t>
  </si>
  <si>
    <t>FT. SMITH-FAY-SPRNGDL-RGRS</t>
  </si>
  <si>
    <t>LIMA</t>
  </si>
  <si>
    <t>BUFFALO</t>
  </si>
  <si>
    <t>SAN DIEGO</t>
  </si>
  <si>
    <t>AUSTIN</t>
  </si>
  <si>
    <t>CHEYENNE-SCOTTSBLUFF</t>
  </si>
  <si>
    <t>TWIN FALLS</t>
  </si>
  <si>
    <t>WHEELING-STEUBENVILLE</t>
  </si>
  <si>
    <t>BALTIMORE</t>
  </si>
  <si>
    <t>GRAND RAPIDS-KALMZOO-B.CRK</t>
  </si>
  <si>
    <t>SAN ANTONIO</t>
  </si>
  <si>
    <t>OKLAHOMA CITY</t>
  </si>
  <si>
    <t>ALBANY-SCHENECTADY-TROY</t>
  </si>
  <si>
    <t>ZANESVILLE</t>
  </si>
  <si>
    <t>MEMPHIS</t>
  </si>
  <si>
    <t>ROCHESTER NY</t>
  </si>
  <si>
    <t>WEST PALM BEACH-FT. PIERCE</t>
  </si>
  <si>
    <t>SYRACUSE</t>
  </si>
  <si>
    <t>EL PASO (LAS CRUCES)</t>
  </si>
  <si>
    <t>NORTH PLATTE</t>
  </si>
  <si>
    <t>RALEIGH-DURHAM (FAYETVLLE)</t>
  </si>
  <si>
    <t>FT. MYERS-NAPLES</t>
  </si>
  <si>
    <t>MOBILE-PENSACOLA (FT WALT)</t>
  </si>
  <si>
    <t>MONTGOMERY-SELMA</t>
  </si>
  <si>
    <t>NEW ORLEANS</t>
  </si>
  <si>
    <t>PARKERSBURG</t>
  </si>
  <si>
    <t>HONOLULU</t>
  </si>
  <si>
    <t>PROVIDENCE-NEW BEDFORD</t>
  </si>
  <si>
    <t>FLINT-SAGINAW-BAY CITY</t>
  </si>
  <si>
    <t>WACO-TEMPLE-BRYAN</t>
  </si>
  <si>
    <t>NORFOLK-PORTSMTH-NEWPT NWS</t>
  </si>
  <si>
    <t>LEXINGTON</t>
  </si>
  <si>
    <t>LANSING</t>
  </si>
  <si>
    <t>GREENSBORO-H.POINT-W.SALEM</t>
  </si>
  <si>
    <t>WILKES BARRE-SCRANTON-HZTN</t>
  </si>
  <si>
    <t>FRESNO-VISALIA</t>
  </si>
  <si>
    <t>KNOXVILLE</t>
  </si>
  <si>
    <t>HARRISONBURG</t>
  </si>
  <si>
    <t>UTICA</t>
  </si>
  <si>
    <t>RICHMOND-PETERSBURG</t>
  </si>
  <si>
    <t>COLUMBIA SC</t>
  </si>
  <si>
    <t>SPRINGFIELD-HOLYOKE</t>
  </si>
  <si>
    <t>LITTLE ROCK-PINE BLUFF</t>
  </si>
  <si>
    <t>CHARLESTON SC</t>
  </si>
  <si>
    <t>DOTHAN</t>
  </si>
  <si>
    <t>BURLINGTON-PLATTSBURGH</t>
  </si>
  <si>
    <t>HUNTSVILLE-DECATUR (FLOR)</t>
  </si>
  <si>
    <t>PALM SPRINGS</t>
  </si>
  <si>
    <t>JACKSON MS</t>
  </si>
  <si>
    <t>GAINESVILLE</t>
  </si>
  <si>
    <t>HARLINGEN-WSLCO-BRNSVL-MCA</t>
  </si>
  <si>
    <t>HARRISBURG-LNCSTR-LEB-YORK</t>
  </si>
  <si>
    <t>PANAMA CITY</t>
  </si>
  <si>
    <t>BATON ROUGE</t>
  </si>
  <si>
    <t>SANTABARBRA-SANMAR-SANLUOB</t>
  </si>
  <si>
    <t>MYRTLE BEACH-FLORENCE</t>
  </si>
  <si>
    <t>ROANOKE-LYNCHBURG</t>
  </si>
  <si>
    <t>GREENWOOD-GREENVILLE</t>
  </si>
  <si>
    <t>JOHNSTOWN-ALTOONA-ST COLGE</t>
  </si>
  <si>
    <t>TYLER-LONGVIEW(LFKN&amp;NCGD)</t>
  </si>
  <si>
    <t>MONTEREY-SALINAS</t>
  </si>
  <si>
    <t>WILMINGTON</t>
  </si>
  <si>
    <t>LAFAYETTE LA</t>
  </si>
  <si>
    <t>ANCHORAGE</t>
  </si>
  <si>
    <t>BINGHAMTON</t>
  </si>
  <si>
    <t>AMARILLO</t>
  </si>
  <si>
    <t>CHICO-REDDING</t>
  </si>
  <si>
    <t>GREENVILLE-N.BERN-WASHNGTN</t>
  </si>
  <si>
    <t>ERIE</t>
  </si>
  <si>
    <t>MONROE-EL DORADO</t>
  </si>
  <si>
    <t>SHREVEPORT</t>
  </si>
  <si>
    <t>TRI-CITIES TN-VA</t>
  </si>
  <si>
    <t>BAKERSFIELD</t>
  </si>
  <si>
    <t>TRAVERSE CITY-CADILLAC</t>
  </si>
  <si>
    <t>BUTTE-BOZEMAN</t>
  </si>
  <si>
    <t>WATERTOWN</t>
  </si>
  <si>
    <t>MARQUETTE</t>
  </si>
  <si>
    <t>JONESBORO</t>
  </si>
  <si>
    <t>PORTLAND-AUBURN</t>
  </si>
  <si>
    <t>SALISBURY</t>
  </si>
  <si>
    <t>SHERMAN-ADA</t>
  </si>
  <si>
    <t>BEAUMONT-PORT ARTHUR</t>
  </si>
  <si>
    <t>CHARLOTTESVILLE</t>
  </si>
  <si>
    <t>BILOXI-GULFPORT</t>
  </si>
  <si>
    <t>HELENA</t>
  </si>
  <si>
    <t>COLUMBUS-TUPELO-W PNT-HSTN</t>
  </si>
  <si>
    <t>BILLINGS</t>
  </si>
  <si>
    <t>BOWLING GREEN</t>
  </si>
  <si>
    <t>ODESSA-MIDLAND</t>
  </si>
  <si>
    <t>JACKSON TN</t>
  </si>
  <si>
    <t>CASPER-RIVERTON</t>
  </si>
  <si>
    <t>WICHITA FALLS &amp; LAWTON</t>
  </si>
  <si>
    <t>CORPUS CHRISTI</t>
  </si>
  <si>
    <t>HATTIESBURG-LAUREL</t>
  </si>
  <si>
    <t>LAKE CHARLES</t>
  </si>
  <si>
    <t>BANGOR</t>
  </si>
  <si>
    <t>EUREKA</t>
  </si>
  <si>
    <t>BLUEFIELD-BECKLEY-OAK HILL</t>
  </si>
  <si>
    <t>GREAT FALLS</t>
  </si>
  <si>
    <t>ABILENE-SWEETWATER</t>
  </si>
  <si>
    <t>MISSOULA</t>
  </si>
  <si>
    <t>SAN ANGELO</t>
  </si>
  <si>
    <t>LAREDO</t>
  </si>
  <si>
    <t>ALEXANDRIA LA</t>
  </si>
  <si>
    <t>ELMIRA (CORNING)</t>
  </si>
  <si>
    <t>CLARKSBURG-WESTON</t>
  </si>
  <si>
    <t>MERIDIAN</t>
  </si>
  <si>
    <t>LUBBOCK</t>
  </si>
  <si>
    <t>JUNEAU</t>
  </si>
  <si>
    <t>VICTORIA</t>
  </si>
  <si>
    <t>PRESQUE ISLE</t>
  </si>
  <si>
    <t>GLENDIVE</t>
  </si>
  <si>
    <t>Total Sum of Leads</t>
  </si>
  <si>
    <t>Total Sum of Leads2</t>
  </si>
  <si>
    <t>Sum of Leads2</t>
  </si>
  <si>
    <t>Adobe DMA</t>
  </si>
  <si>
    <t>524</t>
  </si>
  <si>
    <t>602</t>
  </si>
  <si>
    <t>613</t>
  </si>
  <si>
    <t>819</t>
  </si>
  <si>
    <t>753</t>
  </si>
  <si>
    <t>751</t>
  </si>
  <si>
    <t>609</t>
  </si>
  <si>
    <t>617</t>
  </si>
  <si>
    <t>839</t>
  </si>
  <si>
    <t>616</t>
  </si>
  <si>
    <t>820</t>
  </si>
  <si>
    <t>770</t>
  </si>
  <si>
    <t>510</t>
  </si>
  <si>
    <t>527</t>
  </si>
  <si>
    <t>501</t>
  </si>
  <si>
    <t>535</t>
  </si>
  <si>
    <t>652</t>
  </si>
  <si>
    <t>669</t>
  </si>
  <si>
    <t>803</t>
  </si>
  <si>
    <t>515</t>
  </si>
  <si>
    <t>678</t>
  </si>
  <si>
    <t>752</t>
  </si>
  <si>
    <t>504</t>
  </si>
  <si>
    <t>511</t>
  </si>
  <si>
    <t>679</t>
  </si>
  <si>
    <t>542</t>
  </si>
  <si>
    <t>505</t>
  </si>
  <si>
    <t>658</t>
  </si>
  <si>
    <t>637</t>
  </si>
  <si>
    <t>619</t>
  </si>
  <si>
    <t>789</t>
  </si>
  <si>
    <t>507</t>
  </si>
  <si>
    <t>648</t>
  </si>
  <si>
    <t>623</t>
  </si>
  <si>
    <t>881</t>
  </si>
  <si>
    <t>503</t>
  </si>
  <si>
    <t>682</t>
  </si>
  <si>
    <t>547</t>
  </si>
  <si>
    <t>722</t>
  </si>
  <si>
    <t>604</t>
  </si>
  <si>
    <t>757</t>
  </si>
  <si>
    <t>724</t>
  </si>
  <si>
    <t>702</t>
  </si>
  <si>
    <t>801</t>
  </si>
  <si>
    <t>807</t>
  </si>
  <si>
    <t>529</t>
  </si>
  <si>
    <t>520</t>
  </si>
  <si>
    <t>610</t>
  </si>
  <si>
    <t>725</t>
  </si>
  <si>
    <t>632</t>
  </si>
  <si>
    <t>705</t>
  </si>
  <si>
    <t>810</t>
  </si>
  <si>
    <t>509</t>
  </si>
  <si>
    <t>811</t>
  </si>
  <si>
    <t>588</t>
  </si>
  <si>
    <t>525</t>
  </si>
  <si>
    <t>687</t>
  </si>
  <si>
    <t>605</t>
  </si>
  <si>
    <t>611</t>
  </si>
  <si>
    <t>675</t>
  </si>
  <si>
    <t>676</t>
  </si>
  <si>
    <t>790</t>
  </si>
  <si>
    <t>575</t>
  </si>
  <si>
    <t>603</t>
  </si>
  <si>
    <t>561</t>
  </si>
  <si>
    <t>862</t>
  </si>
  <si>
    <t>649</t>
  </si>
  <si>
    <t>522</t>
  </si>
  <si>
    <t>581</t>
  </si>
  <si>
    <t>764</t>
  </si>
  <si>
    <t>630</t>
  </si>
  <si>
    <t>813</t>
  </si>
  <si>
    <t>517</t>
  </si>
  <si>
    <t>534</t>
  </si>
  <si>
    <t>539</t>
  </si>
  <si>
    <t>528</t>
  </si>
  <si>
    <t>659</t>
  </si>
  <si>
    <t>530</t>
  </si>
  <si>
    <t>717</t>
  </si>
  <si>
    <t>536</t>
  </si>
  <si>
    <t>567</t>
  </si>
  <si>
    <t>533</t>
  </si>
  <si>
    <t>758</t>
  </si>
  <si>
    <t>671</t>
  </si>
  <si>
    <t>624</t>
  </si>
  <si>
    <t>618</t>
  </si>
  <si>
    <t>638</t>
  </si>
  <si>
    <t>773</t>
  </si>
  <si>
    <t>582</t>
  </si>
  <si>
    <t>564</t>
  </si>
  <si>
    <t>737</t>
  </si>
  <si>
    <t>508</t>
  </si>
  <si>
    <t>745</t>
  </si>
  <si>
    <t>506</t>
  </si>
  <si>
    <t>771</t>
  </si>
  <si>
    <t>821</t>
  </si>
  <si>
    <t>631</t>
  </si>
  <si>
    <t>670</t>
  </si>
  <si>
    <t>558</t>
  </si>
  <si>
    <t>514</t>
  </si>
  <si>
    <t>825</t>
  </si>
  <si>
    <t>635</t>
  </si>
  <si>
    <t>759</t>
  </si>
  <si>
    <t>760</t>
  </si>
  <si>
    <t>554</t>
  </si>
  <si>
    <t>512</t>
  </si>
  <si>
    <t>563</t>
  </si>
  <si>
    <t>641</t>
  </si>
  <si>
    <t>650</t>
  </si>
  <si>
    <t>532</t>
  </si>
  <si>
    <t>596</t>
  </si>
  <si>
    <t>640</t>
  </si>
  <si>
    <t>538</t>
  </si>
  <si>
    <t>548</t>
  </si>
  <si>
    <t>555</t>
  </si>
  <si>
    <t>765</t>
  </si>
  <si>
    <t>740</t>
  </si>
  <si>
    <t>560</t>
  </si>
  <si>
    <t>571</t>
  </si>
  <si>
    <t>686</t>
  </si>
  <si>
    <t>698</t>
  </si>
  <si>
    <t>622</t>
  </si>
  <si>
    <t>597</t>
  </si>
  <si>
    <t>744</t>
  </si>
  <si>
    <t>521</t>
  </si>
  <si>
    <t>513</t>
  </si>
  <si>
    <t>625</t>
  </si>
  <si>
    <t>544</t>
  </si>
  <si>
    <t>541</t>
  </si>
  <si>
    <t>551</t>
  </si>
  <si>
    <t>518</t>
  </si>
  <si>
    <t>577</t>
  </si>
  <si>
    <t>866</t>
  </si>
  <si>
    <t>557</t>
  </si>
  <si>
    <t>569</t>
  </si>
  <si>
    <t>526</t>
  </si>
  <si>
    <t>556</t>
  </si>
  <si>
    <t>546</t>
  </si>
  <si>
    <t>543</t>
  </si>
  <si>
    <t>693</t>
  </si>
  <si>
    <t>519</t>
  </si>
  <si>
    <t>606</t>
  </si>
  <si>
    <t>523</t>
  </si>
  <si>
    <t>691</t>
  </si>
  <si>
    <t>804</t>
  </si>
  <si>
    <t>718</t>
  </si>
  <si>
    <t>592</t>
  </si>
  <si>
    <t>636</t>
  </si>
  <si>
    <t>566</t>
  </si>
  <si>
    <t>656</t>
  </si>
  <si>
    <t>716</t>
  </si>
  <si>
    <t>855</t>
  </si>
  <si>
    <t>570</t>
  </si>
  <si>
    <t>573</t>
  </si>
  <si>
    <t>647</t>
  </si>
  <si>
    <t>574</t>
  </si>
  <si>
    <t>709</t>
  </si>
  <si>
    <t>828</t>
  </si>
  <si>
    <t>550</t>
  </si>
  <si>
    <t>642</t>
  </si>
  <si>
    <t>743</t>
  </si>
  <si>
    <t>502</t>
  </si>
  <si>
    <t>634</t>
  </si>
  <si>
    <t>868</t>
  </si>
  <si>
    <t>545</t>
  </si>
  <si>
    <t>516</t>
  </si>
  <si>
    <t>628</t>
  </si>
  <si>
    <t>612</t>
  </si>
  <si>
    <t>531</t>
  </si>
  <si>
    <t>800</t>
  </si>
  <si>
    <t>540</t>
  </si>
  <si>
    <t>754</t>
  </si>
  <si>
    <t>549</t>
  </si>
  <si>
    <t>553</t>
  </si>
  <si>
    <t>734</t>
  </si>
  <si>
    <t>500</t>
  </si>
  <si>
    <t>576</t>
  </si>
  <si>
    <t>657</t>
  </si>
  <si>
    <t>692</t>
  </si>
  <si>
    <t>584</t>
  </si>
  <si>
    <t>746</t>
  </si>
  <si>
    <t>766</t>
  </si>
  <si>
    <t>673</t>
  </si>
  <si>
    <t>756</t>
  </si>
  <si>
    <t>736</t>
  </si>
  <si>
    <t>633</t>
  </si>
  <si>
    <t>639</t>
  </si>
  <si>
    <t>767</t>
  </si>
  <si>
    <t>627</t>
  </si>
  <si>
    <t>600</t>
  </si>
  <si>
    <t>710</t>
  </si>
  <si>
    <t>643</t>
  </si>
  <si>
    <t>537</t>
  </si>
  <si>
    <t>802</t>
  </si>
  <si>
    <t>559</t>
  </si>
  <si>
    <t>755</t>
  </si>
  <si>
    <t>662</t>
  </si>
  <si>
    <t>762</t>
  </si>
  <si>
    <t>661</t>
  </si>
  <si>
    <t>749</t>
  </si>
  <si>
    <t>644</t>
  </si>
  <si>
    <t>565</t>
  </si>
  <si>
    <t>598</t>
  </si>
  <si>
    <t>711</t>
  </si>
  <si>
    <t>651</t>
  </si>
  <si>
    <t>747</t>
  </si>
  <si>
    <t>626</t>
  </si>
  <si>
    <t>552</t>
  </si>
  <si>
    <t>798</t>
  </si>
  <si>
    <t>TV Market</t>
  </si>
  <si>
    <t>MO</t>
  </si>
  <si>
    <t>WI</t>
  </si>
  <si>
    <t>MN</t>
  </si>
  <si>
    <t>KS</t>
  </si>
  <si>
    <t>GA</t>
  </si>
  <si>
    <t>IL</t>
  </si>
  <si>
    <t>OH</t>
  </si>
  <si>
    <t>WA</t>
  </si>
  <si>
    <t>ID</t>
  </si>
  <si>
    <t>CO</t>
  </si>
  <si>
    <t>IN</t>
  </si>
  <si>
    <t>NV</t>
  </si>
  <si>
    <t>AZ</t>
  </si>
  <si>
    <t>OR</t>
  </si>
  <si>
    <t>UT</t>
  </si>
  <si>
    <t>ND</t>
  </si>
  <si>
    <t>IA</t>
  </si>
  <si>
    <t>NE</t>
  </si>
  <si>
    <t>SD</t>
  </si>
  <si>
    <t>Adobe DMA Name</t>
  </si>
  <si>
    <t>Binds</t>
  </si>
  <si>
    <t>Sum of Quote Completes</t>
  </si>
  <si>
    <t>Sum of Bind Completes</t>
  </si>
  <si>
    <t>Unique Visitors</t>
  </si>
  <si>
    <t>Alpena (583)</t>
  </si>
  <si>
    <t>New User</t>
  </si>
  <si>
    <t>Total Session Length</t>
  </si>
  <si>
    <t>Page Views / Unique Visitor</t>
  </si>
  <si>
    <t>Average Time on Site</t>
  </si>
  <si>
    <t>Page Views</t>
  </si>
  <si>
    <t>Total Sessions/Unique Visitors</t>
  </si>
  <si>
    <t>Avg Sessions</t>
  </si>
  <si>
    <t>Q/L</t>
  </si>
  <si>
    <t>B/Q</t>
  </si>
  <si>
    <t>Q1-2021</t>
  </si>
  <si>
    <t>Q2-2021</t>
  </si>
  <si>
    <t>Q3-2021</t>
  </si>
  <si>
    <t>Q4-2021</t>
  </si>
  <si>
    <t>Q2/Q1</t>
  </si>
  <si>
    <t>Q3/Q2</t>
  </si>
  <si>
    <t>Q4/Q3</t>
  </si>
  <si>
    <t>Average</t>
  </si>
  <si>
    <t>Avg Quotes Growth QoQ</t>
  </si>
  <si>
    <t>Average Q3/Q4</t>
  </si>
  <si>
    <t>Avg Quotes Growth Q3/Q4</t>
  </si>
  <si>
    <t>American Family Insurance: (2021)</t>
  </si>
  <si>
    <t>St. Joseph MO</t>
  </si>
  <si>
    <t>Madison WI</t>
  </si>
  <si>
    <t>Ottumwa IA-Kirksville MO</t>
  </si>
  <si>
    <t>La Crosse-Eau Claire WI</t>
  </si>
  <si>
    <t>Columbia-Jefferson City MO</t>
  </si>
  <si>
    <t>Green Bay-Appleton WI</t>
  </si>
  <si>
    <t>Milwaukee WI</t>
  </si>
  <si>
    <t>Wausau-Rhinelander WI</t>
  </si>
  <si>
    <t>Duluth MN-Superior WI</t>
  </si>
  <si>
    <t>Topeka KS</t>
  </si>
  <si>
    <t>Wichita-Hutchinson KS</t>
  </si>
  <si>
    <t>Joplin MO-Pittsburg KS</t>
  </si>
  <si>
    <t>Springfield MO</t>
  </si>
  <si>
    <t>Rapid City SD</t>
  </si>
  <si>
    <t>Fargo-Valley City ND</t>
  </si>
  <si>
    <t>Minot-Bismarck-Dickinson(Williston) ND</t>
  </si>
  <si>
    <t>Rochester MN-Mason City IA-Austin MN</t>
  </si>
  <si>
    <t>Sioux City IA</t>
  </si>
  <si>
    <t>Kansas City MO</t>
  </si>
  <si>
    <t>Sioux Falls(Mitchell) SD</t>
  </si>
  <si>
    <t>Minneapolis-St. Paul MN</t>
  </si>
  <si>
    <t>Mankato MN</t>
  </si>
  <si>
    <t>Quincy IL-Hannibal MO-Keokuk IA</t>
  </si>
  <si>
    <t>St. Louis MO</t>
  </si>
  <si>
    <t>Yuma AZ-El Centro CA</t>
  </si>
  <si>
    <t>Des Moines-Ames IA</t>
  </si>
  <si>
    <t>Davenport IA-Rock Island-Moline IL</t>
  </si>
  <si>
    <t>Omaha NE</t>
  </si>
  <si>
    <t>Lincoln &amp; Hastings-Kearney NE</t>
  </si>
  <si>
    <t>Cedar Rapids-Waterloo-Iowa City &amp; Dubuque IA</t>
  </si>
  <si>
    <t>Idaho Falls-Pocatello ID</t>
  </si>
  <si>
    <t>Colorado Springs-Pueblo CO</t>
  </si>
  <si>
    <t>Denver CO</t>
  </si>
  <si>
    <t>Grand Junction-Montrose CO</t>
  </si>
  <si>
    <t>Rockford IL</t>
  </si>
  <si>
    <t>Yakima-Pasco-Richland-Kennewick WA</t>
  </si>
  <si>
    <t>Salt Lake City UT</t>
  </si>
  <si>
    <t>Cheyenne WY-Scottsbluff NE</t>
  </si>
  <si>
    <t>Reno NV</t>
  </si>
  <si>
    <t>Peoria-Bloomington IL</t>
  </si>
  <si>
    <t>Chicago IL</t>
  </si>
  <si>
    <t>Phoenix AZ</t>
  </si>
  <si>
    <t>Champaign &amp; Springfield-Decatur IL</t>
  </si>
  <si>
    <t>Twin Falls ID</t>
  </si>
  <si>
    <t>Tucson (Sierra Vista) AZ</t>
  </si>
  <si>
    <t>Ft. Wayne IN</t>
  </si>
  <si>
    <t>Toledo OH</t>
  </si>
  <si>
    <t>Evansville IN</t>
  </si>
  <si>
    <t>Indianapolis IN</t>
  </si>
  <si>
    <t>Seattle-Tacoma WA</t>
  </si>
  <si>
    <t>Eugene OR</t>
  </si>
  <si>
    <t>South Bend-Elkhart IN</t>
  </si>
  <si>
    <t>Bend OR</t>
  </si>
  <si>
    <t>Paducah KY-Cape Girardeau MO-Harrisburg-Mount Vernon IL</t>
  </si>
  <si>
    <t>Columbus OH</t>
  </si>
  <si>
    <t>Youngstown OH</t>
  </si>
  <si>
    <t>Boise ID</t>
  </si>
  <si>
    <t>Cincinnati OH</t>
  </si>
  <si>
    <t>Cleveland-Akron (Canton) OH</t>
  </si>
  <si>
    <t>Spokane WA</t>
  </si>
  <si>
    <t>Medford-Klamath Falls OR</t>
  </si>
  <si>
    <t>Terre Haute IN</t>
  </si>
  <si>
    <t>Portland OR</t>
  </si>
  <si>
    <t>Atlanta GA</t>
  </si>
  <si>
    <t>Las Vegas NV</t>
  </si>
  <si>
    <t>Dayton OH</t>
  </si>
  <si>
    <t>Albuquerque-Santa Fe NM</t>
  </si>
  <si>
    <t>Louisville KY</t>
  </si>
  <si>
    <t>Tulsa OK</t>
  </si>
  <si>
    <t>Columbia SC</t>
  </si>
  <si>
    <t>Abilene-Sweetwater TX</t>
  </si>
  <si>
    <t>San Diego CA</t>
  </si>
  <si>
    <t>San Francisco-Oakland-San Jose CA</t>
  </si>
  <si>
    <t>Dallas-Ft. Worth TX</t>
  </si>
  <si>
    <t>Birmingham AL</t>
  </si>
  <si>
    <t>Nashville TN</t>
  </si>
  <si>
    <t>Los Angeles CA</t>
  </si>
  <si>
    <t>Jacksonville FL</t>
  </si>
  <si>
    <t>Orlando-Daytona Beach-Melbourne FL</t>
  </si>
  <si>
    <t>Charlotte NC</t>
  </si>
  <si>
    <t>Tampa-St. Petersburg (Sarasota) FL</t>
  </si>
  <si>
    <t>Detroit MI</t>
  </si>
  <si>
    <t>Greenville-New Bern-Washington NC</t>
  </si>
  <si>
    <t>Florence-Myrtle Beach SC</t>
  </si>
  <si>
    <t>Albany-Schenectady-Troy NY</t>
  </si>
  <si>
    <t>Miami-Ft. Lauderdale FL</t>
  </si>
  <si>
    <t>Sacramento-Stockton-Modesto CA</t>
  </si>
  <si>
    <t>Boston MA-Manchester NH</t>
  </si>
  <si>
    <t>Richmond-Petersburg VA</t>
  </si>
  <si>
    <t>Houston TX</t>
  </si>
  <si>
    <t>Washington DC (Hagerstown MD)</t>
  </si>
  <si>
    <t>Buffalo NY</t>
  </si>
  <si>
    <t>San Antonio TX</t>
  </si>
  <si>
    <t>Oklahoma City OK</t>
  </si>
  <si>
    <t>Augusta GA</t>
  </si>
  <si>
    <t>Raleigh-Durham (Fayetteville) NC</t>
  </si>
  <si>
    <t>Greenville-Spartanburg SC-Asheville NC-Anderson SC</t>
  </si>
  <si>
    <t>Pittsburgh PA</t>
  </si>
  <si>
    <t>Hartford &amp; New Haven CT</t>
  </si>
  <si>
    <t>New York NY</t>
  </si>
  <si>
    <t>Austin TX</t>
  </si>
  <si>
    <t>Fresno-Visalia CA</t>
  </si>
  <si>
    <t>Baltimore MD</t>
  </si>
  <si>
    <t>Flint-Saginaw-Bay City MI</t>
  </si>
  <si>
    <t>Grand Rapids-Kalamazoo-Battle Creek MI</t>
  </si>
  <si>
    <t>Savannah GA</t>
  </si>
  <si>
    <t>Philadelphia PA</t>
  </si>
  <si>
    <t>Rochester NY</t>
  </si>
  <si>
    <t>West Palm Beach-Ft. Pierce FL</t>
  </si>
  <si>
    <t>MINNEAPOLIS-ST. PAUL MN</t>
  </si>
  <si>
    <t>Google Metro</t>
  </si>
  <si>
    <t>ST. LOUIS MO</t>
  </si>
  <si>
    <t>COLUMBIA-JEFFERSON CITY MO</t>
  </si>
  <si>
    <t>Upper Name</t>
  </si>
  <si>
    <t>DULUTH MN-SUPERIOR WI</t>
  </si>
  <si>
    <t>JOPLIN MO-PITTSBURG KS</t>
  </si>
  <si>
    <t>LA CROSSE-EAU CLAIRE WI</t>
  </si>
  <si>
    <t>ST. JOSEPH MO</t>
  </si>
  <si>
    <t>WAUSAU-RHINELANDER WI</t>
  </si>
  <si>
    <t>WICHITA-HUTCHINSON KS</t>
  </si>
  <si>
    <t>CLEVELAND-AKRON (CANTON) OH</t>
  </si>
  <si>
    <t>SEATTLE-TACOMA WA</t>
  </si>
  <si>
    <t>IDAHO FALLS-POCATELLO ID</t>
  </si>
  <si>
    <t>Knoxville TN</t>
  </si>
  <si>
    <t>&lt;1</t>
  </si>
  <si>
    <t>North Platte NE</t>
  </si>
  <si>
    <t>Zanesville OH</t>
  </si>
  <si>
    <t>Lafayette IN</t>
  </si>
  <si>
    <t>Helena MT</t>
  </si>
  <si>
    <t>Butte-Bozeman MT</t>
  </si>
  <si>
    <t>Billings, MT</t>
  </si>
  <si>
    <t>Wheeling WV-Steubenville OH</t>
  </si>
  <si>
    <t>Macon GA</t>
  </si>
  <si>
    <t>Shreveport LA</t>
  </si>
  <si>
    <t>Biloxi-Gulfport MS</t>
  </si>
  <si>
    <t>Marquette MI</t>
  </si>
  <si>
    <t>Columbus GA</t>
  </si>
  <si>
    <t>Charlottesville VA</t>
  </si>
  <si>
    <t>Salisbury MD</t>
  </si>
  <si>
    <t>Bluefield-Beckley-Oak Hill WV</t>
  </si>
  <si>
    <t>Montgomery (Selma) AL</t>
  </si>
  <si>
    <t>Missoula MT</t>
  </si>
  <si>
    <t>Monroe LA-El Dorado AR</t>
  </si>
  <si>
    <t>El Paso TX</t>
  </si>
  <si>
    <t>Santa Barbara-Santa Maria-San Luis Obispo CA</t>
  </si>
  <si>
    <t>Johnstown-Altoona PA</t>
  </si>
  <si>
    <t>Ft. Myers-Naples FL</t>
  </si>
  <si>
    <t>Odessa-Midland TX</t>
  </si>
  <si>
    <t>Ft. Smith-Fayetteville-Springdale-Rogers AR</t>
  </si>
  <si>
    <t>Lubbock TX</t>
  </si>
  <si>
    <t>Palm Springs CA</t>
  </si>
  <si>
    <t>Norfolk-Portsmouth-Newport News VA</t>
  </si>
  <si>
    <t>Traverse City-Cadillac MI</t>
  </si>
  <si>
    <t>Syracuse NY</t>
  </si>
  <si>
    <t>Wilmington NC</t>
  </si>
  <si>
    <t>Tyler-Longview(Lufkin &amp; Nacogdoches) TX</t>
  </si>
  <si>
    <t>Greensboro-High Point-Winston Salem NC</t>
  </si>
  <si>
    <t>Lexington KY</t>
  </si>
  <si>
    <t>Lansing MI</t>
  </si>
  <si>
    <t>Monterey-Salinas CA</t>
  </si>
  <si>
    <t>Bakersfield CA</t>
  </si>
  <si>
    <t>Tri-Cities TN-VA</t>
  </si>
  <si>
    <t>Harlingen-Weslaco-Brownsville-McAllen TX</t>
  </si>
  <si>
    <t>Little Rock-Pine Bluff AR</t>
  </si>
  <si>
    <t>Tallahassee FL-Thomasville GA</t>
  </si>
  <si>
    <t>Mobile AL-Pensacola (Ft. Walton Beach) FL</t>
  </si>
  <si>
    <t>Burlington VT-Plattsburgh NY</t>
  </si>
  <si>
    <t>Jackson MS</t>
  </si>
  <si>
    <t>Chattanooga TN</t>
  </si>
  <si>
    <t>Huntsville-Decatur (Florence) AL</t>
  </si>
  <si>
    <t>Harrisburg-Lancaster-Lebanon-York PA</t>
  </si>
  <si>
    <t>Charleston SC</t>
  </si>
  <si>
    <t>Roanoke-Lynchburg VA</t>
  </si>
  <si>
    <t>Wilkes Barre-Scranton PA</t>
  </si>
  <si>
    <t>Honolulu HI</t>
  </si>
  <si>
    <t>Providence RI-New Bedford MA</t>
  </si>
  <si>
    <t>New Orleans LA</t>
  </si>
  <si>
    <t>Portland-Auburn ME</t>
  </si>
  <si>
    <t>Binghamton NY</t>
  </si>
  <si>
    <t>Erie PA</t>
  </si>
  <si>
    <t>Albany GA</t>
  </si>
  <si>
    <t>Utica NY</t>
  </si>
  <si>
    <t>Bangor ME</t>
  </si>
  <si>
    <t>Springfield-Holyoke MA</t>
  </si>
  <si>
    <t>Watertown NY</t>
  </si>
  <si>
    <t>Presque Isle ME</t>
  </si>
  <si>
    <t>Lima OH</t>
  </si>
  <si>
    <t>Charleston-Huntington WV</t>
  </si>
  <si>
    <t>Elmira NY</t>
  </si>
  <si>
    <t>Harrisonburg VA</t>
  </si>
  <si>
    <t>Alpena MI</t>
  </si>
  <si>
    <t>Gainesville FL</t>
  </si>
  <si>
    <t>Parkersburg WV</t>
  </si>
  <si>
    <t>Clarksburg-Weston WV</t>
  </si>
  <si>
    <t>Corpus Christi TX</t>
  </si>
  <si>
    <t>Dothan AL</t>
  </si>
  <si>
    <t>Waco-Temple-Bryan TX</t>
  </si>
  <si>
    <t>Victoria TX</t>
  </si>
  <si>
    <t>Wichita Falls TX &amp; Lawton OK</t>
  </si>
  <si>
    <t>Amarillo TX</t>
  </si>
  <si>
    <t>Jackson TN</t>
  </si>
  <si>
    <t>Memphis TN</t>
  </si>
  <si>
    <t>Lafayette LA</t>
  </si>
  <si>
    <t>Lake Charles LA</t>
  </si>
  <si>
    <t>Alexandria LA</t>
  </si>
  <si>
    <t>Greenwood-Greenville MS</t>
  </si>
  <si>
    <t>Panama City FL</t>
  </si>
  <si>
    <t>Sherman TX-Ada OK</t>
  </si>
  <si>
    <t>San Angelo TX</t>
  </si>
  <si>
    <t>Columbus-Tupelo-West Point MS</t>
  </si>
  <si>
    <t>Beaumont-Port Arthur TX</t>
  </si>
  <si>
    <t>Hattiesburg-Laurel MS</t>
  </si>
  <si>
    <t>Meridian MS</t>
  </si>
  <si>
    <t>Baton Rouge LA</t>
  </si>
  <si>
    <t>Jonesboro AR</t>
  </si>
  <si>
    <t>Bowling Green KY</t>
  </si>
  <si>
    <t>Anchorage AK</t>
  </si>
  <si>
    <t>Fairbanks AK</t>
  </si>
  <si>
    <t>Juneau AK</t>
  </si>
  <si>
    <t>Laredo TX</t>
  </si>
  <si>
    <t>Great Falls MT</t>
  </si>
  <si>
    <t>Casper-Riverton WY</t>
  </si>
  <si>
    <t>Glendive MT</t>
  </si>
  <si>
    <t>Eureka CA</t>
  </si>
  <si>
    <t>Chico-Redding CA</t>
  </si>
  <si>
    <t>QUINCY IL-HANNIBAL MO-KEOKUK IA</t>
  </si>
  <si>
    <t>CHAMPAIGN &amp; SPRINGFIELD-DECATUR IL</t>
  </si>
  <si>
    <t>YAKIMA-PASCO-RICHLAND-KENNEWICK WA</t>
  </si>
  <si>
    <t>MINOT-BISMARCK-DICKINSON(WILLISTON) ND</t>
  </si>
  <si>
    <t>CEDAR RAPIDS-WATERLOO-IOWA CITY &amp; DUBUQUE IA</t>
  </si>
  <si>
    <t>COLORADO SPRINGS-PUEBLO CO</t>
  </si>
  <si>
    <t>DAVENPORT IA-ROCK ISLAND-MOLINE IL</t>
  </si>
  <si>
    <t>DES MOINES-AMES IA</t>
  </si>
  <si>
    <t>EVANSVILLE IN</t>
  </si>
  <si>
    <t>FARGO-VALLEY CITY ND</t>
  </si>
  <si>
    <t>FT. WAYNE IN</t>
  </si>
  <si>
    <t>LINCOLN &amp; HASTINGS-KEARNEY NE</t>
  </si>
  <si>
    <t>ROCHESTER MN-MASON CITY IA-AUSTIN MN</t>
  </si>
  <si>
    <t>NORTH PLATTE NE</t>
  </si>
  <si>
    <t>OTTUMWA IA-KIRKSVILLE MO</t>
  </si>
  <si>
    <t>SIOUX FALLS(MITCHELL) SD</t>
  </si>
  <si>
    <t>SOUTH BEND-ELKHART IN</t>
  </si>
  <si>
    <t>YUMA AZ-EL CENTRO CA</t>
  </si>
  <si>
    <t>Combine State</t>
  </si>
  <si>
    <t>Google Trend</t>
  </si>
  <si>
    <t>Index</t>
  </si>
  <si>
    <t>Registered vehicles per capita</t>
  </si>
  <si>
    <t>Dist. of Col.</t>
  </si>
  <si>
    <t>https://www.valuepenguin.com/auto-insurance/car-ownership-statistics#state-per-capita</t>
  </si>
  <si>
    <t>Veichle per capita (State)</t>
  </si>
  <si>
    <t>Standard</t>
  </si>
  <si>
    <t>Postal</t>
  </si>
  <si>
    <t>Ala.</t>
  </si>
  <si>
    <t>AL</t>
  </si>
  <si>
    <t>AK</t>
  </si>
  <si>
    <t>Ariz.</t>
  </si>
  <si>
    <t>Ark.</t>
  </si>
  <si>
    <t>AR</t>
  </si>
  <si>
    <t>Calif.</t>
  </si>
  <si>
    <t>CA</t>
  </si>
  <si>
    <t>Canal Zone</t>
  </si>
  <si>
    <t>C.Z.</t>
  </si>
  <si>
    <t>CZ</t>
  </si>
  <si>
    <t>Colo.</t>
  </si>
  <si>
    <t>Conn.</t>
  </si>
  <si>
    <t>CT</t>
  </si>
  <si>
    <t>Del.</t>
  </si>
  <si>
    <t>DE</t>
  </si>
  <si>
    <t>D.C.</t>
  </si>
  <si>
    <t>DC</t>
  </si>
  <si>
    <t>Fla.</t>
  </si>
  <si>
    <t>FL</t>
  </si>
  <si>
    <t>Ga.</t>
  </si>
  <si>
    <t>Guam</t>
  </si>
  <si>
    <t>GU</t>
  </si>
  <si>
    <t>HI</t>
  </si>
  <si>
    <t>Ill.</t>
  </si>
  <si>
    <t>Ind.</t>
  </si>
  <si>
    <t>Kan.</t>
  </si>
  <si>
    <t>Ky.</t>
  </si>
  <si>
    <t>KY</t>
  </si>
  <si>
    <t>La.</t>
  </si>
  <si>
    <t>LA</t>
  </si>
  <si>
    <t>ME</t>
  </si>
  <si>
    <t>Md.</t>
  </si>
  <si>
    <t>MD</t>
  </si>
  <si>
    <t>Mass.</t>
  </si>
  <si>
    <t>MA</t>
  </si>
  <si>
    <t>Mich.</t>
  </si>
  <si>
    <t>MI</t>
  </si>
  <si>
    <t>Minn.</t>
  </si>
  <si>
    <t>Miss.</t>
  </si>
  <si>
    <t>MS</t>
  </si>
  <si>
    <t>Mo.</t>
  </si>
  <si>
    <t>Mont.</t>
  </si>
  <si>
    <t>MT</t>
  </si>
  <si>
    <t>Neb.</t>
  </si>
  <si>
    <t>Nev.</t>
  </si>
  <si>
    <t>N.H.</t>
  </si>
  <si>
    <t>NH</t>
  </si>
  <si>
    <t>N.J.</t>
  </si>
  <si>
    <t>NJ</t>
  </si>
  <si>
    <t>N.M.</t>
  </si>
  <si>
    <t>NM</t>
  </si>
  <si>
    <t>N.Y.</t>
  </si>
  <si>
    <t>NY</t>
  </si>
  <si>
    <t>N.C.</t>
  </si>
  <si>
    <t>NC</t>
  </si>
  <si>
    <t>N.D.</t>
  </si>
  <si>
    <t>Okla.</t>
  </si>
  <si>
    <t>OK</t>
  </si>
  <si>
    <t>Ore.</t>
  </si>
  <si>
    <t>Pa.</t>
  </si>
  <si>
    <t>PA</t>
  </si>
  <si>
    <t>Puerto Rico</t>
  </si>
  <si>
    <t>P.R.</t>
  </si>
  <si>
    <t>PR</t>
  </si>
  <si>
    <t>R.I.</t>
  </si>
  <si>
    <t>RI</t>
  </si>
  <si>
    <t>S.C.</t>
  </si>
  <si>
    <t>SC</t>
  </si>
  <si>
    <t>S.D.</t>
  </si>
  <si>
    <t>Tenn.</t>
  </si>
  <si>
    <t>TN</t>
  </si>
  <si>
    <t>TX</t>
  </si>
  <si>
    <t>Vt.</t>
  </si>
  <si>
    <t>VT</t>
  </si>
  <si>
    <t>Virgin Islands</t>
  </si>
  <si>
    <t>V.I.</t>
  </si>
  <si>
    <t>VI</t>
  </si>
  <si>
    <t>Va.</t>
  </si>
  <si>
    <t>VA</t>
  </si>
  <si>
    <t>Wash.</t>
  </si>
  <si>
    <t>W.Va.</t>
  </si>
  <si>
    <t>WV</t>
  </si>
  <si>
    <t>Wis.</t>
  </si>
  <si>
    <t>Wyo.</t>
  </si>
  <si>
    <t>WY</t>
  </si>
  <si>
    <t>Chicago</t>
  </si>
  <si>
    <t>Philadelphia</t>
  </si>
  <si>
    <t>Los Angeles</t>
  </si>
  <si>
    <t>WICHITA HUTCHINSON</t>
  </si>
  <si>
    <t>Dallas Ft. Worth</t>
  </si>
  <si>
    <t>San Francisco Oakland San Jose</t>
  </si>
  <si>
    <t>Ft. Myers Naples</t>
  </si>
  <si>
    <t>Atlanta</t>
  </si>
  <si>
    <t>WASHINGTON DC HAGRSTWN</t>
  </si>
  <si>
    <t>Des Moines Ames</t>
  </si>
  <si>
    <t>Cincinnati</t>
  </si>
  <si>
    <t xml:space="preserve">Tampa St. Petersburg </t>
  </si>
  <si>
    <t>Savannah</t>
  </si>
  <si>
    <t>Louisville</t>
  </si>
  <si>
    <t>WEST PALM BEACH FT. PIERCE</t>
  </si>
  <si>
    <t>Denver</t>
  </si>
  <si>
    <t>Phoenix</t>
  </si>
  <si>
    <t>Tulsa</t>
  </si>
  <si>
    <t>Albany Schenectady Troy</t>
  </si>
  <si>
    <t>Richmond Petersburg</t>
  </si>
  <si>
    <t>Albuquerque Santa Fe</t>
  </si>
  <si>
    <t>Oklahoma City</t>
  </si>
  <si>
    <t>New Orleans</t>
  </si>
  <si>
    <t>Charleston</t>
  </si>
  <si>
    <t>Chattanooga</t>
  </si>
  <si>
    <t>Portland Auburn</t>
  </si>
  <si>
    <t>Fresno Visalia</t>
  </si>
  <si>
    <t xml:space="preserve">Huntsville Decatur </t>
  </si>
  <si>
    <t>Honolulu</t>
  </si>
  <si>
    <t>Miami Fort Lauderdale</t>
  </si>
  <si>
    <t>Boston</t>
  </si>
  <si>
    <t>Norfolk Portsmouth Newport News</t>
  </si>
  <si>
    <t>Houston</t>
  </si>
  <si>
    <t>Buffalo</t>
  </si>
  <si>
    <t>Pittsburgh</t>
  </si>
  <si>
    <t>Colorado Springs Pueblo</t>
  </si>
  <si>
    <t>Orlando Daytona Beach Melbourne</t>
  </si>
  <si>
    <t>San Antonio</t>
  </si>
  <si>
    <t>Greensboro High Point Winston Salem</t>
  </si>
  <si>
    <t>Grand Rapids Kalamazoo Battle Creek</t>
  </si>
  <si>
    <t>Kansas City</t>
  </si>
  <si>
    <t>Jacksonville</t>
  </si>
  <si>
    <t>St. Louis</t>
  </si>
  <si>
    <t>Salt Lake City</t>
  </si>
  <si>
    <t>Portland</t>
  </si>
  <si>
    <t>Charlotte</t>
  </si>
  <si>
    <t>Milwaukee</t>
  </si>
  <si>
    <t>Minneapolis St. Paul</t>
  </si>
  <si>
    <t>Seattle Tacoma</t>
  </si>
  <si>
    <t>Austin</t>
  </si>
  <si>
    <t>Detroit</t>
  </si>
  <si>
    <t xml:space="preserve">Cleveland Akron </t>
  </si>
  <si>
    <t>Columbus</t>
  </si>
  <si>
    <t>Las Vegas</t>
  </si>
  <si>
    <t>Harrisburg Lancaster Lebanon York</t>
  </si>
  <si>
    <t>Nashville</t>
  </si>
  <si>
    <t>Baltimore</t>
  </si>
  <si>
    <t>Hartford New Haven</t>
  </si>
  <si>
    <t>Sacramento Stockton Modesto</t>
  </si>
  <si>
    <t>Indianapolis</t>
  </si>
  <si>
    <t>San Diego</t>
  </si>
  <si>
    <t xml:space="preserve">Raleigh Durham </t>
  </si>
  <si>
    <t>Knoxville</t>
  </si>
  <si>
    <t>Lexington</t>
  </si>
  <si>
    <t xml:space="preserve">Birmingham </t>
  </si>
  <si>
    <t>Burlington</t>
  </si>
  <si>
    <t>Roanoke Lynchburg</t>
  </si>
  <si>
    <t>Memphis</t>
  </si>
  <si>
    <t>Columbia</t>
  </si>
  <si>
    <t>Spokane</t>
  </si>
  <si>
    <t>Reno</t>
  </si>
  <si>
    <t>Green Bay Appleton</t>
  </si>
  <si>
    <t>Omaha</t>
  </si>
  <si>
    <t>Shreveport</t>
  </si>
  <si>
    <t>Dayton</t>
  </si>
  <si>
    <t>Toledo</t>
  </si>
  <si>
    <t>Springfield</t>
  </si>
  <si>
    <t>Monterey Salinas</t>
  </si>
  <si>
    <t>Tallahassee</t>
  </si>
  <si>
    <t>Ft. Wayne</t>
  </si>
  <si>
    <t>Rochester</t>
  </si>
  <si>
    <t>Myrtle Beach Florence</t>
  </si>
  <si>
    <t>South Bend Elkhart</t>
  </si>
  <si>
    <t>Little Rock Pine Bluff</t>
  </si>
  <si>
    <t>Madison</t>
  </si>
  <si>
    <t>Champaign &amp; Springfield Decatur</t>
  </si>
  <si>
    <t>Flint Saginaw Bay City</t>
  </si>
  <si>
    <t>Waco Temple Bryan</t>
  </si>
  <si>
    <t>Syracuse</t>
  </si>
  <si>
    <t>Tri Cities</t>
  </si>
  <si>
    <t>Providence</t>
  </si>
  <si>
    <t>Greenville New Bern Washington</t>
  </si>
  <si>
    <t>Santa Barbara Santa Maria San Luis Obispo</t>
  </si>
  <si>
    <t>Lansing</t>
  </si>
  <si>
    <t>Traverse City Cadillac</t>
  </si>
  <si>
    <t>Charleston Huntington</t>
  </si>
  <si>
    <t>Davenport</t>
  </si>
  <si>
    <t>Jackson</t>
  </si>
  <si>
    <t>Baton Rouge</t>
  </si>
  <si>
    <t>Wausau Rhinelander</t>
  </si>
  <si>
    <t>Tyler Longview Lufkin Nacogdoches</t>
  </si>
  <si>
    <t>Anchorage</t>
  </si>
  <si>
    <t>Augusta</t>
  </si>
  <si>
    <t>Bangor</t>
  </si>
  <si>
    <t>Salisbury</t>
  </si>
  <si>
    <t>Medford Klamath Falls</t>
  </si>
  <si>
    <t>Wilmington</t>
  </si>
  <si>
    <t>Topeka</t>
  </si>
  <si>
    <t>Montgomery Selma</t>
  </si>
  <si>
    <t>Eugene</t>
  </si>
  <si>
    <t>Odessa Midland</t>
  </si>
  <si>
    <t>Corpus Christi</t>
  </si>
  <si>
    <t>Boise</t>
  </si>
  <si>
    <t>Twin Falls</t>
  </si>
  <si>
    <t>Cedar Rapids Waterloo Dubuque</t>
  </si>
  <si>
    <t>Duluth Superior</t>
  </si>
  <si>
    <t>Youngstown</t>
  </si>
  <si>
    <t>Bakersfield</t>
  </si>
  <si>
    <t>Butte Bozeman</t>
  </si>
  <si>
    <t>Panama City</t>
  </si>
  <si>
    <t>Lafayette La</t>
  </si>
  <si>
    <t>Gainesville</t>
  </si>
  <si>
    <t>Binghamton</t>
  </si>
  <si>
    <t>Biloxi Gulfport</t>
  </si>
  <si>
    <t>Harlingen Weslaco Brownsville Mcallen</t>
  </si>
  <si>
    <t>Chico Redding</t>
  </si>
  <si>
    <t>Evansville</t>
  </si>
  <si>
    <t>Macon</t>
  </si>
  <si>
    <t>Wichita Falls Lawton</t>
  </si>
  <si>
    <t>El Paso</t>
  </si>
  <si>
    <t>Lincoln Hastings Kearney</t>
  </si>
  <si>
    <t>Missoula</t>
  </si>
  <si>
    <t>Columbus Ga</t>
  </si>
  <si>
    <t>Fargo Valley City</t>
  </si>
  <si>
    <t>Sioux Falls Mitchell</t>
  </si>
  <si>
    <t>Eureka</t>
  </si>
  <si>
    <t>Palm Springs</t>
  </si>
  <si>
    <t>Terre Haute</t>
  </si>
  <si>
    <t>Columbus Tupelo West Point</t>
  </si>
  <si>
    <t>Yakima Pasco Richland Kennewick</t>
  </si>
  <si>
    <t>Amarillo</t>
  </si>
  <si>
    <t>Watertown</t>
  </si>
  <si>
    <t>Johnstown Altoona</t>
  </si>
  <si>
    <t>Rockford</t>
  </si>
  <si>
    <t>Peoria Bloomington</t>
  </si>
  <si>
    <t>Beaumont Port Arthur</t>
  </si>
  <si>
    <t>Columbia Jefferson City</t>
  </si>
  <si>
    <t>Lubbock</t>
  </si>
  <si>
    <t>Joplin Pittsburg</t>
  </si>
  <si>
    <t>Springfield Holyoke</t>
  </si>
  <si>
    <t>Monroe El Dorado</t>
  </si>
  <si>
    <t>Albany Ga</t>
  </si>
  <si>
    <t>Grand Junction Montrose</t>
  </si>
  <si>
    <t>Billings</t>
  </si>
  <si>
    <t>Parkersburg</t>
  </si>
  <si>
    <t>La Crosse Eau Claire</t>
  </si>
  <si>
    <t>Wheeling Steubenville</t>
  </si>
  <si>
    <t>Helena</t>
  </si>
  <si>
    <t>Lake Charles</t>
  </si>
  <si>
    <t>Erie</t>
  </si>
  <si>
    <t>Dothan</t>
  </si>
  <si>
    <t>Presque Isle</t>
  </si>
  <si>
    <t>Bluefield Beckley Oak Hill</t>
  </si>
  <si>
    <t>Bend Or</t>
  </si>
  <si>
    <t>Bowling Green</t>
  </si>
  <si>
    <t>Alexandria La</t>
  </si>
  <si>
    <t>Sioux City</t>
  </si>
  <si>
    <t>Rochester Mason City Austin</t>
  </si>
  <si>
    <t>Idaho Falls Pocatello</t>
  </si>
  <si>
    <t>Rapid City</t>
  </si>
  <si>
    <t>Abilene Sweetwater</t>
  </si>
  <si>
    <t>Harrisonburg</t>
  </si>
  <si>
    <t>Lafayette In</t>
  </si>
  <si>
    <t>Sherman Tx Ada Ok</t>
  </si>
  <si>
    <t>Casper Riverton</t>
  </si>
  <si>
    <t>Charlottesville</t>
  </si>
  <si>
    <t>Minot Bismarck Dickinson</t>
  </si>
  <si>
    <t>Lima</t>
  </si>
  <si>
    <t>Great Falls</t>
  </si>
  <si>
    <t>Cheyenne Scottsbluff</t>
  </si>
  <si>
    <t>Mankato</t>
  </si>
  <si>
    <t>Elmira</t>
  </si>
  <si>
    <t>Jonesboro</t>
  </si>
  <si>
    <t>Utica</t>
  </si>
  <si>
    <t>Quincy Hannibal Keokuk</t>
  </si>
  <si>
    <t>Marquette</t>
  </si>
  <si>
    <t>Yuma El Centro</t>
  </si>
  <si>
    <t>Hattiesburg Laurel</t>
  </si>
  <si>
    <t>Victoria</t>
  </si>
  <si>
    <t>Jackson Tn</t>
  </si>
  <si>
    <t>Saint Joseph</t>
  </si>
  <si>
    <t>Greenwood Greenville</t>
  </si>
  <si>
    <t>GREENVILLE SPARTANBURG ASHEVILLE</t>
  </si>
  <si>
    <t>San Angelo</t>
  </si>
  <si>
    <t>Clarksburg Weston</t>
  </si>
  <si>
    <t>Ottumwa Kirksville</t>
  </si>
  <si>
    <t>Meridian</t>
  </si>
  <si>
    <t>Zanesville</t>
  </si>
  <si>
    <t>Laredo</t>
  </si>
  <si>
    <t>North Platte</t>
  </si>
  <si>
    <t>Pop</t>
  </si>
  <si>
    <t>Performance Metrics</t>
  </si>
  <si>
    <t>Performance Rankings</t>
  </si>
  <si>
    <t>Control / Test Sum</t>
  </si>
  <si>
    <t>Score</t>
  </si>
  <si>
    <t>T/C</t>
  </si>
  <si>
    <t>C</t>
  </si>
  <si>
    <t>T</t>
  </si>
  <si>
    <t>Tier</t>
  </si>
  <si>
    <t>For simplicity ignoring HA markets (Chicago and Phoenix)</t>
  </si>
  <si>
    <t>Q2 Budget $7,578,329 NET</t>
  </si>
  <si>
    <t>ESTIMATED TRPs AD2554</t>
  </si>
  <si>
    <t>:15s @ 60% the cost of :30</t>
  </si>
  <si>
    <t>If :15s = :30s</t>
  </si>
  <si>
    <t xml:space="preserve">Additional TRPs </t>
  </si>
  <si>
    <t>TOTAL TRPS AD25-54</t>
  </si>
  <si>
    <t xml:space="preserve">Creative </t>
  </si>
  <si>
    <t>Length</t>
  </si>
  <si>
    <t>Tier 1 Estimated TRPs</t>
  </si>
  <si>
    <t>Spot TV (All Markets)</t>
  </si>
  <si>
    <t>"Picture Perfect" (Auto)</t>
  </si>
  <si>
    <t>:15</t>
  </si>
  <si>
    <t>"Curb Appeal" (Home)</t>
  </si>
  <si>
    <t>On/Off Strategy</t>
  </si>
  <si>
    <t>Tier 2 Estimated TRPs</t>
  </si>
  <si>
    <t>Spot TV (All Markets, but Chicago)</t>
  </si>
  <si>
    <t>Spot TV (All Markets, but Phoenix)</t>
  </si>
  <si>
    <t>HA Pilot Markets (Phoenix)</t>
  </si>
  <si>
    <t>"No Roof" (Bundle)</t>
  </si>
  <si>
    <t xml:space="preserve">TOTAL </t>
  </si>
  <si>
    <t xml:space="preserve">This number matches the 30s only number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</si>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</sst>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_(* #,##0_);_(* \(#,##0\);_(* &quot;-&quot;??_);_(@_)"/>
    <numFmt numFmtId="180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2"/>
      <color theme="3" tint="-0.499984740745262"/>
      <name val="Arial"/>
      <family val="2"/>
    </font>
    <font>
      <sz val="10"/>
      <color rgb="FF1212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6" fillId="4" borderId="7" xfId="4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16" fontId="9" fillId="4" borderId="4" xfId="4" applyNumberFormat="1" applyFont="1" applyFill="1" applyBorder="1" applyAlignment="1">
      <alignment vertical="center"/>
    </xf>
    <xf numFmtId="164" fontId="8" fillId="4" borderId="9" xfId="0" applyNumberFormat="1" applyFont="1" applyFill="1" applyBorder="1" applyAlignment="1">
      <alignment vertical="center"/>
    </xf>
    <xf numFmtId="165" fontId="8" fillId="4" borderId="7" xfId="0" applyNumberFormat="1" applyFont="1" applyFill="1" applyBorder="1" applyAlignment="1">
      <alignment vertical="center"/>
    </xf>
    <xf numFmtId="166" fontId="8" fillId="4" borderId="7" xfId="1" applyNumberFormat="1" applyFont="1" applyFill="1" applyBorder="1" applyAlignment="1">
      <alignment vertical="center"/>
    </xf>
    <xf numFmtId="0" fontId="6" fillId="4" borderId="4" xfId="4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165" fontId="8" fillId="4" borderId="4" xfId="0" applyNumberFormat="1" applyFont="1" applyFill="1" applyBorder="1" applyAlignment="1">
      <alignment vertical="center"/>
    </xf>
    <xf numFmtId="166" fontId="8" fillId="4" borderId="4" xfId="1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6" fillId="5" borderId="7" xfId="4" applyFont="1" applyFill="1" applyBorder="1" applyAlignment="1">
      <alignment vertical="center"/>
    </xf>
    <xf numFmtId="0" fontId="6" fillId="5" borderId="4" xfId="4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16" fontId="9" fillId="5" borderId="4" xfId="4" applyNumberFormat="1" applyFont="1" applyFill="1" applyBorder="1" applyAlignment="1">
      <alignment vertical="center"/>
    </xf>
    <xf numFmtId="164" fontId="8" fillId="5" borderId="10" xfId="0" applyNumberFormat="1" applyFont="1" applyFill="1" applyBorder="1" applyAlignment="1">
      <alignment vertical="center"/>
    </xf>
    <xf numFmtId="165" fontId="8" fillId="5" borderId="4" xfId="0" applyNumberFormat="1" applyFont="1" applyFill="1" applyBorder="1" applyAlignment="1">
      <alignment vertical="center"/>
    </xf>
    <xf numFmtId="166" fontId="8" fillId="5" borderId="4" xfId="1" applyNumberFormat="1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6" fillId="6" borderId="7" xfId="4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16" fontId="9" fillId="6" borderId="4" xfId="4" applyNumberFormat="1" applyFont="1" applyFill="1" applyBorder="1" applyAlignment="1">
      <alignment vertical="center"/>
    </xf>
    <xf numFmtId="164" fontId="8" fillId="6" borderId="10" xfId="0" applyNumberFormat="1" applyFont="1" applyFill="1" applyBorder="1" applyAlignment="1">
      <alignment vertical="center"/>
    </xf>
    <xf numFmtId="165" fontId="8" fillId="6" borderId="4" xfId="0" applyNumberFormat="1" applyFont="1" applyFill="1" applyBorder="1" applyAlignment="1">
      <alignment vertical="center"/>
    </xf>
    <xf numFmtId="166" fontId="8" fillId="6" borderId="4" xfId="1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vertical="center"/>
    </xf>
    <xf numFmtId="10" fontId="0" fillId="0" borderId="0" xfId="0" applyNumberFormat="1"/>
    <xf numFmtId="10" fontId="0" fillId="2" borderId="0" xfId="0" applyNumberFormat="1" applyFill="1"/>
    <xf numFmtId="0" fontId="0" fillId="2" borderId="0" xfId="0" applyNumberFormat="1" applyFill="1"/>
    <xf numFmtId="0" fontId="0" fillId="7" borderId="0" xfId="0" applyFill="1"/>
    <xf numFmtId="43" fontId="0" fillId="0" borderId="0" xfId="1" applyFont="1"/>
    <xf numFmtId="166" fontId="0" fillId="0" borderId="0" xfId="1" applyNumberFormat="1" applyFont="1"/>
    <xf numFmtId="0" fontId="0" fillId="0" borderId="0" xfId="0" applyFill="1"/>
    <xf numFmtId="166" fontId="0" fillId="0" borderId="0" xfId="1" applyNumberFormat="1" applyFont="1" applyFill="1"/>
    <xf numFmtId="10" fontId="0" fillId="0" borderId="0" xfId="3" applyNumberFormat="1" applyFont="1" applyFill="1"/>
    <xf numFmtId="9" fontId="0" fillId="0" borderId="0" xfId="3" applyFont="1"/>
    <xf numFmtId="9" fontId="0" fillId="0" borderId="0" xfId="0" applyNumberForma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38" fontId="0" fillId="0" borderId="12" xfId="0" applyNumberFormat="1" applyBorder="1" applyAlignment="1">
      <alignment horizontal="centerContinuous"/>
    </xf>
    <xf numFmtId="38" fontId="0" fillId="0" borderId="12" xfId="2" applyNumberFormat="1" applyFont="1" applyFill="1" applyBorder="1" applyAlignment="1">
      <alignment horizontal="centerContinuous"/>
    </xf>
    <xf numFmtId="38" fontId="0" fillId="0" borderId="12" xfId="0" applyNumberFormat="1" applyBorder="1" applyAlignment="1" applyProtection="1">
      <alignment horizontal="centerContinuous"/>
      <protection locked="0"/>
    </xf>
    <xf numFmtId="38" fontId="0" fillId="0" borderId="8" xfId="0" applyNumberFormat="1" applyBorder="1" applyAlignment="1">
      <alignment horizontal="centerContinuous"/>
    </xf>
    <xf numFmtId="0" fontId="5" fillId="3" borderId="1" xfId="4" applyFont="1" applyFill="1" applyBorder="1" applyAlignment="1">
      <alignment horizontal="center" vertical="center"/>
    </xf>
    <xf numFmtId="0" fontId="5" fillId="3" borderId="2" xfId="4" applyFont="1" applyFill="1" applyBorder="1" applyAlignment="1">
      <alignment horizontal="center" vertical="center"/>
    </xf>
    <xf numFmtId="0" fontId="5" fillId="3" borderId="3" xfId="4" applyFont="1" applyFill="1" applyBorder="1" applyAlignment="1">
      <alignment horizontal="center" vertical="center"/>
    </xf>
    <xf numFmtId="0" fontId="5" fillId="3" borderId="4" xfId="4" applyFont="1" applyFill="1" applyBorder="1" applyAlignment="1">
      <alignment horizontal="center" vertical="center"/>
    </xf>
    <xf numFmtId="164" fontId="5" fillId="3" borderId="5" xfId="4" applyNumberFormat="1" applyFont="1" applyFill="1" applyBorder="1" applyAlignment="1">
      <alignment horizontal="center" vertical="center"/>
    </xf>
    <xf numFmtId="165" fontId="5" fillId="3" borderId="2" xfId="2" applyNumberFormat="1" applyFont="1" applyFill="1" applyBorder="1" applyAlignment="1">
      <alignment horizontal="center" vertical="center"/>
    </xf>
    <xf numFmtId="166" fontId="5" fillId="3" borderId="6" xfId="1" applyNumberFormat="1" applyFont="1" applyFill="1" applyBorder="1" applyAlignment="1">
      <alignment horizontal="left" vertical="center"/>
    </xf>
    <xf numFmtId="0" fontId="0" fillId="0" borderId="0" xfId="0" applyAlignment="1"/>
    <xf numFmtId="0" fontId="0" fillId="2" borderId="0" xfId="0" applyFill="1" applyAlignment="1"/>
    <xf numFmtId="10" fontId="2" fillId="8" borderId="4" xfId="0" applyNumberFormat="1" applyFont="1" applyFill="1" applyBorder="1" applyAlignment="1">
      <alignment horizontal="center" vertical="center"/>
    </xf>
    <xf numFmtId="166" fontId="0" fillId="2" borderId="0" xfId="1" applyNumberFormat="1" applyFont="1" applyFill="1"/>
    <xf numFmtId="0" fontId="11" fillId="2" borderId="0" xfId="0" applyFont="1" applyFill="1"/>
    <xf numFmtId="166" fontId="11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80" fontId="2" fillId="8" borderId="14" xfId="0" applyNumberFormat="1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18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6" fontId="12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/>
    <xf numFmtId="1" fontId="0" fillId="12" borderId="4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 vertical="center"/>
    </xf>
    <xf numFmtId="1" fontId="0" fillId="0" borderId="4" xfId="3" applyNumberFormat="1" applyFont="1" applyBorder="1" applyAlignment="1">
      <alignment horizontal="center"/>
    </xf>
    <xf numFmtId="0" fontId="13" fillId="0" borderId="4" xfId="0" applyFont="1" applyBorder="1"/>
    <xf numFmtId="0" fontId="0" fillId="4" borderId="4" xfId="0" applyFill="1" applyBorder="1"/>
    <xf numFmtId="1" fontId="0" fillId="4" borderId="4" xfId="0" applyNumberFormat="1" applyFill="1" applyBorder="1" applyAlignment="1">
      <alignment horizontal="center"/>
    </xf>
    <xf numFmtId="0" fontId="0" fillId="13" borderId="17" xfId="0" applyFill="1" applyBorder="1" applyAlignment="1">
      <alignment horizontal="center" vertical="center"/>
    </xf>
    <xf numFmtId="0" fontId="0" fillId="13" borderId="4" xfId="0" applyFill="1" applyBorder="1"/>
    <xf numFmtId="1" fontId="0" fillId="13" borderId="4" xfId="0" applyNumberFormat="1" applyFill="1" applyBorder="1" applyAlignment="1">
      <alignment horizontal="center"/>
    </xf>
    <xf numFmtId="0" fontId="0" fillId="13" borderId="7" xfId="0" applyFill="1" applyBorder="1" applyAlignment="1">
      <alignment horizontal="center" vertical="center"/>
    </xf>
    <xf numFmtId="0" fontId="13" fillId="13" borderId="4" xfId="0" applyFont="1" applyFill="1" applyBorder="1"/>
    <xf numFmtId="0" fontId="0" fillId="14" borderId="4" xfId="0" applyFill="1" applyBorder="1" applyAlignment="1">
      <alignment horizontal="center" vertical="center"/>
    </xf>
    <xf numFmtId="0" fontId="0" fillId="14" borderId="4" xfId="0" applyFill="1" applyBorder="1"/>
    <xf numFmtId="1" fontId="0" fillId="14" borderId="4" xfId="3" applyNumberFormat="1" applyFont="1" applyFill="1" applyBorder="1" applyAlignment="1">
      <alignment horizontal="center"/>
    </xf>
    <xf numFmtId="0" fontId="13" fillId="14" borderId="4" xfId="0" applyFont="1" applyFill="1" applyBorder="1"/>
    <xf numFmtId="0" fontId="13" fillId="14" borderId="17" xfId="0" applyFont="1" applyFill="1" applyBorder="1"/>
    <xf numFmtId="0" fontId="0" fillId="14" borderId="17" xfId="0" applyFill="1" applyBorder="1"/>
    <xf numFmtId="1" fontId="0" fillId="14" borderId="17" xfId="3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1" fontId="2" fillId="14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12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0" fillId="0" borderId="4" xfId="3" applyFont="1" applyBorder="1" applyAlignment="1">
      <alignment horizontal="center"/>
    </xf>
    <xf numFmtId="44" fontId="0" fillId="0" borderId="12" xfId="2" applyFont="1" applyBorder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4" xr:uid="{64266449-B488-4D06-807F-6D1F9BE2DE53}"/>
    <cellStyle name="Percent" xfId="3" builtinId="5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tao Zhao" refreshedDate="44567.397369212966" createdVersion="6" refreshedVersion="6" minRefreshableVersion="3" recordCount="106" xr:uid="{4DEE71E5-9AB4-494B-AC4D-B561F3B357AC}">
  <cacheSource type="worksheet">
    <worksheetSource ref="A1:E107" sheet="State"/>
  </cacheSource>
  <cacheFields count="5">
    <cacheField name="State" numFmtId="0">
      <sharedItems count="53">
        <s v="US States"/>
        <s v="Georgia"/>
        <s v="Illinois"/>
        <s v="Ohio"/>
        <s v="Missouri"/>
        <s v="Washington"/>
        <s v="Wisconsin"/>
        <s v="Minnesota"/>
        <s v="Colorado"/>
        <s v="Arizona"/>
        <s v="Indiana"/>
        <s v="Nevada"/>
        <s v="Oregon"/>
        <s v="Kansas"/>
        <s v="Utah"/>
        <s v="Iowa"/>
        <s v="California"/>
        <s v="Nebraska"/>
        <s v="New Jersey"/>
        <s v="Pennsylvania"/>
        <s v="New York"/>
        <s v="Michigan"/>
        <s v="Texas"/>
        <s v="Idaho"/>
        <s v="North Dakota"/>
        <s v="Florida"/>
        <s v="South Dakota"/>
        <s v="Virginia"/>
        <s v="Unspecified"/>
        <s v="Maryland"/>
        <s v="Alabama"/>
        <s v="Kentucky"/>
        <s v="North Carolina"/>
        <s v="New Mexico"/>
        <s v="Tennessee"/>
        <s v="Connecticut"/>
        <s v="Oklahoma"/>
        <s v="District of Columbia"/>
        <s v="Massachusetts"/>
        <s v="Alaska"/>
        <s v="Arkansas"/>
        <s v="South Carolina"/>
        <s v="Louisiana"/>
        <s v="Mississippi"/>
        <s v="West Virginia"/>
        <s v="Hawaii"/>
        <s v="Wyoming"/>
        <s v="Montana"/>
        <s v="New Hampshire"/>
        <s v="Vermont"/>
        <s v="Rhode Island"/>
        <s v="Delaware"/>
        <s v="Maine"/>
      </sharedItems>
    </cacheField>
    <cacheField name="Leads" numFmtId="0">
      <sharedItems containsSemiMixedTypes="0" containsString="0" containsNumber="1" containsInteger="1" minValue="7" maxValue="449003"/>
    </cacheField>
    <cacheField name="Quote Completes" numFmtId="0">
      <sharedItems containsSemiMixedTypes="0" containsString="0" containsNumber="1" containsInteger="1" minValue="2" maxValue="207836"/>
    </cacheField>
    <cacheField name="Bind Completes" numFmtId="0">
      <sharedItems containsSemiMixedTypes="0" containsString="0" containsNumber="1" containsInteger="1" minValue="0" maxValue="3355"/>
    </cacheField>
    <cacheField name="Period" numFmtId="0">
      <sharedItems containsMixedTypes="1" containsNumber="1" containsInteger="1" minValue="2021" maxValue="2021" count="2">
        <n v="2021"/>
        <s v="2021H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tao Zhao" refreshedDate="44567.400523842596" createdVersion="6" refreshedVersion="6" minRefreshableVersion="3" recordCount="419" xr:uid="{765D9479-D5B4-4B86-9F71-D35F34A3CEEB}">
  <cacheSource type="worksheet">
    <worksheetSource ref="A1:E420" sheet="DMA"/>
  </cacheSource>
  <cacheFields count="5">
    <cacheField name="DMA" numFmtId="0">
      <sharedItems count="211">
        <s v="US DMA"/>
        <s v="Atlanta (524)"/>
        <s v="Chicago (602)"/>
        <s v="Minneapolis-St. Paul (613)"/>
        <s v="Seattle-Tacoma (819)"/>
        <s v="Phoenix (Prescott) (753)"/>
        <s v="Denver (751)"/>
        <s v="St. Louis (609)"/>
        <s v="Milwaukee (617)"/>
        <s v="Las Vegas (839)"/>
        <s v="Kansas City (616)"/>
        <s v="Portland Or (820)"/>
        <s v="Salt Lake City (770)"/>
        <s v="Cleveland-Akron (Canton) (510)"/>
        <s v="Indianapolis (527)"/>
        <s v="New York (501)"/>
        <s v="Columbus Oh (535)"/>
        <s v="Omaha (652)"/>
        <s v="Madison (669)"/>
        <s v="Los Angeles (803)"/>
        <s v="Cincinnati (515)"/>
        <s v="Wichita-Hutchinson Plus (678)"/>
        <s v="Colorado Springs-Pueblo (752)"/>
        <s v="Philadelphia (504)"/>
        <s v="Washington DC (Hagrstwn) (511)"/>
        <s v="Des Moines-Ames (679)"/>
        <s v="Dayton (542)"/>
        <s v="Detroit (505)"/>
        <s v="Green Bay-Appleton (658)"/>
        <s v="Cedar Rapids-Wtrlo-Iwc&amp;dub (637)"/>
        <s v="Springfield Mo (619)"/>
        <s v="Tucson (Sierra Vista) (789)"/>
        <s v="Savannah (507)"/>
        <s v="Champaign&amp;sprngfld-Decatur (648)"/>
        <s v="Dallas-Ft. Worth (623)"/>
        <s v="Spokane (881)"/>
        <s v="Macon (503)"/>
        <s v="Davenport-R.island-Moline (682)"/>
        <s v="Toledo (547)"/>
        <s v="Lincoln &amp; Hastings-Krny (722)"/>
        <s v="Columbia-Jefferson City (604)"/>
        <s v="Boise (757)"/>
        <s v="Fargo (724)"/>
        <s v="La Crosse-Eau Claire (702)"/>
        <s v="Eugene (801)"/>
        <s v="No Metro (0)"/>
        <s v="San Francisco-Oak-San Jose (807)"/>
        <s v="Louisville (529)"/>
        <s v="Augusta-Aiken (520)"/>
        <s v="Rockford (610)"/>
        <s v="Sioux Falls(Mitchell) (725)"/>
        <s v="Paducah-Cape Girard-Harsbg (632)"/>
        <s v="Wausau-Rhinelander (705)"/>
        <s v="Yakima-Pasco-Rchlnd-Knnwck (810)"/>
        <s v="Ft. Wayne (509)"/>
        <s v="Reno (811)"/>
        <s v="South Bend-Elkhart (588)"/>
        <s v="Albany Ga (525)"/>
        <s v="Minot-Bsmrck-Dcknsn(Wlstn) (687)"/>
        <s v="Topeka (605)"/>
        <s v="Rochestr-Mason City-Austin (611)"/>
        <s v="Peoria-Bloomington (675)"/>
        <s v="Duluth-Superior (676)"/>
        <s v="Albuquerque-Santa Fe (790)"/>
        <s v="Chattanooga (575)"/>
        <s v="Joplin-Pittsburg (603)"/>
        <s v="Jacksonville (561)"/>
        <s v="Sacramnto-Stkton-Modesto (862)"/>
        <s v="Evansville (649)"/>
        <s v="Columbus Ga (Opelika Al) (522)"/>
        <s v="Terre Haute (581)"/>
        <s v="Rapid City (764)"/>
        <s v="Birmingham (Ann and Tusc) (630)"/>
        <s v="Medford-Klamath Falls (813)"/>
        <s v="Charlotte (517)"/>
        <s v="Orlando-Daytona Bch-Melbrn (534)"/>
        <s v="Tampa-St. Pete (Sarasota) (539)"/>
        <s v="Miami-Ft. Lauderdale (528)"/>
        <s v="Nashville (659)"/>
        <s v="Tallahassee-Thomasville (530)"/>
        <s v="Quincy-Hannibal-Keokuk (717)"/>
        <s v="Youngstown (536)"/>
        <s v="Greenvll-Spart-Ashevll-And (567)"/>
        <s v="Hartford &amp; New Haven (533)"/>
        <s v="Idaho Fals-Pocatllo(Jcksn) (758)"/>
        <s v="Tulsa (671)"/>
        <s v="Sioux City (624)"/>
        <s v="Houston (618)"/>
        <s v="St. Joseph (638)"/>
        <s v="Grand Junction-Montrose (773)"/>
        <s v="Lafayette In (582)"/>
        <s v="Charleston-Huntington (564)"/>
        <s v="Mankato (737)"/>
        <s v="Pittsburgh (508)"/>
        <s v="Fairbanks (745)"/>
        <s v="Boston (Manchester) (506)"/>
        <s v="Yuma-El Centro (771)"/>
        <s v="Bend Or (821)"/>
        <s v="Ottumwa-Kirksville (631)"/>
        <s v="Ft. Smith-Fay-Sprngdl-Rgrs (670)"/>
        <s v="Lima (558)"/>
        <s v="Buffalo (514)"/>
        <s v="San Diego (825)"/>
        <s v="Austin (635)"/>
        <s v="Cheyenne-Scottsbluff (759)"/>
        <s v="Twin Falls (760)"/>
        <s v="Wheeling-Steubenville (554)"/>
        <s v="Baltimore (512)"/>
        <s v="Grand Rapids-Kalmzoo-B.crk (563)"/>
        <s v="San Antonio (641)"/>
        <s v="Oklahoma City (650)"/>
        <s v="Albany-Schenectady-Troy (532)"/>
        <s v="Zanesville (596)"/>
        <s v="Memphis (640)"/>
        <s v="Rochester Ny (538)"/>
        <s v="West Palm Beach-Ft. Pierce (548)"/>
        <s v="Syracuse (555)"/>
        <s v="El Paso (Las Cruces) (765)"/>
        <s v="North Platte (740)"/>
        <s v="Raleigh-Durham (Fayetvlle) (560)"/>
        <s v="Ft. Myers-Naples (571)"/>
        <s v="Mobile-Pensacola (Ft Walt) (686)"/>
        <s v="Montgomery-Selma (698)"/>
        <s v="New Orleans (622)"/>
        <s v="Parkersburg (597)"/>
        <s v="Honolulu (744)"/>
        <s v="Providence-New Bedford (521)"/>
        <s v="Flint-Saginaw-Bay City (513)"/>
        <s v="Waco-Temple-Bryan (625)"/>
        <s v="Norfolk-Portsmth-Newpt Nws (544)"/>
        <s v="Lexington (541)"/>
        <s v="Lansing (551)"/>
        <s v="Greensboro-H.point-W.salem (518)"/>
        <s v="Wilkes Barre-Scranton-Hztn (577)"/>
        <s v="Fresno-Visalia (866)"/>
        <s v="Knoxville (557)"/>
        <s v="Harrisonburg (569)"/>
        <s v="Utica (526)"/>
        <s v="Richmond-Petersburg (556)"/>
        <s v="Columbia Sc (546)"/>
        <s v="Springfield-Holyoke (543)"/>
        <s v="Little Rock-Pine Bluff (693)"/>
        <s v="Charleston Sc (519)"/>
        <s v="Dothan (606)"/>
        <s v="Burlington-Plattsburgh (523)"/>
        <s v="Huntsville-Decatur (Flor) (691)"/>
        <s v="Palm Springs (804)"/>
        <s v="Jackson Ms (718)"/>
        <s v="Gainesville (592)"/>
        <s v="Harlingen-Wslco-Brnsvl-Mca (636)"/>
        <s v="Harrisburg-Lncstr-Leb-York (566)"/>
        <s v="Panama City (656)"/>
        <s v="Baton Rouge (716)"/>
        <s v="Santabarbra-Sanmar-Sanluob (855)"/>
        <s v="Myrtle Beach-Florence (570)"/>
        <s v="Roanoke-Lynchburg (573)"/>
        <s v="Greenwood-Greenville (647)"/>
        <s v="Johnstown-Altoona-St Colge (574)"/>
        <s v="Tyler-Longview(Lfkn&amp;ncgd) (709)"/>
        <s v="Monterey-Salinas (828)"/>
        <s v="Wilmington (550)"/>
        <s v="Lafayette La (642)"/>
        <s v="Anchorage (743)"/>
        <s v="Binghamton (502)"/>
        <s v="Amarillo (634)"/>
        <s v="Chico-Redding (868)"/>
        <s v="Greenville-N.bern-Washngtn (545)"/>
        <s v="Erie (516)"/>
        <s v="Monroe-El Dorado (628)"/>
        <s v="Shreveport (612)"/>
        <s v="Tri-Cities Tn-VA (531)"/>
        <s v="Bakersfield (800)"/>
        <s v="Traverse City-Cadillac (540)"/>
        <s v="Butte-Bozeman (754)"/>
        <s v="Watertown (549)"/>
        <s v="Marquette (553)"/>
        <s v="Jonesboro (734)"/>
        <s v="Portland-Auburn (500)"/>
        <s v="Salisbury (576)"/>
        <s v="Sherman-Ada (657)"/>
        <s v="Beaumont-Port Arthur (692)"/>
        <s v="Charlottesville (584)"/>
        <s v="Biloxi-Gulfport (746)"/>
        <s v="Helena (766)"/>
        <s v="Columbus-Tupelo-W Pnt-Hstn (673)"/>
        <s v="Billings (756)"/>
        <s v="Bowling Green (736)"/>
        <s v="Odessa-Midland (633)"/>
        <s v="Jackson Tn (639)"/>
        <s v="Casper-Riverton (767)"/>
        <s v="Wichita Falls &amp; Lawton (627)"/>
        <s v="Corpus Christi (600)"/>
        <s v="Hattiesburg-Laurel (710)"/>
        <s v="Lake Charles (643)"/>
        <s v="Bangor (537)"/>
        <s v="Eureka (802)"/>
        <s v="Bluefield-Beckley-Oak Hill (559)"/>
        <s v="Great Falls (755)"/>
        <s v="Abilene-Sweetwater (662)"/>
        <s v="Missoula (762)"/>
        <s v="San Angelo (661)"/>
        <s v="Laredo (749)"/>
        <s v="Alexandria La (644)"/>
        <s v="Elmira (Corning) (565)"/>
        <s v="Clarksburg-Weston (598)"/>
        <s v="Meridian (711)"/>
        <s v="Lubbock (651)"/>
        <s v="Juneau (747)"/>
        <s v="Victoria (626)"/>
        <s v="Presque Isle (552)"/>
        <s v="Glendive (798)"/>
      </sharedItems>
    </cacheField>
    <cacheField name="Leads" numFmtId="0">
      <sharedItems containsSemiMixedTypes="0" containsString="0" containsNumber="1" containsInteger="1" minValue="1" maxValue="449003"/>
    </cacheField>
    <cacheField name="Quote Completes" numFmtId="0">
      <sharedItems containsSemiMixedTypes="0" containsString="0" containsNumber="1" containsInteger="1" minValue="0" maxValue="207836"/>
    </cacheField>
    <cacheField name="Bind Completes" numFmtId="0">
      <sharedItems containsSemiMixedTypes="0" containsString="0" containsNumber="1" containsInteger="1" minValue="0" maxValue="3355"/>
    </cacheField>
    <cacheField name="Period" numFmtId="0">
      <sharedItems containsMixedTypes="1" containsNumber="1" containsInteger="1" minValue="2021" maxValue="2021" count="2">
        <n v="2021"/>
        <s v="2021H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tao Zhao" refreshedDate="44567.612857523149" createdVersion="6" refreshedVersion="6" minRefreshableVersion="3" recordCount="419" xr:uid="{4C292C7B-6101-4174-BC1A-F5F4BA70FB76}">
  <cacheSource type="worksheet">
    <worksheetSource ref="A1:H420" sheet="DMA"/>
  </cacheSource>
  <cacheFields count="8">
    <cacheField name="DMA" numFmtId="0">
      <sharedItems/>
    </cacheField>
    <cacheField name="Leads" numFmtId="0">
      <sharedItems containsSemiMixedTypes="0" containsString="0" containsNumber="1" containsInteger="1" minValue="1" maxValue="449003"/>
    </cacheField>
    <cacheField name="Quote Completes" numFmtId="0">
      <sharedItems containsSemiMixedTypes="0" containsString="0" containsNumber="1" containsInteger="1" minValue="0" maxValue="207836"/>
    </cacheField>
    <cacheField name="Bind Completes" numFmtId="0">
      <sharedItems containsSemiMixedTypes="0" containsString="0" containsNumber="1" containsInteger="1" minValue="0" maxValue="3355"/>
    </cacheField>
    <cacheField name="Period" numFmtId="0">
      <sharedItems containsMixedTypes="1" containsNumber="1" containsInteger="1" minValue="2021" maxValue="2021" count="2">
        <n v="2021"/>
        <s v="2021H2"/>
      </sharedItems>
    </cacheField>
    <cacheField name="DMA Code1" numFmtId="0">
      <sharedItems/>
    </cacheField>
    <cacheField name="DMA Code" numFmtId="0">
      <sharedItems count="210">
        <s v="N/A"/>
        <s v="524"/>
        <s v="602"/>
        <s v="613"/>
        <s v="819"/>
        <s v="753"/>
        <s v="751"/>
        <s v="609"/>
        <s v="617"/>
        <s v="839"/>
        <s v="616"/>
        <s v="820"/>
        <s v="770"/>
        <s v="510"/>
        <s v="527"/>
        <s v="501"/>
        <s v="535"/>
        <s v="652"/>
        <s v="669"/>
        <s v="803"/>
        <s v="515"/>
        <s v="678"/>
        <s v="752"/>
        <s v="504"/>
        <s v="511"/>
        <s v="679"/>
        <s v="542"/>
        <s v="505"/>
        <s v="658"/>
        <s v="637"/>
        <s v="619"/>
        <s v="789"/>
        <s v="507"/>
        <s v="648"/>
        <s v="623"/>
        <s v="881"/>
        <s v="503"/>
        <s v="682"/>
        <s v="547"/>
        <s v="722"/>
        <s v="604"/>
        <s v="757"/>
        <s v="724"/>
        <s v="702"/>
        <s v="801"/>
        <s v="807"/>
        <s v="529"/>
        <s v="520"/>
        <s v="610"/>
        <s v="725"/>
        <s v="632"/>
        <s v="705"/>
        <s v="810"/>
        <s v="509"/>
        <s v="811"/>
        <s v="588"/>
        <s v="525"/>
        <s v="687"/>
        <s v="605"/>
        <s v="611"/>
        <s v="675"/>
        <s v="676"/>
        <s v="790"/>
        <s v="575"/>
        <s v="603"/>
        <s v="561"/>
        <s v="862"/>
        <s v="649"/>
        <s v="522"/>
        <s v="581"/>
        <s v="764"/>
        <s v="630"/>
        <s v="813"/>
        <s v="517"/>
        <s v="534"/>
        <s v="539"/>
        <s v="528"/>
        <s v="659"/>
        <s v="530"/>
        <s v="717"/>
        <s v="536"/>
        <s v="567"/>
        <s v="533"/>
        <s v="758"/>
        <s v="671"/>
        <s v="624"/>
        <s v="618"/>
        <s v="638"/>
        <s v="773"/>
        <s v="582"/>
        <s v="564"/>
        <s v="737"/>
        <s v="508"/>
        <s v="745"/>
        <s v="506"/>
        <s v="771"/>
        <s v="821"/>
        <s v="631"/>
        <s v="670"/>
        <s v="558"/>
        <s v="514"/>
        <s v="825"/>
        <s v="635"/>
        <s v="759"/>
        <s v="760"/>
        <s v="554"/>
        <s v="512"/>
        <s v="563"/>
        <s v="641"/>
        <s v="650"/>
        <s v="532"/>
        <s v="596"/>
        <s v="640"/>
        <s v="538"/>
        <s v="548"/>
        <s v="555"/>
        <s v="765"/>
        <s v="740"/>
        <s v="560"/>
        <s v="571"/>
        <s v="686"/>
        <s v="698"/>
        <s v="622"/>
        <s v="597"/>
        <s v="744"/>
        <s v="521"/>
        <s v="513"/>
        <s v="625"/>
        <s v="544"/>
        <s v="541"/>
        <s v="551"/>
        <s v="518"/>
        <s v="577"/>
        <s v="866"/>
        <s v="557"/>
        <s v="569"/>
        <s v="526"/>
        <s v="556"/>
        <s v="546"/>
        <s v="543"/>
        <s v="693"/>
        <s v="519"/>
        <s v="606"/>
        <s v="523"/>
        <s v="691"/>
        <s v="804"/>
        <s v="718"/>
        <s v="592"/>
        <s v="636"/>
        <s v="566"/>
        <s v="656"/>
        <s v="716"/>
        <s v="855"/>
        <s v="570"/>
        <s v="573"/>
        <s v="647"/>
        <s v="574"/>
        <s v="709"/>
        <s v="828"/>
        <s v="550"/>
        <s v="642"/>
        <s v="743"/>
        <s v="502"/>
        <s v="634"/>
        <s v="868"/>
        <s v="545"/>
        <s v="516"/>
        <s v="628"/>
        <s v="612"/>
        <s v="531"/>
        <s v="800"/>
        <s v="540"/>
        <s v="754"/>
        <s v="549"/>
        <s v="553"/>
        <s v="734"/>
        <s v="500"/>
        <s v="576"/>
        <s v="657"/>
        <s v="692"/>
        <s v="584"/>
        <s v="746"/>
        <s v="766"/>
        <s v="673"/>
        <s v="756"/>
        <s v="736"/>
        <s v="633"/>
        <s v="639"/>
        <s v="767"/>
        <s v="627"/>
        <s v="600"/>
        <s v="710"/>
        <s v="643"/>
        <s v="537"/>
        <s v="802"/>
        <s v="559"/>
        <s v="755"/>
        <s v="662"/>
        <s v="762"/>
        <s v="661"/>
        <s v="749"/>
        <s v="644"/>
        <s v="565"/>
        <s v="598"/>
        <s v="711"/>
        <s v="651"/>
        <s v="747"/>
        <s v="626"/>
        <s v="552"/>
        <s v="798"/>
      </sharedItems>
    </cacheField>
    <cacheField name="DMA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tao Zhao" refreshedDate="44567.628007407409" createdVersion="6" refreshedVersion="6" minRefreshableVersion="3" recordCount="754" xr:uid="{3FA34EFC-EF1F-4F48-A7DB-64690EF804C8}">
  <cacheSource type="worksheet">
    <worksheetSource ref="A1:F755" sheet="Quotes - by Quarter"/>
  </cacheSource>
  <cacheFields count="6">
    <cacheField name="DMA" numFmtId="0">
      <sharedItems count="208">
        <s v="US DMA"/>
        <s v="Atlanta (524)"/>
        <s v="Chicago (602)"/>
        <s v="Seattle-Tacoma (819)"/>
        <s v="Denver (751)"/>
        <s v="Phoenix (Prescott) (753)"/>
        <s v="Minneapolis-St. Paul (613)"/>
        <s v="St. Louis (609)"/>
        <s v="Las Vegas (839)"/>
        <s v="Portland Or (820)"/>
        <s v="Milwaukee (617)"/>
        <s v="Kansas City (616)"/>
        <s v="Salt Lake City (770)"/>
        <s v="Cleveland-Akron (Canton) (510)"/>
        <s v="Indianapolis (527)"/>
        <s v="Columbus Oh (535)"/>
        <s v="Madison (669)"/>
        <s v="Omaha (652)"/>
        <s v="Cincinnati (515)"/>
        <s v="Colorado Springs-Pueblo (752)"/>
        <s v="Wichita-Hutchinson Plus (678)"/>
        <s v="Los Angeles (803)"/>
        <s v="New York (501)"/>
        <s v="Tucson (Sierra Vista) (789)"/>
        <s v="Green Bay-Appleton (658)"/>
        <s v="Des Moines-Ames (679)"/>
        <s v="Springfield Mo (619)"/>
        <s v="Dayton (542)"/>
        <s v="Cedar Rapids-Wtrlo-Iwc&amp;dub (637)"/>
        <s v="Spokane (881)"/>
        <s v="Philadelphia (504)"/>
        <s v="Detroit (505)"/>
        <s v="Reno (811)"/>
        <s v="Washington DC (Hagrstwn) (511)"/>
        <s v="Macon (503)"/>
        <s v="Eugene (801)"/>
        <s v="Columbia-Jefferson City (604)"/>
        <s v="Boise (757)"/>
        <s v="Toledo (547)"/>
        <s v="Savannah (507)"/>
        <s v="Louisville (529)"/>
        <s v="La Crosse-Eau Claire (702)"/>
        <s v="Lincoln &amp; Hastings-Krny (722)"/>
        <s v="Dallas-Ft. Worth (623)"/>
        <s v="Davenport-R.island-Moline (682)"/>
        <s v="Champaign&amp;sprngfld-Decatur (648)"/>
        <s v="Topeka (605)"/>
        <s v="Augusta-Aiken (520)"/>
        <s v="Rockford (610)"/>
        <s v="Wausau-Rhinelander (705)"/>
        <s v="Fargo (724)"/>
        <s v="Yakima-Pasco-Rchlnd-Knnwck (810)"/>
        <s v="San Francisco-Oak-San Jose (807)"/>
        <s v="Ft. Wayne (509)"/>
        <s v="Columbus Ga (Opelika Al) (522)"/>
        <s v="South Bend-Elkhart (588)"/>
        <s v="Peoria-Bloomington (675)"/>
        <s v="Paducah-Cape Girard-Harsbg (632)"/>
        <s v="Chattanooga (575)"/>
        <s v="Minot-Bsmrck-Dcknsn(Wlstn) (687)"/>
        <s v="Medford-Klamath Falls (813)"/>
        <s v="Albany Ga (525)"/>
        <s v="Youngstown (536)"/>
        <s v="Joplin-Pittsburg (603)"/>
        <s v="Birmingham (Ann and Tusc) (630)"/>
        <s v="Sioux Falls(Mitchell) (725)"/>
        <s v="Grand Junction-Montrose (773)"/>
        <s v="No Metro (0)"/>
        <s v="Sacramnto-Stkton-Modesto (862)"/>
        <s v="Rochestr-Mason City-Austin (611)"/>
        <s v="Evansville (649)"/>
        <s v="Jacksonville (561)"/>
        <s v="Terre Haute (581)"/>
        <s v="Duluth-Superior (676)"/>
        <s v="Orlando-Daytona Bch-Melbrn (534)"/>
        <s v="Sioux City (624)"/>
        <s v="Idaho Fals-Pocatllo(Jcksn) (758)"/>
        <s v="Albuquerque-Santa Fe (790)"/>
        <s v="Nashville (659)"/>
        <s v="Greenvll-Spart-Ashevll-And (567)"/>
        <s v="Fairbanks (745)"/>
        <s v="Tampa-St. Pete (Sarasota) (539)"/>
        <s v="Charleston-Huntington (564)"/>
        <s v="St. Joseph (638)"/>
        <s v="Tallahassee-Thomasville (530)"/>
        <s v="Rapid City (764)"/>
        <s v="Lafayette In (582)"/>
        <s v="Quincy-Hannibal-Keokuk (717)"/>
        <s v="Houston (618)"/>
        <s v="Tulsa (671)"/>
        <s v="Yuma-El Centro (771)"/>
        <s v="Charlotte (517)"/>
        <s v="Miami-Ft. Lauderdale (528)"/>
        <s v="Pittsburgh (508)"/>
        <s v="Bend Or (821)"/>
        <s v="Lima (558)"/>
        <s v="Boston (Manchester) (506)"/>
        <s v="Ottumwa-Kirksville (631)"/>
        <s v="Austin (635)"/>
        <s v="San Diego (825)"/>
        <s v="Mankato (737)"/>
        <s v="Twin Falls (760)"/>
        <s v="Wheeling-Steubenville (554)"/>
        <s v="Zanesville (596)"/>
        <s v="Baltimore (512)"/>
        <s v="Montgomery-Selma (698)"/>
        <s v="Cheyenne-Scottsbluff (759)"/>
        <s v="San Antonio (641)"/>
        <s v="Hartford &amp; New Haven (533)"/>
        <s v="Oklahoma City (650)"/>
        <s v="North Platte (740)"/>
        <s v="Ft. Myers-Naples (571)"/>
        <s v="Memphis (640)"/>
        <s v="Raleigh-Durham (Fayetvlle) (560)"/>
        <s v="New Orleans (622)"/>
        <s v="West Palm Beach-Ft. Pierce (548)"/>
        <s v="Albany-Schenectady-Troy (532)"/>
        <s v="Honolulu (744)"/>
        <s v="Parkersburg (597)"/>
        <s v="Norfolk-Portsmth-Newpt Nws (544)"/>
        <s v="Ft. Smith-Fay-Sprngdl-Rgrs (670)"/>
        <s v="Buffalo (514)"/>
        <s v="Grand Rapids-Kalmzoo-B.crk (563)"/>
        <s v="Syracuse (555)"/>
        <s v="Mobile-Pensacola (Ft Walt) (686)"/>
        <s v="Dothan (606)"/>
        <s v="Harrisonburg (569)"/>
        <s v="Knoxville (557)"/>
        <s v="Richmond-Petersburg (556)"/>
        <s v="Lexington (541)"/>
        <s v="Jonesboro (734)"/>
        <s v="Tyler-Longview(Lfkn&amp;ncgd) (709)"/>
        <s v="Harlingen-Wslco-Brnsvl-Mca (636)"/>
        <s v="Wilkes Barre-Scranton-Hztn (577)"/>
        <s v="Rochester Ny (538)"/>
        <s v="Charleston Sc (519)"/>
        <s v="Lansing (551)"/>
        <s v="Wilmington (550)"/>
        <s v="Flint-Saginaw-Bay City (513)"/>
        <s v="Palm Springs (804)"/>
        <s v="Little Rock-Pine Bluff (693)"/>
        <s v="Panama City (656)"/>
        <s v="Johnstown-Altoona-St Colge (574)"/>
        <s v="Roanoke-Lynchburg (573)"/>
        <s v="Harrisburg-Lncstr-Leb-York (566)"/>
        <s v="Greenville-N.bern-Washngtn (545)"/>
        <s v="Marquette (553)"/>
        <s v="Greensboro-H.point-W.salem (518)"/>
        <s v="Fresno-Visalia (866)"/>
        <s v="El Paso (Las Cruces) (765)"/>
        <s v="Providence-New Bedford (521)"/>
        <s v="Chico-Redding (868)"/>
        <s v="Bakersfield (800)"/>
        <s v="Billings (756)"/>
        <s v="Bowling Green (736)"/>
        <s v="Beaumont-Port Arthur (692)"/>
        <s v="Huntsville-Decatur (Flor) (691)"/>
        <s v="Alexandria La (644)"/>
        <s v="Amarillo (634)"/>
        <s v="Waco-Temple-Bryan (625)"/>
        <s v="Shreveport (612)"/>
        <s v="Elmira (Corning) (565)"/>
        <s v="Columbia Sc (546)"/>
        <s v="Tri-Cities Tn-VA (531)"/>
        <s v="Burlington-Plattsburgh (523)"/>
        <s v="Santabarbra-Sanmar-Sanluob (855)"/>
        <s v="Eureka (802)"/>
        <s v="Jackson Ms (718)"/>
        <s v="Baton Rouge (716)"/>
        <s v="Hattiesburg-Laurel (710)"/>
        <s v="San Angelo (661)"/>
        <s v="Sherman-Ada (657)"/>
        <s v="Jackson Tn (639)"/>
        <s v="Gainesville (592)"/>
        <s v="Salisbury (576)"/>
        <s v="Bluefield-Beckley-Oak Hill (559)"/>
        <s v="Watertown (549)"/>
        <s v="Springfield-Holyoke (543)"/>
        <s v="Traverse City-Cadillac (540)"/>
        <s v="Monterey-Salinas (828)"/>
        <s v="Missoula (762)"/>
        <s v="Butte-Bozeman (754)"/>
        <s v="Biloxi-Gulfport (746)"/>
        <s v="Anchorage (743)"/>
        <s v="Greenwood-Greenville (647)"/>
        <s v="Lake Charles (643)"/>
        <s v="Lafayette La (642)"/>
        <s v="Monroe-El Dorado (628)"/>
        <s v="Wichita Falls &amp; Lawton (627)"/>
        <s v="Corpus Christi (600)"/>
        <s v="Myrtle Beach-Florence (570)"/>
        <s v="Utica (526)"/>
        <s v="Erie (516)"/>
        <s v="Binghamton (502)"/>
        <s v="Portland-Auburn (500)"/>
        <s v="Casper-Riverton (767)"/>
        <s v="Charlottesville (584)"/>
        <s v="Helena (766)"/>
        <s v="Great Falls (755)"/>
        <s v="Odessa-Midland (633)"/>
        <s v="Presque Isle (552)"/>
        <s v="Bangor (537)"/>
        <s v="Abilene-Sweetwater (662)"/>
        <s v="Lubbock (651)"/>
        <s v="Meridian (711)"/>
        <s v="Laredo (749)"/>
        <s v="Columbus-Tupelo-W Pnt-Hstn (673)"/>
        <s v="Clarksburg-Weston (598)"/>
      </sharedItems>
    </cacheField>
    <cacheField name="Quote Completes" numFmtId="0">
      <sharedItems containsSemiMixedTypes="0" containsString="0" containsNumber="1" containsInteger="1" minValue="1" maxValue="67849"/>
    </cacheField>
    <cacheField name="Period" numFmtId="0">
      <sharedItems count="4">
        <s v="Q1-2021"/>
        <s v="Q2-2021"/>
        <s v="Q3-2021"/>
        <s v="Q4-2021"/>
      </sharedItems>
    </cacheField>
    <cacheField name="DMA Code1" numFmtId="0">
      <sharedItems/>
    </cacheField>
    <cacheField name="DMA Code" numFmtId="0">
      <sharedItems count="207">
        <s v="N/A"/>
        <s v="524"/>
        <s v="602"/>
        <s v="819"/>
        <s v="751"/>
        <s v="753"/>
        <s v="613"/>
        <s v="609"/>
        <s v="839"/>
        <s v="820"/>
        <s v="617"/>
        <s v="616"/>
        <s v="770"/>
        <s v="510"/>
        <s v="527"/>
        <s v="535"/>
        <s v="669"/>
        <s v="652"/>
        <s v="515"/>
        <s v="752"/>
        <s v="678"/>
        <s v="803"/>
        <s v="501"/>
        <s v="789"/>
        <s v="658"/>
        <s v="679"/>
        <s v="619"/>
        <s v="542"/>
        <s v="637"/>
        <s v="881"/>
        <s v="504"/>
        <s v="505"/>
        <s v="811"/>
        <s v="511"/>
        <s v="503"/>
        <s v="801"/>
        <s v="604"/>
        <s v="757"/>
        <s v="547"/>
        <s v="507"/>
        <s v="529"/>
        <s v="702"/>
        <s v="722"/>
        <s v="623"/>
        <s v="682"/>
        <s v="648"/>
        <s v="605"/>
        <s v="520"/>
        <s v="610"/>
        <s v="705"/>
        <s v="724"/>
        <s v="810"/>
        <s v="807"/>
        <s v="509"/>
        <s v="522"/>
        <s v="588"/>
        <s v="675"/>
        <s v="632"/>
        <s v="575"/>
        <s v="687"/>
        <s v="813"/>
        <s v="525"/>
        <s v="536"/>
        <s v="603"/>
        <s v="630"/>
        <s v="725"/>
        <s v="773"/>
        <s v="862"/>
        <s v="611"/>
        <s v="649"/>
        <s v="561"/>
        <s v="581"/>
        <s v="676"/>
        <s v="534"/>
        <s v="624"/>
        <s v="758"/>
        <s v="790"/>
        <s v="659"/>
        <s v="567"/>
        <s v="745"/>
        <s v="539"/>
        <s v="564"/>
        <s v="638"/>
        <s v="530"/>
        <s v="764"/>
        <s v="582"/>
        <s v="717"/>
        <s v="618"/>
        <s v="671"/>
        <s v="771"/>
        <s v="517"/>
        <s v="528"/>
        <s v="508"/>
        <s v="821"/>
        <s v="558"/>
        <s v="506"/>
        <s v="631"/>
        <s v="635"/>
        <s v="825"/>
        <s v="737"/>
        <s v="760"/>
        <s v="554"/>
        <s v="596"/>
        <s v="512"/>
        <s v="698"/>
        <s v="759"/>
        <s v="641"/>
        <s v="533"/>
        <s v="650"/>
        <s v="740"/>
        <s v="571"/>
        <s v="640"/>
        <s v="560"/>
        <s v="622"/>
        <s v="548"/>
        <s v="532"/>
        <s v="744"/>
        <s v="597"/>
        <s v="544"/>
        <s v="670"/>
        <s v="514"/>
        <s v="563"/>
        <s v="555"/>
        <s v="686"/>
        <s v="606"/>
        <s v="569"/>
        <s v="557"/>
        <s v="556"/>
        <s v="541"/>
        <s v="734"/>
        <s v="709"/>
        <s v="636"/>
        <s v="577"/>
        <s v="538"/>
        <s v="519"/>
        <s v="551"/>
        <s v="550"/>
        <s v="513"/>
        <s v="804"/>
        <s v="693"/>
        <s v="656"/>
        <s v="574"/>
        <s v="573"/>
        <s v="566"/>
        <s v="545"/>
        <s v="553"/>
        <s v="518"/>
        <s v="866"/>
        <s v="765"/>
        <s v="521"/>
        <s v="868"/>
        <s v="800"/>
        <s v="756"/>
        <s v="736"/>
        <s v="692"/>
        <s v="691"/>
        <s v="644"/>
        <s v="634"/>
        <s v="625"/>
        <s v="612"/>
        <s v="565"/>
        <s v="546"/>
        <s v="531"/>
        <s v="523"/>
        <s v="855"/>
        <s v="802"/>
        <s v="718"/>
        <s v="716"/>
        <s v="710"/>
        <s v="661"/>
        <s v="657"/>
        <s v="639"/>
        <s v="592"/>
        <s v="576"/>
        <s v="559"/>
        <s v="549"/>
        <s v="543"/>
        <s v="540"/>
        <s v="828"/>
        <s v="762"/>
        <s v="754"/>
        <s v="746"/>
        <s v="743"/>
        <s v="647"/>
        <s v="643"/>
        <s v="642"/>
        <s v="628"/>
        <s v="627"/>
        <s v="600"/>
        <s v="570"/>
        <s v="526"/>
        <s v="516"/>
        <s v="502"/>
        <s v="500"/>
        <s v="767"/>
        <s v="584"/>
        <s v="766"/>
        <s v="755"/>
        <s v="633"/>
        <s v="552"/>
        <s v="537"/>
        <s v="662"/>
        <s v="651"/>
        <s v="711"/>
        <s v="749"/>
        <s v="673"/>
        <s v="598"/>
      </sharedItems>
    </cacheField>
    <cacheField name="DMA Name" numFmtId="0">
      <sharedItems count="207">
        <s v="N/A"/>
        <s v="ATLANTA"/>
        <s v="CHICAGO"/>
        <s v="SEATTLE-TACOMA"/>
        <s v="DENVER"/>
        <s v="PHOENIX (PRESCOTT)"/>
        <s v="MINNEAPOLIS-ST. PAUL"/>
        <s v="ST. LOUIS"/>
        <s v="LAS VEGAS"/>
        <s v="PORTLAND OR"/>
        <s v="MILWAUKEE"/>
        <s v="KANSAS CITY"/>
        <s v="SALT LAKE CITY"/>
        <s v="CLEVELAND-AKRON (CANTON)"/>
        <s v="INDIANAPOLIS"/>
        <s v="COLUMBUS OH"/>
        <s v="MADISON"/>
        <s v="OMAHA"/>
        <s v="CINCINNATI"/>
        <s v="COLORADO SPRINGS-PUEBLO"/>
        <s v="WICHITA-HUTCHINSON PLUS"/>
        <s v="LOS ANGELES"/>
        <s v="NEW YORK"/>
        <s v="TUCSON (SIERRA VISTA)"/>
        <s v="GREEN BAY-APPLETON"/>
        <s v="DES MOINES-AMES"/>
        <s v="SPRINGFIELD MO"/>
        <s v="DAYTON"/>
        <s v="CEDAR RAPIDS-WTRLO-IWC&amp;DUB"/>
        <s v="SPOKANE"/>
        <s v="PHILADELPHIA"/>
        <s v="DETROIT"/>
        <s v="RENO"/>
        <s v="WASHINGTON DC (HAGRSTWN)"/>
        <s v="MACON"/>
        <s v="EUGENE"/>
        <s v="COLUMBIA-JEFFERSON CITY"/>
        <s v="BOISE"/>
        <s v="TOLEDO"/>
        <s v="SAVANNAH"/>
        <s v="LOUISVILLE"/>
        <s v="LA CROSSE-EAU CLAIRE"/>
        <s v="LINCOLN &amp; HASTINGS-KRNY"/>
        <s v="DALLAS-FT. WORTH"/>
        <s v="DAVENPORT-R.ISLAND-MOLINE"/>
        <s v="CHAMPAIGN&amp;SPRNGFLD-DECATUR"/>
        <s v="TOPEKA"/>
        <s v="AUGUSTA-AIKEN"/>
        <s v="ROCKFORD"/>
        <s v="WAUSAU-RHINELANDER"/>
        <s v="FARGO"/>
        <s v="YAKIMA-PASCO-RCHLND-KNNWCK"/>
        <s v="SAN FRANCISCO-OAK-SAN JOSE"/>
        <s v="FT. WAYNE"/>
        <s v="COLUMBUS GA (OPELIKA AL)"/>
        <s v="SOUTH BEND-ELKHART"/>
        <s v="PEORIA-BLOOMINGTON"/>
        <s v="PADUCAH-CAPE GIRARD-HARSBG"/>
        <s v="CHATTANOOGA"/>
        <s v="MINOT-BSMRCK-DCKNSN(WLSTN)"/>
        <s v="MEDFORD-KLAMATH FALLS"/>
        <s v="ALBANY GA"/>
        <s v="YOUNGSTOWN"/>
        <s v="JOPLIN-PITTSBURG"/>
        <s v="BIRMINGHAM (ANN AND TUSC)"/>
        <s v="SIOUX FALLS(MITCHELL)"/>
        <s v="GRAND JUNCTION-MONTROSE"/>
        <s v="SACRAMNTO-STKTON-MODESTO"/>
        <s v="ROCHESTR-MASON CITY-AUSTIN"/>
        <s v="EVANSVILLE"/>
        <s v="JACKSONVILLE"/>
        <s v="TERRE HAUTE"/>
        <s v="DULUTH-SUPERIOR"/>
        <s v="ORLANDO-DAYTONA BCH-MELBRN"/>
        <s v="SIOUX CITY"/>
        <s v="IDAHO FALS-POCATLLO(JCKSN)"/>
        <s v="ALBUQUERQUE-SANTA FE"/>
        <s v="NASHVILLE"/>
        <s v="GREENVLL-SPART-ASHEVLL-AND"/>
        <s v="FAIRBANKS"/>
        <s v="TAMPA-ST. PETE (SARASOTA)"/>
        <s v="CHARLESTON-HUNTINGTON"/>
        <s v="ST. JOSEPH"/>
        <s v="TALLAHASSEE-THOMASVILLE"/>
        <s v="RAPID CITY"/>
        <s v="LAFAYETTE IN"/>
        <s v="QUINCY-HANNIBAL-KEOKUK"/>
        <s v="HOUSTON"/>
        <s v="TULSA"/>
        <s v="YUMA-EL CENTRO"/>
        <s v="CHARLOTTE"/>
        <s v="MIAMI-FT. LAUDERDALE"/>
        <s v="PITTSBURGH"/>
        <s v="BEND OR"/>
        <s v="LIMA"/>
        <s v="BOSTON (MANCHESTER)"/>
        <s v="OTTUMWA-KIRKSVILLE"/>
        <s v="AUSTIN"/>
        <s v="SAN DIEGO"/>
        <s v="MANKATO"/>
        <s v="TWIN FALLS"/>
        <s v="WHEELING-STEUBENVILLE"/>
        <s v="ZANESVILLE"/>
        <s v="BALTIMORE"/>
        <s v="MONTGOMERY-SELMA"/>
        <s v="CHEYENNE-SCOTTSBLUFF"/>
        <s v="SAN ANTONIO"/>
        <s v="HARTFORD &amp; NEW HAVEN"/>
        <s v="OKLAHOMA CITY"/>
        <s v="NORTH PLATTE"/>
        <s v="FT. MYERS-NAPLES"/>
        <s v="MEMPHIS"/>
        <s v="RALEIGH-DURHAM (FAYETVLLE)"/>
        <s v="NEW ORLEANS"/>
        <s v="WEST PALM BEACH-FT. PIERCE"/>
        <s v="ALBANY-SCHENECTADY-TROY"/>
        <s v="HONOLULU"/>
        <s v="PARKERSBURG"/>
        <s v="NORFOLK-PORTSMTH-NEWPT NWS"/>
        <s v="FT. SMITH-FAY-SPRNGDL-RGRS"/>
        <s v="BUFFALO"/>
        <s v="GRAND RAPIDS-KALMZOO-B.CRK"/>
        <s v="SYRACUSE"/>
        <s v="MOBILE-PENSACOLA (FT WALT)"/>
        <s v="DOTHAN"/>
        <s v="HARRISONBURG"/>
        <s v="KNOXVILLE"/>
        <s v="RICHMOND-PETERSBURG"/>
        <s v="LEXINGTON"/>
        <s v="JONESBORO"/>
        <s v="TYLER-LONGVIEW(LFKN&amp;NCGD)"/>
        <s v="HARLINGEN-WSLCO-BRNSVL-MCA"/>
        <s v="WILKES BARRE-SCRANTON-HZTN"/>
        <s v="ROCHESTER NY"/>
        <s v="CHARLESTON SC"/>
        <s v="LANSING"/>
        <s v="WILMINGTON"/>
        <s v="FLINT-SAGINAW-BAY CITY"/>
        <s v="PALM SPRINGS"/>
        <s v="LITTLE ROCK-PINE BLUFF"/>
        <s v="PANAMA CITY"/>
        <s v="JOHNSTOWN-ALTOONA-ST COLGE"/>
        <s v="ROANOKE-LYNCHBURG"/>
        <s v="HARRISBURG-LNCSTR-LEB-YORK"/>
        <s v="GREENVILLE-N.BERN-WASHNGTN"/>
        <s v="MARQUETTE"/>
        <s v="GREENSBORO-H.POINT-W.SALEM"/>
        <s v="FRESNO-VISALIA"/>
        <s v="EL PASO (LAS CRUCES)"/>
        <s v="PROVIDENCE-NEW BEDFORD"/>
        <s v="CHICO-REDDING"/>
        <s v="BAKERSFIELD"/>
        <s v="BILLINGS"/>
        <s v="BOWLING GREEN"/>
        <s v="BEAUMONT-PORT ARTHUR"/>
        <s v="HUNTSVILLE-DECATUR (FLOR)"/>
        <s v="ALEXANDRIA LA"/>
        <s v="AMARILLO"/>
        <s v="WACO-TEMPLE-BRYAN"/>
        <s v="SHREVEPORT"/>
        <s v="ELMIRA (CORNING)"/>
        <s v="COLUMBIA SC"/>
        <s v="TRI-CITIES TN-VA"/>
        <s v="BURLINGTON-PLATTSBURGH"/>
        <s v="SANTABARBRA-SANMAR-SANLUOB"/>
        <s v="EUREKA"/>
        <s v="JACKSON MS"/>
        <s v="BATON ROUGE"/>
        <s v="HATTIESBURG-LAUREL"/>
        <s v="SAN ANGELO"/>
        <s v="SHERMAN-ADA"/>
        <s v="JACKSON TN"/>
        <s v="GAINESVILLE"/>
        <s v="SALISBURY"/>
        <s v="BLUEFIELD-BECKLEY-OAK HILL"/>
        <s v="WATERTOWN"/>
        <s v="SPRINGFIELD-HOLYOKE"/>
        <s v="TRAVERSE CITY-CADILLAC"/>
        <s v="MONTEREY-SALINAS"/>
        <s v="MISSOULA"/>
        <s v="BUTTE-BOZEMAN"/>
        <s v="BILOXI-GULFPORT"/>
        <s v="ANCHORAGE"/>
        <s v="GREENWOOD-GREENVILLE"/>
        <s v="LAKE CHARLES"/>
        <s v="LAFAYETTE LA"/>
        <s v="MONROE-EL DORADO"/>
        <s v="WICHITA FALLS &amp; LAWTON"/>
        <s v="CORPUS CHRISTI"/>
        <s v="MYRTLE BEACH-FLORENCE"/>
        <s v="UTICA"/>
        <s v="ERIE"/>
        <s v="BINGHAMTON"/>
        <s v="PORTLAND-AUBURN"/>
        <s v="CASPER-RIVERTON"/>
        <s v="CHARLOTTESVILLE"/>
        <s v="HELENA"/>
        <s v="GREAT FALLS"/>
        <s v="ODESSA-MIDLAND"/>
        <s v="PRESQUE ISLE"/>
        <s v="BANGOR"/>
        <s v="ABILENE-SWEETWATER"/>
        <s v="LUBBOCK"/>
        <s v="MERIDIAN"/>
        <s v="LAREDO"/>
        <s v="COLUMBUS-TUPELO-W PNT-HSTN"/>
        <s v="CLARKSBURG-WES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n v="449003"/>
    <n v="207836"/>
    <n v="3355"/>
    <x v="0"/>
  </r>
  <r>
    <x v="1"/>
    <n v="67316"/>
    <n v="26930"/>
    <n v="138"/>
    <x v="0"/>
  </r>
  <r>
    <x v="2"/>
    <n v="53825"/>
    <n v="23991"/>
    <n v="362"/>
    <x v="0"/>
  </r>
  <r>
    <x v="3"/>
    <n v="30460"/>
    <n v="14584"/>
    <n v="293"/>
    <x v="0"/>
  </r>
  <r>
    <x v="4"/>
    <n v="29001"/>
    <n v="14089"/>
    <n v="222"/>
    <x v="0"/>
  </r>
  <r>
    <x v="5"/>
    <n v="28327"/>
    <n v="13600"/>
    <n v="181"/>
    <x v="0"/>
  </r>
  <r>
    <x v="6"/>
    <n v="26213"/>
    <n v="12889"/>
    <n v="405"/>
    <x v="0"/>
  </r>
  <r>
    <x v="7"/>
    <n v="26010"/>
    <n v="8929"/>
    <n v="141"/>
    <x v="0"/>
  </r>
  <r>
    <x v="8"/>
    <n v="24839"/>
    <n v="13842"/>
    <n v="222"/>
    <x v="0"/>
  </r>
  <r>
    <x v="9"/>
    <n v="23354"/>
    <n v="13001"/>
    <n v="164"/>
    <x v="0"/>
  </r>
  <r>
    <x v="10"/>
    <n v="18352"/>
    <n v="9080"/>
    <n v="172"/>
    <x v="0"/>
  </r>
  <r>
    <x v="11"/>
    <n v="14480"/>
    <n v="7850"/>
    <n v="68"/>
    <x v="0"/>
  </r>
  <r>
    <x v="12"/>
    <n v="13137"/>
    <n v="6762"/>
    <n v="102"/>
    <x v="0"/>
  </r>
  <r>
    <x v="13"/>
    <n v="11256"/>
    <n v="5990"/>
    <n v="154"/>
    <x v="0"/>
  </r>
  <r>
    <x v="14"/>
    <n v="10923"/>
    <n v="5578"/>
    <n v="95"/>
    <x v="0"/>
  </r>
  <r>
    <x v="15"/>
    <n v="9055"/>
    <n v="4469"/>
    <n v="109"/>
    <x v="0"/>
  </r>
  <r>
    <x v="16"/>
    <n v="8600"/>
    <n v="3840"/>
    <n v="68"/>
    <x v="0"/>
  </r>
  <r>
    <x v="17"/>
    <n v="8166"/>
    <n v="4330"/>
    <n v="88"/>
    <x v="0"/>
  </r>
  <r>
    <x v="18"/>
    <n v="4744"/>
    <n v="1803"/>
    <n v="33"/>
    <x v="0"/>
  </r>
  <r>
    <x v="19"/>
    <n v="4277"/>
    <n v="1851"/>
    <n v="36"/>
    <x v="0"/>
  </r>
  <r>
    <x v="20"/>
    <n v="4112"/>
    <n v="600"/>
    <n v="7"/>
    <x v="0"/>
  </r>
  <r>
    <x v="21"/>
    <n v="3659"/>
    <n v="1655"/>
    <n v="41"/>
    <x v="0"/>
  </r>
  <r>
    <x v="22"/>
    <n v="3629"/>
    <n v="1529"/>
    <n v="23"/>
    <x v="0"/>
  </r>
  <r>
    <x v="23"/>
    <n v="3301"/>
    <n v="1812"/>
    <n v="38"/>
    <x v="0"/>
  </r>
  <r>
    <x v="24"/>
    <n v="2607"/>
    <n v="1360"/>
    <n v="53"/>
    <x v="0"/>
  </r>
  <r>
    <x v="25"/>
    <n v="2591"/>
    <n v="885"/>
    <n v="9"/>
    <x v="0"/>
  </r>
  <r>
    <x v="26"/>
    <n v="2360"/>
    <n v="1088"/>
    <n v="29"/>
    <x v="0"/>
  </r>
  <r>
    <x v="27"/>
    <n v="2024"/>
    <n v="996"/>
    <n v="27"/>
    <x v="0"/>
  </r>
  <r>
    <x v="28"/>
    <n v="1821"/>
    <n v="452"/>
    <n v="9"/>
    <x v="0"/>
  </r>
  <r>
    <x v="29"/>
    <n v="1648"/>
    <n v="634"/>
    <n v="7"/>
    <x v="0"/>
  </r>
  <r>
    <x v="30"/>
    <n v="1156"/>
    <n v="417"/>
    <n v="4"/>
    <x v="0"/>
  </r>
  <r>
    <x v="31"/>
    <n v="951"/>
    <n v="410"/>
    <n v="6"/>
    <x v="0"/>
  </r>
  <r>
    <x v="32"/>
    <n v="950"/>
    <n v="373"/>
    <n v="10"/>
    <x v="0"/>
  </r>
  <r>
    <x v="33"/>
    <n v="905"/>
    <n v="362"/>
    <n v="8"/>
    <x v="0"/>
  </r>
  <r>
    <x v="34"/>
    <n v="901"/>
    <n v="381"/>
    <n v="5"/>
    <x v="0"/>
  </r>
  <r>
    <x v="35"/>
    <n v="647"/>
    <n v="67"/>
    <n v="3"/>
    <x v="0"/>
  </r>
  <r>
    <x v="36"/>
    <n v="632"/>
    <n v="295"/>
    <n v="5"/>
    <x v="0"/>
  </r>
  <r>
    <x v="37"/>
    <n v="501"/>
    <n v="217"/>
    <n v="8"/>
    <x v="0"/>
  </r>
  <r>
    <x v="38"/>
    <n v="374"/>
    <n v="153"/>
    <n v="2"/>
    <x v="0"/>
  </r>
  <r>
    <x v="39"/>
    <n v="372"/>
    <n v="156"/>
    <n v="3"/>
    <x v="0"/>
  </r>
  <r>
    <x v="40"/>
    <n v="370"/>
    <n v="109"/>
    <n v="0"/>
    <x v="0"/>
  </r>
  <r>
    <x v="41"/>
    <n v="340"/>
    <n v="137"/>
    <n v="1"/>
    <x v="0"/>
  </r>
  <r>
    <x v="42"/>
    <n v="192"/>
    <n v="73"/>
    <n v="0"/>
    <x v="0"/>
  </r>
  <r>
    <x v="43"/>
    <n v="118"/>
    <n v="45"/>
    <n v="1"/>
    <x v="0"/>
  </r>
  <r>
    <x v="44"/>
    <n v="108"/>
    <n v="40"/>
    <n v="0"/>
    <x v="0"/>
  </r>
  <r>
    <x v="45"/>
    <n v="80"/>
    <n v="39"/>
    <n v="1"/>
    <x v="0"/>
  </r>
  <r>
    <x v="46"/>
    <n v="72"/>
    <n v="37"/>
    <n v="0"/>
    <x v="0"/>
  </r>
  <r>
    <x v="47"/>
    <n v="60"/>
    <n v="27"/>
    <n v="0"/>
    <x v="0"/>
  </r>
  <r>
    <x v="48"/>
    <n v="46"/>
    <n v="25"/>
    <n v="2"/>
    <x v="0"/>
  </r>
  <r>
    <x v="49"/>
    <n v="45"/>
    <n v="5"/>
    <n v="0"/>
    <x v="0"/>
  </r>
  <r>
    <x v="50"/>
    <n v="43"/>
    <n v="17"/>
    <n v="0"/>
    <x v="0"/>
  </r>
  <r>
    <x v="51"/>
    <n v="33"/>
    <n v="17"/>
    <n v="0"/>
    <x v="0"/>
  </r>
  <r>
    <x v="52"/>
    <n v="20"/>
    <n v="15"/>
    <n v="0"/>
    <x v="0"/>
  </r>
  <r>
    <x v="0"/>
    <n v="210043"/>
    <n v="107283"/>
    <n v="2250"/>
    <x v="1"/>
  </r>
  <r>
    <x v="1"/>
    <n v="32343"/>
    <n v="12962"/>
    <n v="80"/>
    <x v="1"/>
  </r>
  <r>
    <x v="2"/>
    <n v="25717"/>
    <n v="12636"/>
    <n v="261"/>
    <x v="1"/>
  </r>
  <r>
    <x v="3"/>
    <n v="14245"/>
    <n v="7510"/>
    <n v="187"/>
    <x v="1"/>
  </r>
  <r>
    <x v="4"/>
    <n v="13760"/>
    <n v="7345"/>
    <n v="147"/>
    <x v="1"/>
  </r>
  <r>
    <x v="5"/>
    <n v="13437"/>
    <n v="6957"/>
    <n v="131"/>
    <x v="1"/>
  </r>
  <r>
    <x v="7"/>
    <n v="13436"/>
    <n v="4832"/>
    <n v="82"/>
    <x v="1"/>
  </r>
  <r>
    <x v="6"/>
    <n v="12616"/>
    <n v="6570"/>
    <n v="253"/>
    <x v="1"/>
  </r>
  <r>
    <x v="8"/>
    <n v="10654"/>
    <n v="6955"/>
    <n v="147"/>
    <x v="1"/>
  </r>
  <r>
    <x v="9"/>
    <n v="9560"/>
    <n v="6593"/>
    <n v="113"/>
    <x v="1"/>
  </r>
  <r>
    <x v="10"/>
    <n v="8788"/>
    <n v="4727"/>
    <n v="120"/>
    <x v="1"/>
  </r>
  <r>
    <x v="12"/>
    <n v="6058"/>
    <n v="3356"/>
    <n v="76"/>
    <x v="1"/>
  </r>
  <r>
    <x v="11"/>
    <n v="5642"/>
    <n v="3824"/>
    <n v="44"/>
    <x v="1"/>
  </r>
  <r>
    <x v="13"/>
    <n v="5630"/>
    <n v="3204"/>
    <n v="101"/>
    <x v="1"/>
  </r>
  <r>
    <x v="14"/>
    <n v="5438"/>
    <n v="2991"/>
    <n v="69"/>
    <x v="1"/>
  </r>
  <r>
    <x v="15"/>
    <n v="4408"/>
    <n v="2310"/>
    <n v="72"/>
    <x v="1"/>
  </r>
  <r>
    <x v="17"/>
    <n v="3952"/>
    <n v="2438"/>
    <n v="54"/>
    <x v="1"/>
  </r>
  <r>
    <x v="16"/>
    <n v="3933"/>
    <n v="2071"/>
    <n v="46"/>
    <x v="1"/>
  </r>
  <r>
    <x v="18"/>
    <n v="2421"/>
    <n v="1062"/>
    <n v="25"/>
    <x v="1"/>
  </r>
  <r>
    <x v="19"/>
    <n v="2408"/>
    <n v="1125"/>
    <n v="25"/>
    <x v="1"/>
  </r>
  <r>
    <x v="21"/>
    <n v="1940"/>
    <n v="945"/>
    <n v="31"/>
    <x v="1"/>
  </r>
  <r>
    <x v="22"/>
    <n v="1671"/>
    <n v="802"/>
    <n v="14"/>
    <x v="1"/>
  </r>
  <r>
    <x v="23"/>
    <n v="1476"/>
    <n v="956"/>
    <n v="30"/>
    <x v="1"/>
  </r>
  <r>
    <x v="27"/>
    <n v="1369"/>
    <n v="768"/>
    <n v="26"/>
    <x v="1"/>
  </r>
  <r>
    <x v="24"/>
    <n v="1235"/>
    <n v="724"/>
    <n v="30"/>
    <x v="1"/>
  </r>
  <r>
    <x v="26"/>
    <n v="1173"/>
    <n v="706"/>
    <n v="22"/>
    <x v="1"/>
  </r>
  <r>
    <x v="25"/>
    <n v="1171"/>
    <n v="433"/>
    <n v="6"/>
    <x v="1"/>
  </r>
  <r>
    <x v="29"/>
    <n v="739"/>
    <n v="308"/>
    <n v="5"/>
    <x v="1"/>
  </r>
  <r>
    <x v="28"/>
    <n v="592"/>
    <n v="263"/>
    <n v="9"/>
    <x v="1"/>
  </r>
  <r>
    <x v="20"/>
    <n v="566"/>
    <n v="263"/>
    <n v="5"/>
    <x v="1"/>
  </r>
  <r>
    <x v="32"/>
    <n v="485"/>
    <n v="216"/>
    <n v="8"/>
    <x v="1"/>
  </r>
  <r>
    <x v="33"/>
    <n v="475"/>
    <n v="210"/>
    <n v="4"/>
    <x v="1"/>
  </r>
  <r>
    <x v="34"/>
    <n v="399"/>
    <n v="177"/>
    <n v="2"/>
    <x v="1"/>
  </r>
  <r>
    <x v="30"/>
    <n v="377"/>
    <n v="140"/>
    <n v="0"/>
    <x v="1"/>
  </r>
  <r>
    <x v="31"/>
    <n v="327"/>
    <n v="146"/>
    <n v="5"/>
    <x v="1"/>
  </r>
  <r>
    <x v="36"/>
    <n v="279"/>
    <n v="153"/>
    <n v="4"/>
    <x v="1"/>
  </r>
  <r>
    <x v="40"/>
    <n v="256"/>
    <n v="79"/>
    <n v="0"/>
    <x v="1"/>
  </r>
  <r>
    <x v="37"/>
    <n v="240"/>
    <n v="136"/>
    <n v="7"/>
    <x v="1"/>
  </r>
  <r>
    <x v="38"/>
    <n v="209"/>
    <n v="99"/>
    <n v="2"/>
    <x v="1"/>
  </r>
  <r>
    <x v="41"/>
    <n v="150"/>
    <n v="57"/>
    <n v="1"/>
    <x v="1"/>
  </r>
  <r>
    <x v="42"/>
    <n v="81"/>
    <n v="40"/>
    <n v="0"/>
    <x v="1"/>
  </r>
  <r>
    <x v="35"/>
    <n v="64"/>
    <n v="27"/>
    <n v="2"/>
    <x v="1"/>
  </r>
  <r>
    <x v="43"/>
    <n v="63"/>
    <n v="30"/>
    <n v="1"/>
    <x v="1"/>
  </r>
  <r>
    <x v="44"/>
    <n v="49"/>
    <n v="18"/>
    <n v="0"/>
    <x v="1"/>
  </r>
  <r>
    <x v="46"/>
    <n v="39"/>
    <n v="25"/>
    <n v="0"/>
    <x v="1"/>
  </r>
  <r>
    <x v="45"/>
    <n v="37"/>
    <n v="20"/>
    <n v="1"/>
    <x v="1"/>
  </r>
  <r>
    <x v="47"/>
    <n v="30"/>
    <n v="17"/>
    <n v="0"/>
    <x v="1"/>
  </r>
  <r>
    <x v="39"/>
    <n v="28"/>
    <n v="14"/>
    <n v="1"/>
    <x v="1"/>
  </r>
  <r>
    <x v="48"/>
    <n v="21"/>
    <n v="11"/>
    <n v="1"/>
    <x v="1"/>
  </r>
  <r>
    <x v="50"/>
    <n v="21"/>
    <n v="10"/>
    <n v="0"/>
    <x v="1"/>
  </r>
  <r>
    <x v="51"/>
    <n v="15"/>
    <n v="10"/>
    <n v="0"/>
    <x v="1"/>
  </r>
  <r>
    <x v="52"/>
    <n v="13"/>
    <n v="10"/>
    <n v="0"/>
    <x v="1"/>
  </r>
  <r>
    <x v="49"/>
    <n v="7"/>
    <n v="2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x v="0"/>
    <n v="449003"/>
    <n v="207836"/>
    <n v="3355"/>
    <x v="0"/>
  </r>
  <r>
    <x v="1"/>
    <n v="56394"/>
    <n v="23037"/>
    <n v="119"/>
    <x v="0"/>
  </r>
  <r>
    <x v="2"/>
    <n v="46860"/>
    <n v="21091"/>
    <n v="319"/>
    <x v="0"/>
  </r>
  <r>
    <x v="3"/>
    <n v="23740"/>
    <n v="8297"/>
    <n v="147"/>
    <x v="0"/>
  </r>
  <r>
    <x v="4"/>
    <n v="23684"/>
    <n v="11309"/>
    <n v="155"/>
    <x v="0"/>
  </r>
  <r>
    <x v="5"/>
    <n v="20451"/>
    <n v="11491"/>
    <n v="148"/>
    <x v="0"/>
  </r>
  <r>
    <x v="6"/>
    <n v="20341"/>
    <n v="11266"/>
    <n v="183"/>
    <x v="0"/>
  </r>
  <r>
    <x v="7"/>
    <n v="15638"/>
    <n v="7239"/>
    <n v="108"/>
    <x v="0"/>
  </r>
  <r>
    <x v="8"/>
    <n v="13248"/>
    <n v="6388"/>
    <n v="181"/>
    <x v="0"/>
  </r>
  <r>
    <x v="9"/>
    <n v="12988"/>
    <n v="7044"/>
    <n v="64"/>
    <x v="0"/>
  </r>
  <r>
    <x v="10"/>
    <n v="12942"/>
    <n v="6681"/>
    <n v="151"/>
    <x v="0"/>
  </r>
  <r>
    <x v="11"/>
    <n v="11766"/>
    <n v="6129"/>
    <n v="87"/>
    <x v="0"/>
  </r>
  <r>
    <x v="12"/>
    <n v="11057"/>
    <n v="5639"/>
    <n v="95"/>
    <x v="0"/>
  </r>
  <r>
    <x v="13"/>
    <n v="10470"/>
    <n v="4940"/>
    <n v="86"/>
    <x v="0"/>
  </r>
  <r>
    <x v="14"/>
    <n v="10185"/>
    <n v="5112"/>
    <n v="95"/>
    <x v="0"/>
  </r>
  <r>
    <x v="15"/>
    <n v="8090"/>
    <n v="2309"/>
    <n v="38"/>
    <x v="0"/>
  </r>
  <r>
    <x v="16"/>
    <n v="7648"/>
    <n v="3660"/>
    <n v="74"/>
    <x v="0"/>
  </r>
  <r>
    <x v="17"/>
    <n v="5945"/>
    <n v="3201"/>
    <n v="81"/>
    <x v="0"/>
  </r>
  <r>
    <x v="18"/>
    <n v="5657"/>
    <n v="3002"/>
    <n v="121"/>
    <x v="0"/>
  </r>
  <r>
    <x v="19"/>
    <n v="5406"/>
    <n v="2388"/>
    <n v="36"/>
    <x v="0"/>
  </r>
  <r>
    <x v="20"/>
    <n v="5261"/>
    <n v="2584"/>
    <n v="56"/>
    <x v="0"/>
  </r>
  <r>
    <x v="21"/>
    <n v="4875"/>
    <n v="2611"/>
    <n v="61"/>
    <x v="0"/>
  </r>
  <r>
    <x v="22"/>
    <n v="4071"/>
    <n v="2348"/>
    <n v="33"/>
    <x v="0"/>
  </r>
  <r>
    <x v="23"/>
    <n v="3847"/>
    <n v="1670"/>
    <n v="33"/>
    <x v="0"/>
  </r>
  <r>
    <x v="24"/>
    <n v="3763"/>
    <n v="1663"/>
    <n v="37"/>
    <x v="0"/>
  </r>
  <r>
    <x v="25"/>
    <n v="3613"/>
    <n v="1854"/>
    <n v="45"/>
    <x v="0"/>
  </r>
  <r>
    <x v="26"/>
    <n v="3554"/>
    <n v="1651"/>
    <n v="39"/>
    <x v="0"/>
  </r>
  <r>
    <x v="27"/>
    <n v="3243"/>
    <n v="1474"/>
    <n v="38"/>
    <x v="0"/>
  </r>
  <r>
    <x v="28"/>
    <n v="3002"/>
    <n v="1413"/>
    <n v="42"/>
    <x v="0"/>
  </r>
  <r>
    <x v="29"/>
    <n v="2824"/>
    <n v="1358"/>
    <n v="42"/>
    <x v="0"/>
  </r>
  <r>
    <x v="30"/>
    <n v="2713"/>
    <n v="1264"/>
    <n v="17"/>
    <x v="0"/>
  </r>
  <r>
    <x v="31"/>
    <n v="2520"/>
    <n v="1340"/>
    <n v="16"/>
    <x v="0"/>
  </r>
  <r>
    <x v="32"/>
    <n v="2445"/>
    <n v="857"/>
    <n v="6"/>
    <x v="0"/>
  </r>
  <r>
    <x v="33"/>
    <n v="2355"/>
    <n v="1003"/>
    <n v="18"/>
    <x v="0"/>
  </r>
  <r>
    <x v="34"/>
    <n v="2351"/>
    <n v="997"/>
    <n v="15"/>
    <x v="0"/>
  </r>
  <r>
    <x v="35"/>
    <n v="2250"/>
    <n v="1107"/>
    <n v="12"/>
    <x v="0"/>
  </r>
  <r>
    <x v="36"/>
    <n v="2249"/>
    <n v="813"/>
    <n v="3"/>
    <x v="0"/>
  </r>
  <r>
    <x v="37"/>
    <n v="2212"/>
    <n v="994"/>
    <n v="13"/>
    <x v="0"/>
  </r>
  <r>
    <x v="38"/>
    <n v="2192"/>
    <n v="1074"/>
    <n v="28"/>
    <x v="0"/>
  </r>
  <r>
    <x v="39"/>
    <n v="2115"/>
    <n v="1094"/>
    <n v="13"/>
    <x v="0"/>
  </r>
  <r>
    <x v="40"/>
    <n v="2012"/>
    <n v="1061"/>
    <n v="11"/>
    <x v="0"/>
  </r>
  <r>
    <x v="41"/>
    <n v="1970"/>
    <n v="1108"/>
    <n v="28"/>
    <x v="0"/>
  </r>
  <r>
    <x v="42"/>
    <n v="1943"/>
    <n v="909"/>
    <n v="35"/>
    <x v="0"/>
  </r>
  <r>
    <x v="43"/>
    <n v="1941"/>
    <n v="917"/>
    <n v="20"/>
    <x v="0"/>
  </r>
  <r>
    <x v="44"/>
    <n v="1843"/>
    <n v="913"/>
    <n v="11"/>
    <x v="0"/>
  </r>
  <r>
    <x v="45"/>
    <n v="1824"/>
    <n v="455"/>
    <n v="9"/>
    <x v="0"/>
  </r>
  <r>
    <x v="46"/>
    <n v="1811"/>
    <n v="853"/>
    <n v="22"/>
    <x v="0"/>
  </r>
  <r>
    <x v="47"/>
    <n v="1762"/>
    <n v="813"/>
    <n v="17"/>
    <x v="0"/>
  </r>
  <r>
    <x v="48"/>
    <n v="1755"/>
    <n v="640"/>
    <n v="5"/>
    <x v="0"/>
  </r>
  <r>
    <x v="49"/>
    <n v="1721"/>
    <n v="760"/>
    <n v="14"/>
    <x v="0"/>
  </r>
  <r>
    <x v="50"/>
    <n v="1662"/>
    <n v="770"/>
    <n v="19"/>
    <x v="0"/>
  </r>
  <r>
    <x v="51"/>
    <n v="1569"/>
    <n v="706"/>
    <n v="9"/>
    <x v="0"/>
  </r>
  <r>
    <x v="52"/>
    <n v="1549"/>
    <n v="783"/>
    <n v="24"/>
    <x v="0"/>
  </r>
  <r>
    <x v="53"/>
    <n v="1480"/>
    <n v="701"/>
    <n v="11"/>
    <x v="0"/>
  </r>
  <r>
    <x v="54"/>
    <n v="1472"/>
    <n v="743"/>
    <n v="15"/>
    <x v="0"/>
  </r>
  <r>
    <x v="55"/>
    <n v="1415"/>
    <n v="767"/>
    <n v="4"/>
    <x v="0"/>
  </r>
  <r>
    <x v="56"/>
    <n v="1402"/>
    <n v="703"/>
    <n v="9"/>
    <x v="0"/>
  </r>
  <r>
    <x v="57"/>
    <n v="1268"/>
    <n v="425"/>
    <n v="2"/>
    <x v="0"/>
  </r>
  <r>
    <x v="58"/>
    <n v="1231"/>
    <n v="634"/>
    <n v="21"/>
    <x v="0"/>
  </r>
  <r>
    <x v="59"/>
    <n v="1214"/>
    <n v="620"/>
    <n v="10"/>
    <x v="0"/>
  </r>
  <r>
    <x v="60"/>
    <n v="1153"/>
    <n v="382"/>
    <n v="4"/>
    <x v="0"/>
  </r>
  <r>
    <x v="61"/>
    <n v="1145"/>
    <n v="546"/>
    <n v="12"/>
    <x v="0"/>
  </r>
  <r>
    <x v="62"/>
    <n v="1116"/>
    <n v="407"/>
    <n v="4"/>
    <x v="0"/>
  </r>
  <r>
    <x v="63"/>
    <n v="1072"/>
    <n v="435"/>
    <n v="8"/>
    <x v="0"/>
  </r>
  <r>
    <x v="64"/>
    <n v="1061"/>
    <n v="413"/>
    <n v="2"/>
    <x v="0"/>
  </r>
  <r>
    <x v="65"/>
    <n v="980"/>
    <n v="513"/>
    <n v="13"/>
    <x v="0"/>
  </r>
  <r>
    <x v="66"/>
    <n v="928"/>
    <n v="271"/>
    <n v="0"/>
    <x v="0"/>
  </r>
  <r>
    <x v="67"/>
    <n v="901"/>
    <n v="386"/>
    <n v="8"/>
    <x v="0"/>
  </r>
  <r>
    <x v="68"/>
    <n v="886"/>
    <n v="423"/>
    <n v="7"/>
    <x v="0"/>
  </r>
  <r>
    <x v="69"/>
    <n v="875"/>
    <n v="361"/>
    <n v="1"/>
    <x v="0"/>
  </r>
  <r>
    <x v="70"/>
    <n v="807"/>
    <n v="361"/>
    <n v="8"/>
    <x v="0"/>
  </r>
  <r>
    <x v="71"/>
    <n v="798"/>
    <n v="352"/>
    <n v="10"/>
    <x v="0"/>
  </r>
  <r>
    <x v="72"/>
    <n v="744"/>
    <n v="279"/>
    <n v="3"/>
    <x v="0"/>
  </r>
  <r>
    <x v="73"/>
    <n v="700"/>
    <n v="347"/>
    <n v="8"/>
    <x v="0"/>
  </r>
  <r>
    <x v="74"/>
    <n v="672"/>
    <n v="253"/>
    <n v="7"/>
    <x v="0"/>
  </r>
  <r>
    <x v="75"/>
    <n v="664"/>
    <n v="247"/>
    <n v="1"/>
    <x v="0"/>
  </r>
  <r>
    <x v="76"/>
    <n v="645"/>
    <n v="254"/>
    <n v="2"/>
    <x v="0"/>
  </r>
  <r>
    <x v="77"/>
    <n v="627"/>
    <n v="194"/>
    <n v="1"/>
    <x v="0"/>
  </r>
  <r>
    <x v="78"/>
    <n v="612"/>
    <n v="265"/>
    <n v="4"/>
    <x v="0"/>
  </r>
  <r>
    <x v="79"/>
    <n v="589"/>
    <n v="181"/>
    <n v="1"/>
    <x v="0"/>
  </r>
  <r>
    <x v="80"/>
    <n v="577"/>
    <n v="253"/>
    <n v="4"/>
    <x v="0"/>
  </r>
  <r>
    <x v="81"/>
    <n v="574"/>
    <n v="285"/>
    <n v="3"/>
    <x v="0"/>
  </r>
  <r>
    <x v="82"/>
    <n v="545"/>
    <n v="213"/>
    <n v="2"/>
    <x v="0"/>
  </r>
  <r>
    <x v="83"/>
    <n v="540"/>
    <n v="46"/>
    <n v="3"/>
    <x v="0"/>
  </r>
  <r>
    <x v="84"/>
    <n v="533"/>
    <n v="301"/>
    <n v="6"/>
    <x v="0"/>
  </r>
  <r>
    <x v="85"/>
    <n v="530"/>
    <n v="225"/>
    <n v="4"/>
    <x v="0"/>
  </r>
  <r>
    <x v="86"/>
    <n v="527"/>
    <n v="251"/>
    <n v="2"/>
    <x v="0"/>
  </r>
  <r>
    <x v="87"/>
    <n v="522"/>
    <n v="208"/>
    <n v="3"/>
    <x v="0"/>
  </r>
  <r>
    <x v="88"/>
    <n v="474"/>
    <n v="256"/>
    <n v="6"/>
    <x v="0"/>
  </r>
  <r>
    <x v="89"/>
    <n v="455"/>
    <n v="240"/>
    <n v="6"/>
    <x v="0"/>
  </r>
  <r>
    <x v="90"/>
    <n v="415"/>
    <n v="224"/>
    <n v="4"/>
    <x v="0"/>
  </r>
  <r>
    <x v="91"/>
    <n v="414"/>
    <n v="196"/>
    <n v="5"/>
    <x v="0"/>
  </r>
  <r>
    <x v="92"/>
    <n v="410"/>
    <n v="131"/>
    <n v="2"/>
    <x v="0"/>
  </r>
  <r>
    <x v="93"/>
    <n v="378"/>
    <n v="169"/>
    <n v="4"/>
    <x v="0"/>
  </r>
  <r>
    <x v="94"/>
    <n v="347"/>
    <n v="145"/>
    <n v="2"/>
    <x v="0"/>
  </r>
  <r>
    <x v="95"/>
    <n v="338"/>
    <n v="156"/>
    <n v="4"/>
    <x v="0"/>
  </r>
  <r>
    <x v="96"/>
    <n v="335"/>
    <n v="161"/>
    <n v="0"/>
    <x v="0"/>
  </r>
  <r>
    <x v="97"/>
    <n v="333"/>
    <n v="148"/>
    <n v="3"/>
    <x v="0"/>
  </r>
  <r>
    <x v="98"/>
    <n v="304"/>
    <n v="146"/>
    <n v="3"/>
    <x v="0"/>
  </r>
  <r>
    <x v="99"/>
    <n v="304"/>
    <n v="84"/>
    <n v="0"/>
    <x v="0"/>
  </r>
  <r>
    <x v="100"/>
    <n v="281"/>
    <n v="139"/>
    <n v="1"/>
    <x v="0"/>
  </r>
  <r>
    <x v="101"/>
    <n v="279"/>
    <n v="27"/>
    <n v="1"/>
    <x v="0"/>
  </r>
  <r>
    <x v="102"/>
    <n v="269"/>
    <n v="112"/>
    <n v="2"/>
    <x v="0"/>
  </r>
  <r>
    <x v="103"/>
    <n v="265"/>
    <n v="140"/>
    <n v="1"/>
    <x v="0"/>
  </r>
  <r>
    <x v="104"/>
    <n v="243"/>
    <n v="134"/>
    <n v="1"/>
    <x v="0"/>
  </r>
  <r>
    <x v="105"/>
    <n v="192"/>
    <n v="110"/>
    <n v="0"/>
    <x v="0"/>
  </r>
  <r>
    <x v="106"/>
    <n v="179"/>
    <n v="82"/>
    <n v="3"/>
    <x v="0"/>
  </r>
  <r>
    <x v="107"/>
    <n v="177"/>
    <n v="71"/>
    <n v="2"/>
    <x v="0"/>
  </r>
  <r>
    <x v="108"/>
    <n v="170"/>
    <n v="80"/>
    <n v="0"/>
    <x v="0"/>
  </r>
  <r>
    <x v="109"/>
    <n v="165"/>
    <n v="61"/>
    <n v="1"/>
    <x v="0"/>
  </r>
  <r>
    <x v="110"/>
    <n v="156"/>
    <n v="86"/>
    <n v="2"/>
    <x v="0"/>
  </r>
  <r>
    <x v="111"/>
    <n v="149"/>
    <n v="20"/>
    <n v="0"/>
    <x v="0"/>
  </r>
  <r>
    <x v="112"/>
    <n v="147"/>
    <n v="72"/>
    <n v="0"/>
    <x v="0"/>
  </r>
  <r>
    <x v="113"/>
    <n v="144"/>
    <n v="64"/>
    <n v="0"/>
    <x v="0"/>
  </r>
  <r>
    <x v="114"/>
    <n v="137"/>
    <n v="11"/>
    <n v="0"/>
    <x v="0"/>
  </r>
  <r>
    <x v="115"/>
    <n v="136"/>
    <n v="44"/>
    <n v="1"/>
    <x v="0"/>
  </r>
  <r>
    <x v="116"/>
    <n v="134"/>
    <n v="18"/>
    <n v="0"/>
    <x v="0"/>
  </r>
  <r>
    <x v="117"/>
    <n v="128"/>
    <n v="57"/>
    <n v="1"/>
    <x v="0"/>
  </r>
  <r>
    <x v="118"/>
    <n v="128"/>
    <n v="49"/>
    <n v="0"/>
    <x v="0"/>
  </r>
  <r>
    <x v="119"/>
    <n v="127"/>
    <n v="51"/>
    <n v="3"/>
    <x v="0"/>
  </r>
  <r>
    <x v="120"/>
    <n v="127"/>
    <n v="34"/>
    <n v="1"/>
    <x v="0"/>
  </r>
  <r>
    <x v="121"/>
    <n v="123"/>
    <n v="30"/>
    <n v="1"/>
    <x v="0"/>
  </r>
  <r>
    <x v="122"/>
    <n v="97"/>
    <n v="37"/>
    <n v="1"/>
    <x v="0"/>
  </r>
  <r>
    <x v="123"/>
    <n v="96"/>
    <n v="33"/>
    <n v="0"/>
    <x v="0"/>
  </r>
  <r>
    <x v="124"/>
    <n v="84"/>
    <n v="39"/>
    <n v="0"/>
    <x v="0"/>
  </r>
  <r>
    <x v="125"/>
    <n v="80"/>
    <n v="39"/>
    <n v="1"/>
    <x v="0"/>
  </r>
  <r>
    <x v="126"/>
    <n v="79"/>
    <n v="32"/>
    <n v="0"/>
    <x v="0"/>
  </r>
  <r>
    <x v="127"/>
    <n v="76"/>
    <n v="20"/>
    <n v="0"/>
    <x v="0"/>
  </r>
  <r>
    <x v="128"/>
    <n v="70"/>
    <n v="13"/>
    <n v="0"/>
    <x v="0"/>
  </r>
  <r>
    <x v="129"/>
    <n v="69"/>
    <n v="30"/>
    <n v="0"/>
    <x v="0"/>
  </r>
  <r>
    <x v="130"/>
    <n v="68"/>
    <n v="27"/>
    <n v="1"/>
    <x v="0"/>
  </r>
  <r>
    <x v="131"/>
    <n v="67"/>
    <n v="28"/>
    <n v="2"/>
    <x v="0"/>
  </r>
  <r>
    <x v="132"/>
    <n v="66"/>
    <n v="29"/>
    <n v="0"/>
    <x v="0"/>
  </r>
  <r>
    <x v="133"/>
    <n v="65"/>
    <n v="17"/>
    <n v="0"/>
    <x v="0"/>
  </r>
  <r>
    <x v="134"/>
    <n v="64"/>
    <n v="36"/>
    <n v="0"/>
    <x v="0"/>
  </r>
  <r>
    <x v="135"/>
    <n v="61"/>
    <n v="28"/>
    <n v="0"/>
    <x v="0"/>
  </r>
  <r>
    <x v="136"/>
    <n v="60"/>
    <n v="23"/>
    <n v="1"/>
    <x v="0"/>
  </r>
  <r>
    <x v="137"/>
    <n v="60"/>
    <n v="2"/>
    <n v="0"/>
    <x v="0"/>
  </r>
  <r>
    <x v="138"/>
    <n v="59"/>
    <n v="26"/>
    <n v="1"/>
    <x v="0"/>
  </r>
  <r>
    <x v="139"/>
    <n v="58"/>
    <n v="15"/>
    <n v="0"/>
    <x v="0"/>
  </r>
  <r>
    <x v="140"/>
    <n v="57"/>
    <n v="4"/>
    <n v="0"/>
    <x v="0"/>
  </r>
  <r>
    <x v="141"/>
    <n v="45"/>
    <n v="15"/>
    <n v="0"/>
    <x v="0"/>
  </r>
  <r>
    <x v="142"/>
    <n v="43"/>
    <n v="20"/>
    <n v="0"/>
    <x v="0"/>
  </r>
  <r>
    <x v="143"/>
    <n v="39"/>
    <n v="12"/>
    <n v="0"/>
    <x v="0"/>
  </r>
  <r>
    <x v="144"/>
    <n v="39"/>
    <n v="9"/>
    <n v="0"/>
    <x v="0"/>
  </r>
  <r>
    <x v="145"/>
    <n v="38"/>
    <n v="15"/>
    <n v="0"/>
    <x v="0"/>
  </r>
  <r>
    <x v="146"/>
    <n v="37"/>
    <n v="16"/>
    <n v="0"/>
    <x v="0"/>
  </r>
  <r>
    <x v="147"/>
    <n v="37"/>
    <n v="12"/>
    <n v="1"/>
    <x v="0"/>
  </r>
  <r>
    <x v="148"/>
    <n v="34"/>
    <n v="10"/>
    <n v="0"/>
    <x v="0"/>
  </r>
  <r>
    <x v="149"/>
    <n v="33"/>
    <n v="11"/>
    <n v="1"/>
    <x v="0"/>
  </r>
  <r>
    <x v="150"/>
    <n v="32"/>
    <n v="12"/>
    <n v="0"/>
    <x v="0"/>
  </r>
  <r>
    <x v="151"/>
    <n v="30"/>
    <n v="10"/>
    <n v="1"/>
    <x v="0"/>
  </r>
  <r>
    <x v="152"/>
    <n v="29"/>
    <n v="15"/>
    <n v="0"/>
    <x v="0"/>
  </r>
  <r>
    <x v="153"/>
    <n v="29"/>
    <n v="12"/>
    <n v="0"/>
    <x v="0"/>
  </r>
  <r>
    <x v="154"/>
    <n v="29"/>
    <n v="8"/>
    <n v="0"/>
    <x v="0"/>
  </r>
  <r>
    <x v="155"/>
    <n v="28"/>
    <n v="20"/>
    <n v="0"/>
    <x v="0"/>
  </r>
  <r>
    <x v="156"/>
    <n v="27"/>
    <n v="12"/>
    <n v="0"/>
    <x v="0"/>
  </r>
  <r>
    <x v="157"/>
    <n v="26"/>
    <n v="15"/>
    <n v="0"/>
    <x v="0"/>
  </r>
  <r>
    <x v="158"/>
    <n v="26"/>
    <n v="11"/>
    <n v="1"/>
    <x v="0"/>
  </r>
  <r>
    <x v="159"/>
    <n v="26"/>
    <n v="9"/>
    <n v="0"/>
    <x v="0"/>
  </r>
  <r>
    <x v="160"/>
    <n v="24"/>
    <n v="12"/>
    <n v="0"/>
    <x v="0"/>
  </r>
  <r>
    <x v="161"/>
    <n v="23"/>
    <n v="4"/>
    <n v="0"/>
    <x v="0"/>
  </r>
  <r>
    <x v="162"/>
    <n v="22"/>
    <n v="10"/>
    <n v="1"/>
    <x v="0"/>
  </r>
  <r>
    <x v="163"/>
    <n v="21"/>
    <n v="2"/>
    <n v="0"/>
    <x v="0"/>
  </r>
  <r>
    <x v="164"/>
    <n v="20"/>
    <n v="11"/>
    <n v="0"/>
    <x v="0"/>
  </r>
  <r>
    <x v="165"/>
    <n v="20"/>
    <n v="10"/>
    <n v="0"/>
    <x v="0"/>
  </r>
  <r>
    <x v="166"/>
    <n v="20"/>
    <n v="10"/>
    <n v="0"/>
    <x v="0"/>
  </r>
  <r>
    <x v="167"/>
    <n v="20"/>
    <n v="6"/>
    <n v="0"/>
    <x v="0"/>
  </r>
  <r>
    <x v="168"/>
    <n v="19"/>
    <n v="10"/>
    <n v="0"/>
    <x v="0"/>
  </r>
  <r>
    <x v="169"/>
    <n v="19"/>
    <n v="9"/>
    <n v="0"/>
    <x v="0"/>
  </r>
  <r>
    <x v="170"/>
    <n v="19"/>
    <n v="9"/>
    <n v="0"/>
    <x v="0"/>
  </r>
  <r>
    <x v="171"/>
    <n v="18"/>
    <n v="8"/>
    <n v="0"/>
    <x v="0"/>
  </r>
  <r>
    <x v="172"/>
    <n v="17"/>
    <n v="8"/>
    <n v="0"/>
    <x v="0"/>
  </r>
  <r>
    <x v="173"/>
    <n v="16"/>
    <n v="6"/>
    <n v="0"/>
    <x v="0"/>
  </r>
  <r>
    <x v="174"/>
    <n v="16"/>
    <n v="2"/>
    <n v="0"/>
    <x v="0"/>
  </r>
  <r>
    <x v="175"/>
    <n v="14"/>
    <n v="10"/>
    <n v="0"/>
    <x v="0"/>
  </r>
  <r>
    <x v="176"/>
    <n v="14"/>
    <n v="9"/>
    <n v="0"/>
    <x v="0"/>
  </r>
  <r>
    <x v="177"/>
    <n v="13"/>
    <n v="10"/>
    <n v="0"/>
    <x v="0"/>
  </r>
  <r>
    <x v="178"/>
    <n v="12"/>
    <n v="7"/>
    <n v="0"/>
    <x v="0"/>
  </r>
  <r>
    <x v="179"/>
    <n v="11"/>
    <n v="5"/>
    <n v="0"/>
    <x v="0"/>
  </r>
  <r>
    <x v="180"/>
    <n v="10"/>
    <n v="6"/>
    <n v="0"/>
    <x v="0"/>
  </r>
  <r>
    <x v="181"/>
    <n v="10"/>
    <n v="5"/>
    <n v="1"/>
    <x v="0"/>
  </r>
  <r>
    <x v="182"/>
    <n v="10"/>
    <n v="4"/>
    <n v="0"/>
    <x v="0"/>
  </r>
  <r>
    <x v="183"/>
    <n v="10"/>
    <n v="2"/>
    <n v="0"/>
    <x v="0"/>
  </r>
  <r>
    <x v="184"/>
    <n v="10"/>
    <n v="1"/>
    <n v="0"/>
    <x v="0"/>
  </r>
  <r>
    <x v="185"/>
    <n v="9"/>
    <n v="6"/>
    <n v="0"/>
    <x v="0"/>
  </r>
  <r>
    <x v="186"/>
    <n v="8"/>
    <n v="4"/>
    <n v="0"/>
    <x v="0"/>
  </r>
  <r>
    <x v="187"/>
    <n v="8"/>
    <n v="4"/>
    <n v="0"/>
    <x v="0"/>
  </r>
  <r>
    <x v="188"/>
    <n v="8"/>
    <n v="3"/>
    <n v="0"/>
    <x v="0"/>
  </r>
  <r>
    <x v="189"/>
    <n v="7"/>
    <n v="4"/>
    <n v="0"/>
    <x v="0"/>
  </r>
  <r>
    <x v="190"/>
    <n v="7"/>
    <n v="4"/>
    <n v="0"/>
    <x v="0"/>
  </r>
  <r>
    <x v="191"/>
    <n v="7"/>
    <n v="3"/>
    <n v="0"/>
    <x v="0"/>
  </r>
  <r>
    <x v="192"/>
    <n v="7"/>
    <n v="2"/>
    <n v="0"/>
    <x v="0"/>
  </r>
  <r>
    <x v="193"/>
    <n v="7"/>
    <n v="2"/>
    <n v="0"/>
    <x v="0"/>
  </r>
  <r>
    <x v="194"/>
    <n v="6"/>
    <n v="4"/>
    <n v="0"/>
    <x v="0"/>
  </r>
  <r>
    <x v="195"/>
    <n v="6"/>
    <n v="3"/>
    <n v="0"/>
    <x v="0"/>
  </r>
  <r>
    <x v="196"/>
    <n v="6"/>
    <n v="2"/>
    <n v="0"/>
    <x v="0"/>
  </r>
  <r>
    <x v="197"/>
    <n v="6"/>
    <n v="1"/>
    <n v="0"/>
    <x v="0"/>
  </r>
  <r>
    <x v="198"/>
    <n v="6"/>
    <n v="1"/>
    <n v="0"/>
    <x v="0"/>
  </r>
  <r>
    <x v="199"/>
    <n v="5"/>
    <n v="7"/>
    <n v="0"/>
    <x v="0"/>
  </r>
  <r>
    <x v="200"/>
    <n v="5"/>
    <n v="2"/>
    <n v="0"/>
    <x v="0"/>
  </r>
  <r>
    <x v="201"/>
    <n v="5"/>
    <n v="1"/>
    <n v="0"/>
    <x v="0"/>
  </r>
  <r>
    <x v="202"/>
    <n v="4"/>
    <n v="3"/>
    <n v="0"/>
    <x v="0"/>
  </r>
  <r>
    <x v="203"/>
    <n v="4"/>
    <n v="3"/>
    <n v="0"/>
    <x v="0"/>
  </r>
  <r>
    <x v="204"/>
    <n v="4"/>
    <n v="1"/>
    <n v="0"/>
    <x v="0"/>
  </r>
  <r>
    <x v="205"/>
    <n v="3"/>
    <n v="3"/>
    <n v="0"/>
    <x v="0"/>
  </r>
  <r>
    <x v="206"/>
    <n v="3"/>
    <n v="1"/>
    <n v="0"/>
    <x v="0"/>
  </r>
  <r>
    <x v="207"/>
    <n v="2"/>
    <n v="0"/>
    <n v="0"/>
    <x v="0"/>
  </r>
  <r>
    <x v="208"/>
    <n v="2"/>
    <n v="0"/>
    <n v="0"/>
    <x v="0"/>
  </r>
  <r>
    <x v="209"/>
    <n v="1"/>
    <n v="1"/>
    <n v="0"/>
    <x v="0"/>
  </r>
  <r>
    <x v="210"/>
    <n v="1"/>
    <n v="0"/>
    <n v="0"/>
    <x v="0"/>
  </r>
  <r>
    <x v="0"/>
    <n v="210043"/>
    <n v="107283"/>
    <n v="2250"/>
    <x v="1"/>
  </r>
  <r>
    <x v="1"/>
    <n v="27206"/>
    <n v="11141"/>
    <n v="71"/>
    <x v="1"/>
  </r>
  <r>
    <x v="2"/>
    <n v="22405"/>
    <n v="11078"/>
    <n v="229"/>
    <x v="1"/>
  </r>
  <r>
    <x v="3"/>
    <n v="12290"/>
    <n v="4512"/>
    <n v="89"/>
    <x v="1"/>
  </r>
  <r>
    <x v="4"/>
    <n v="11370"/>
    <n v="5850"/>
    <n v="112"/>
    <x v="1"/>
  </r>
  <r>
    <x v="6"/>
    <n v="8848"/>
    <n v="5719"/>
    <n v="124"/>
    <x v="1"/>
  </r>
  <r>
    <x v="5"/>
    <n v="8648"/>
    <n v="5974"/>
    <n v="108"/>
    <x v="1"/>
  </r>
  <r>
    <x v="7"/>
    <n v="7413"/>
    <n v="3760"/>
    <n v="70"/>
    <x v="1"/>
  </r>
  <r>
    <x v="10"/>
    <n v="6465"/>
    <n v="3676"/>
    <n v="104"/>
    <x v="1"/>
  </r>
  <r>
    <x v="8"/>
    <n v="6435"/>
    <n v="3295"/>
    <n v="115"/>
    <x v="1"/>
  </r>
  <r>
    <x v="11"/>
    <n v="5525"/>
    <n v="3080"/>
    <n v="65"/>
    <x v="1"/>
  </r>
  <r>
    <x v="12"/>
    <n v="5493"/>
    <n v="3026"/>
    <n v="69"/>
    <x v="1"/>
  </r>
  <r>
    <x v="9"/>
    <n v="5206"/>
    <n v="3501"/>
    <n v="41"/>
    <x v="1"/>
  </r>
  <r>
    <x v="13"/>
    <n v="4946"/>
    <n v="2585"/>
    <n v="53"/>
    <x v="1"/>
  </r>
  <r>
    <x v="14"/>
    <n v="4914"/>
    <n v="2702"/>
    <n v="63"/>
    <x v="1"/>
  </r>
  <r>
    <x v="16"/>
    <n v="3513"/>
    <n v="1824"/>
    <n v="43"/>
    <x v="1"/>
  </r>
  <r>
    <x v="17"/>
    <n v="2944"/>
    <n v="1839"/>
    <n v="50"/>
    <x v="1"/>
  </r>
  <r>
    <x v="15"/>
    <n v="2932"/>
    <n v="1292"/>
    <n v="28"/>
    <x v="1"/>
  </r>
  <r>
    <x v="18"/>
    <n v="2807"/>
    <n v="1567"/>
    <n v="75"/>
    <x v="1"/>
  </r>
  <r>
    <x v="20"/>
    <n v="2550"/>
    <n v="1391"/>
    <n v="45"/>
    <x v="1"/>
  </r>
  <r>
    <x v="21"/>
    <n v="2465"/>
    <n v="1373"/>
    <n v="39"/>
    <x v="1"/>
  </r>
  <r>
    <x v="19"/>
    <n v="2416"/>
    <n v="1255"/>
    <n v="24"/>
    <x v="1"/>
  </r>
  <r>
    <x v="23"/>
    <n v="2242"/>
    <n v="1034"/>
    <n v="22"/>
    <x v="1"/>
  </r>
  <r>
    <x v="24"/>
    <n v="2152"/>
    <n v="1118"/>
    <n v="33"/>
    <x v="1"/>
  </r>
  <r>
    <x v="25"/>
    <n v="1829"/>
    <n v="974"/>
    <n v="32"/>
    <x v="1"/>
  </r>
  <r>
    <x v="26"/>
    <n v="1727"/>
    <n v="859"/>
    <n v="28"/>
    <x v="1"/>
  </r>
  <r>
    <x v="27"/>
    <n v="1721"/>
    <n v="839"/>
    <n v="28"/>
    <x v="1"/>
  </r>
  <r>
    <x v="22"/>
    <n v="1694"/>
    <n v="1160"/>
    <n v="21"/>
    <x v="1"/>
  </r>
  <r>
    <x v="29"/>
    <n v="1374"/>
    <n v="705"/>
    <n v="24"/>
    <x v="1"/>
  </r>
  <r>
    <x v="28"/>
    <n v="1265"/>
    <n v="617"/>
    <n v="22"/>
    <x v="1"/>
  </r>
  <r>
    <x v="33"/>
    <n v="1238"/>
    <n v="566"/>
    <n v="13"/>
    <x v="1"/>
  </r>
  <r>
    <x v="32"/>
    <n v="1205"/>
    <n v="434"/>
    <n v="1"/>
    <x v="1"/>
  </r>
  <r>
    <x v="30"/>
    <n v="1132"/>
    <n v="577"/>
    <n v="9"/>
    <x v="1"/>
  </r>
  <r>
    <x v="36"/>
    <n v="1074"/>
    <n v="379"/>
    <n v="3"/>
    <x v="1"/>
  </r>
  <r>
    <x v="37"/>
    <n v="1067"/>
    <n v="520"/>
    <n v="11"/>
    <x v="1"/>
  </r>
  <r>
    <x v="34"/>
    <n v="1051"/>
    <n v="502"/>
    <n v="8"/>
    <x v="1"/>
  </r>
  <r>
    <x v="38"/>
    <n v="1028"/>
    <n v="570"/>
    <n v="13"/>
    <x v="1"/>
  </r>
  <r>
    <x v="39"/>
    <n v="994"/>
    <n v="580"/>
    <n v="8"/>
    <x v="1"/>
  </r>
  <r>
    <x v="35"/>
    <n v="977"/>
    <n v="528"/>
    <n v="12"/>
    <x v="1"/>
  </r>
  <r>
    <x v="42"/>
    <n v="960"/>
    <n v="481"/>
    <n v="20"/>
    <x v="1"/>
  </r>
  <r>
    <x v="40"/>
    <n v="946"/>
    <n v="549"/>
    <n v="4"/>
    <x v="1"/>
  </r>
  <r>
    <x v="43"/>
    <n v="928"/>
    <n v="462"/>
    <n v="13"/>
    <x v="1"/>
  </r>
  <r>
    <x v="41"/>
    <n v="902"/>
    <n v="592"/>
    <n v="20"/>
    <x v="1"/>
  </r>
  <r>
    <x v="46"/>
    <n v="879"/>
    <n v="490"/>
    <n v="14"/>
    <x v="1"/>
  </r>
  <r>
    <x v="48"/>
    <n v="848"/>
    <n v="325"/>
    <n v="4"/>
    <x v="1"/>
  </r>
  <r>
    <x v="50"/>
    <n v="837"/>
    <n v="499"/>
    <n v="14"/>
    <x v="1"/>
  </r>
  <r>
    <x v="44"/>
    <n v="803"/>
    <n v="444"/>
    <n v="7"/>
    <x v="1"/>
  </r>
  <r>
    <x v="51"/>
    <n v="783"/>
    <n v="392"/>
    <n v="8"/>
    <x v="1"/>
  </r>
  <r>
    <x v="31"/>
    <n v="767"/>
    <n v="533"/>
    <n v="5"/>
    <x v="1"/>
  </r>
  <r>
    <x v="52"/>
    <n v="760"/>
    <n v="407"/>
    <n v="16"/>
    <x v="1"/>
  </r>
  <r>
    <x v="49"/>
    <n v="709"/>
    <n v="390"/>
    <n v="12"/>
    <x v="1"/>
  </r>
  <r>
    <x v="54"/>
    <n v="704"/>
    <n v="391"/>
    <n v="9"/>
    <x v="1"/>
  </r>
  <r>
    <x v="53"/>
    <n v="700"/>
    <n v="362"/>
    <n v="6"/>
    <x v="1"/>
  </r>
  <r>
    <x v="47"/>
    <n v="667"/>
    <n v="351"/>
    <n v="14"/>
    <x v="1"/>
  </r>
  <r>
    <x v="56"/>
    <n v="661"/>
    <n v="346"/>
    <n v="5"/>
    <x v="1"/>
  </r>
  <r>
    <x v="57"/>
    <n v="636"/>
    <n v="217"/>
    <n v="0"/>
    <x v="1"/>
  </r>
  <r>
    <x v="60"/>
    <n v="612"/>
    <n v="196"/>
    <n v="2"/>
    <x v="1"/>
  </r>
  <r>
    <x v="45"/>
    <n v="593"/>
    <n v="264"/>
    <n v="9"/>
    <x v="1"/>
  </r>
  <r>
    <x v="62"/>
    <n v="557"/>
    <n v="228"/>
    <n v="1"/>
    <x v="1"/>
  </r>
  <r>
    <x v="58"/>
    <n v="547"/>
    <n v="331"/>
    <n v="11"/>
    <x v="1"/>
  </r>
  <r>
    <x v="63"/>
    <n v="540"/>
    <n v="250"/>
    <n v="4"/>
    <x v="1"/>
  </r>
  <r>
    <x v="59"/>
    <n v="501"/>
    <n v="271"/>
    <n v="7"/>
    <x v="1"/>
  </r>
  <r>
    <x v="64"/>
    <n v="491"/>
    <n v="184"/>
    <n v="0"/>
    <x v="1"/>
  </r>
  <r>
    <x v="61"/>
    <n v="472"/>
    <n v="255"/>
    <n v="8"/>
    <x v="1"/>
  </r>
  <r>
    <x v="65"/>
    <n v="460"/>
    <n v="265"/>
    <n v="10"/>
    <x v="1"/>
  </r>
  <r>
    <x v="70"/>
    <n v="429"/>
    <n v="193"/>
    <n v="8"/>
    <x v="1"/>
  </r>
  <r>
    <x v="67"/>
    <n v="419"/>
    <n v="210"/>
    <n v="6"/>
    <x v="1"/>
  </r>
  <r>
    <x v="66"/>
    <n v="416"/>
    <n v="108"/>
    <n v="0"/>
    <x v="1"/>
  </r>
  <r>
    <x v="55"/>
    <n v="405"/>
    <n v="302"/>
    <n v="3"/>
    <x v="1"/>
  </r>
  <r>
    <x v="68"/>
    <n v="402"/>
    <n v="207"/>
    <n v="5"/>
    <x v="1"/>
  </r>
  <r>
    <x v="71"/>
    <n v="392"/>
    <n v="224"/>
    <n v="8"/>
    <x v="1"/>
  </r>
  <r>
    <x v="76"/>
    <n v="344"/>
    <n v="142"/>
    <n v="2"/>
    <x v="1"/>
  </r>
  <r>
    <x v="74"/>
    <n v="341"/>
    <n v="156"/>
    <n v="6"/>
    <x v="1"/>
  </r>
  <r>
    <x v="77"/>
    <n v="303"/>
    <n v="111"/>
    <n v="1"/>
    <x v="1"/>
  </r>
  <r>
    <x v="69"/>
    <n v="295"/>
    <n v="111"/>
    <n v="0"/>
    <x v="1"/>
  </r>
  <r>
    <x v="80"/>
    <n v="294"/>
    <n v="158"/>
    <n v="4"/>
    <x v="1"/>
  </r>
  <r>
    <x v="79"/>
    <n v="275"/>
    <n v="84"/>
    <n v="1"/>
    <x v="1"/>
  </r>
  <r>
    <x v="88"/>
    <n v="255"/>
    <n v="137"/>
    <n v="5"/>
    <x v="1"/>
  </r>
  <r>
    <x v="78"/>
    <n v="255"/>
    <n v="115"/>
    <n v="2"/>
    <x v="1"/>
  </r>
  <r>
    <x v="72"/>
    <n v="245"/>
    <n v="88"/>
    <n v="0"/>
    <x v="1"/>
  </r>
  <r>
    <x v="87"/>
    <n v="244"/>
    <n v="107"/>
    <n v="3"/>
    <x v="1"/>
  </r>
  <r>
    <x v="75"/>
    <n v="241"/>
    <n v="99"/>
    <n v="0"/>
    <x v="1"/>
  </r>
  <r>
    <x v="84"/>
    <n v="235"/>
    <n v="148"/>
    <n v="6"/>
    <x v="1"/>
  </r>
  <r>
    <x v="99"/>
    <n v="228"/>
    <n v="72"/>
    <n v="0"/>
    <x v="1"/>
  </r>
  <r>
    <x v="85"/>
    <n v="226"/>
    <n v="104"/>
    <n v="3"/>
    <x v="1"/>
  </r>
  <r>
    <x v="82"/>
    <n v="222"/>
    <n v="85"/>
    <n v="2"/>
    <x v="1"/>
  </r>
  <r>
    <x v="92"/>
    <n v="220"/>
    <n v="80"/>
    <n v="2"/>
    <x v="1"/>
  </r>
  <r>
    <x v="73"/>
    <n v="206"/>
    <n v="119"/>
    <n v="6"/>
    <x v="1"/>
  </r>
  <r>
    <x v="95"/>
    <n v="194"/>
    <n v="96"/>
    <n v="3"/>
    <x v="1"/>
  </r>
  <r>
    <x v="90"/>
    <n v="182"/>
    <n v="110"/>
    <n v="2"/>
    <x v="1"/>
  </r>
  <r>
    <x v="91"/>
    <n v="182"/>
    <n v="86"/>
    <n v="4"/>
    <x v="1"/>
  </r>
  <r>
    <x v="86"/>
    <n v="180"/>
    <n v="107"/>
    <n v="2"/>
    <x v="1"/>
  </r>
  <r>
    <x v="93"/>
    <n v="170"/>
    <n v="90"/>
    <n v="4"/>
    <x v="1"/>
  </r>
  <r>
    <x v="97"/>
    <n v="162"/>
    <n v="74"/>
    <n v="3"/>
    <x v="1"/>
  </r>
  <r>
    <x v="81"/>
    <n v="158"/>
    <n v="92"/>
    <n v="0"/>
    <x v="1"/>
  </r>
  <r>
    <x v="98"/>
    <n v="150"/>
    <n v="78"/>
    <n v="2"/>
    <x v="1"/>
  </r>
  <r>
    <x v="103"/>
    <n v="149"/>
    <n v="83"/>
    <n v="0"/>
    <x v="1"/>
  </r>
  <r>
    <x v="89"/>
    <n v="140"/>
    <n v="86"/>
    <n v="2"/>
    <x v="1"/>
  </r>
  <r>
    <x v="100"/>
    <n v="138"/>
    <n v="71"/>
    <n v="1"/>
    <x v="1"/>
  </r>
  <r>
    <x v="104"/>
    <n v="131"/>
    <n v="87"/>
    <n v="0"/>
    <x v="1"/>
  </r>
  <r>
    <x v="96"/>
    <n v="122"/>
    <n v="78"/>
    <n v="0"/>
    <x v="1"/>
  </r>
  <r>
    <x v="102"/>
    <n v="115"/>
    <n v="52"/>
    <n v="2"/>
    <x v="1"/>
  </r>
  <r>
    <x v="108"/>
    <n v="101"/>
    <n v="52"/>
    <n v="0"/>
    <x v="1"/>
  </r>
  <r>
    <x v="117"/>
    <n v="100"/>
    <n v="50"/>
    <n v="1"/>
    <x v="1"/>
  </r>
  <r>
    <x v="105"/>
    <n v="86"/>
    <n v="71"/>
    <n v="0"/>
    <x v="1"/>
  </r>
  <r>
    <x v="113"/>
    <n v="84"/>
    <n v="42"/>
    <n v="0"/>
    <x v="1"/>
  </r>
  <r>
    <x v="110"/>
    <n v="81"/>
    <n v="57"/>
    <n v="1"/>
    <x v="1"/>
  </r>
  <r>
    <x v="107"/>
    <n v="79"/>
    <n v="37"/>
    <n v="2"/>
    <x v="1"/>
  </r>
  <r>
    <x v="112"/>
    <n v="73"/>
    <n v="38"/>
    <n v="0"/>
    <x v="1"/>
  </r>
  <r>
    <x v="119"/>
    <n v="71"/>
    <n v="26"/>
    <n v="2"/>
    <x v="1"/>
  </r>
  <r>
    <x v="106"/>
    <n v="68"/>
    <n v="36"/>
    <n v="2"/>
    <x v="1"/>
  </r>
  <r>
    <x v="109"/>
    <n v="68"/>
    <n v="31"/>
    <n v="0"/>
    <x v="1"/>
  </r>
  <r>
    <x v="115"/>
    <n v="60"/>
    <n v="22"/>
    <n v="1"/>
    <x v="1"/>
  </r>
  <r>
    <x v="126"/>
    <n v="55"/>
    <n v="24"/>
    <n v="0"/>
    <x v="1"/>
  </r>
  <r>
    <x v="83"/>
    <n v="46"/>
    <n v="18"/>
    <n v="2"/>
    <x v="1"/>
  </r>
  <r>
    <x v="118"/>
    <n v="45"/>
    <n v="21"/>
    <n v="0"/>
    <x v="1"/>
  </r>
  <r>
    <x v="134"/>
    <n v="44"/>
    <n v="27"/>
    <n v="0"/>
    <x v="1"/>
  </r>
  <r>
    <x v="120"/>
    <n v="43"/>
    <n v="12"/>
    <n v="1"/>
    <x v="1"/>
  </r>
  <r>
    <x v="131"/>
    <n v="41"/>
    <n v="17"/>
    <n v="2"/>
    <x v="1"/>
  </r>
  <r>
    <x v="121"/>
    <n v="40"/>
    <n v="12"/>
    <n v="0"/>
    <x v="1"/>
  </r>
  <r>
    <x v="124"/>
    <n v="39"/>
    <n v="21"/>
    <n v="0"/>
    <x v="1"/>
  </r>
  <r>
    <x v="125"/>
    <n v="37"/>
    <n v="20"/>
    <n v="1"/>
    <x v="1"/>
  </r>
  <r>
    <x v="123"/>
    <n v="35"/>
    <n v="15"/>
    <n v="0"/>
    <x v="1"/>
  </r>
  <r>
    <x v="132"/>
    <n v="34"/>
    <n v="18"/>
    <n v="0"/>
    <x v="1"/>
  </r>
  <r>
    <x v="136"/>
    <n v="33"/>
    <n v="10"/>
    <n v="1"/>
    <x v="1"/>
  </r>
  <r>
    <x v="127"/>
    <n v="33"/>
    <n v="10"/>
    <n v="0"/>
    <x v="1"/>
  </r>
  <r>
    <x v="139"/>
    <n v="33"/>
    <n v="9"/>
    <n v="0"/>
    <x v="1"/>
  </r>
  <r>
    <x v="130"/>
    <n v="32"/>
    <n v="14"/>
    <n v="1"/>
    <x v="1"/>
  </r>
  <r>
    <x v="135"/>
    <n v="31"/>
    <n v="14"/>
    <n v="0"/>
    <x v="1"/>
  </r>
  <r>
    <x v="129"/>
    <n v="30"/>
    <n v="16"/>
    <n v="0"/>
    <x v="1"/>
  </r>
  <r>
    <x v="138"/>
    <n v="30"/>
    <n v="13"/>
    <n v="1"/>
    <x v="1"/>
  </r>
  <r>
    <x v="154"/>
    <n v="26"/>
    <n v="6"/>
    <n v="0"/>
    <x v="1"/>
  </r>
  <r>
    <x v="142"/>
    <n v="24"/>
    <n v="10"/>
    <n v="0"/>
    <x v="1"/>
  </r>
  <r>
    <x v="122"/>
    <n v="22"/>
    <n v="11"/>
    <n v="0"/>
    <x v="1"/>
  </r>
  <r>
    <x v="141"/>
    <n v="19"/>
    <n v="7"/>
    <n v="0"/>
    <x v="1"/>
  </r>
  <r>
    <x v="152"/>
    <n v="18"/>
    <n v="9"/>
    <n v="0"/>
    <x v="1"/>
  </r>
  <r>
    <x v="145"/>
    <n v="17"/>
    <n v="10"/>
    <n v="0"/>
    <x v="1"/>
  </r>
  <r>
    <x v="153"/>
    <n v="17"/>
    <n v="7"/>
    <n v="0"/>
    <x v="1"/>
  </r>
  <r>
    <x v="101"/>
    <n v="16"/>
    <n v="12"/>
    <n v="1"/>
    <x v="1"/>
  </r>
  <r>
    <x v="162"/>
    <n v="16"/>
    <n v="8"/>
    <n v="1"/>
    <x v="1"/>
  </r>
  <r>
    <x v="148"/>
    <n v="16"/>
    <n v="6"/>
    <n v="0"/>
    <x v="1"/>
  </r>
  <r>
    <x v="146"/>
    <n v="15"/>
    <n v="9"/>
    <n v="0"/>
    <x v="1"/>
  </r>
  <r>
    <x v="150"/>
    <n v="15"/>
    <n v="5"/>
    <n v="0"/>
    <x v="1"/>
  </r>
  <r>
    <x v="147"/>
    <n v="14"/>
    <n v="7"/>
    <n v="1"/>
    <x v="1"/>
  </r>
  <r>
    <x v="155"/>
    <n v="13"/>
    <n v="11"/>
    <n v="0"/>
    <x v="1"/>
  </r>
  <r>
    <x v="133"/>
    <n v="13"/>
    <n v="8"/>
    <n v="0"/>
    <x v="1"/>
  </r>
  <r>
    <x v="157"/>
    <n v="13"/>
    <n v="7"/>
    <n v="0"/>
    <x v="1"/>
  </r>
  <r>
    <x v="160"/>
    <n v="13"/>
    <n v="4"/>
    <n v="0"/>
    <x v="1"/>
  </r>
  <r>
    <x v="168"/>
    <n v="12"/>
    <n v="9"/>
    <n v="0"/>
    <x v="1"/>
  </r>
  <r>
    <x v="128"/>
    <n v="12"/>
    <n v="6"/>
    <n v="0"/>
    <x v="1"/>
  </r>
  <r>
    <x v="111"/>
    <n v="12"/>
    <n v="6"/>
    <n v="0"/>
    <x v="1"/>
  </r>
  <r>
    <x v="151"/>
    <n v="12"/>
    <n v="4"/>
    <n v="0"/>
    <x v="1"/>
  </r>
  <r>
    <x v="172"/>
    <n v="11"/>
    <n v="6"/>
    <n v="0"/>
    <x v="1"/>
  </r>
  <r>
    <x v="143"/>
    <n v="11"/>
    <n v="2"/>
    <n v="0"/>
    <x v="1"/>
  </r>
  <r>
    <x v="94"/>
    <n v="10"/>
    <n v="6"/>
    <n v="0"/>
    <x v="1"/>
  </r>
  <r>
    <x v="173"/>
    <n v="10"/>
    <n v="4"/>
    <n v="0"/>
    <x v="1"/>
  </r>
  <r>
    <x v="149"/>
    <n v="10"/>
    <n v="2"/>
    <n v="1"/>
    <x v="1"/>
  </r>
  <r>
    <x v="156"/>
    <n v="9"/>
    <n v="8"/>
    <n v="0"/>
    <x v="1"/>
  </r>
  <r>
    <x v="159"/>
    <n v="9"/>
    <n v="6"/>
    <n v="0"/>
    <x v="1"/>
  </r>
  <r>
    <x v="169"/>
    <n v="9"/>
    <n v="5"/>
    <n v="0"/>
    <x v="1"/>
  </r>
  <r>
    <x v="170"/>
    <n v="9"/>
    <n v="5"/>
    <n v="0"/>
    <x v="1"/>
  </r>
  <r>
    <x v="177"/>
    <n v="8"/>
    <n v="6"/>
    <n v="0"/>
    <x v="1"/>
  </r>
  <r>
    <x v="182"/>
    <n v="8"/>
    <n v="3"/>
    <n v="0"/>
    <x v="1"/>
  </r>
  <r>
    <x v="164"/>
    <n v="7"/>
    <n v="5"/>
    <n v="0"/>
    <x v="1"/>
  </r>
  <r>
    <x v="171"/>
    <n v="7"/>
    <n v="4"/>
    <n v="0"/>
    <x v="1"/>
  </r>
  <r>
    <x v="175"/>
    <n v="7"/>
    <n v="4"/>
    <n v="0"/>
    <x v="1"/>
  </r>
  <r>
    <x v="166"/>
    <n v="7"/>
    <n v="3"/>
    <n v="0"/>
    <x v="1"/>
  </r>
  <r>
    <x v="187"/>
    <n v="6"/>
    <n v="4"/>
    <n v="0"/>
    <x v="1"/>
  </r>
  <r>
    <x v="181"/>
    <n v="6"/>
    <n v="3"/>
    <n v="1"/>
    <x v="1"/>
  </r>
  <r>
    <x v="158"/>
    <n v="6"/>
    <n v="2"/>
    <n v="1"/>
    <x v="1"/>
  </r>
  <r>
    <x v="184"/>
    <n v="6"/>
    <n v="1"/>
    <n v="0"/>
    <x v="1"/>
  </r>
  <r>
    <x v="165"/>
    <n v="5"/>
    <n v="5"/>
    <n v="0"/>
    <x v="1"/>
  </r>
  <r>
    <x v="194"/>
    <n v="5"/>
    <n v="4"/>
    <n v="0"/>
    <x v="1"/>
  </r>
  <r>
    <x v="167"/>
    <n v="5"/>
    <n v="3"/>
    <n v="0"/>
    <x v="1"/>
  </r>
  <r>
    <x v="161"/>
    <n v="5"/>
    <n v="2"/>
    <n v="0"/>
    <x v="1"/>
  </r>
  <r>
    <x v="144"/>
    <n v="5"/>
    <n v="2"/>
    <n v="0"/>
    <x v="1"/>
  </r>
  <r>
    <x v="199"/>
    <n v="4"/>
    <n v="6"/>
    <n v="0"/>
    <x v="1"/>
  </r>
  <r>
    <x v="178"/>
    <n v="4"/>
    <n v="4"/>
    <n v="0"/>
    <x v="1"/>
  </r>
  <r>
    <x v="116"/>
    <n v="4"/>
    <n v="4"/>
    <n v="0"/>
    <x v="1"/>
  </r>
  <r>
    <x v="114"/>
    <n v="4"/>
    <n v="3"/>
    <n v="0"/>
    <x v="1"/>
  </r>
  <r>
    <x v="179"/>
    <n v="4"/>
    <n v="2"/>
    <n v="0"/>
    <x v="1"/>
  </r>
  <r>
    <x v="201"/>
    <n v="4"/>
    <n v="1"/>
    <n v="0"/>
    <x v="1"/>
  </r>
  <r>
    <x v="176"/>
    <n v="4"/>
    <n v="1"/>
    <n v="0"/>
    <x v="1"/>
  </r>
  <r>
    <x v="198"/>
    <n v="4"/>
    <n v="1"/>
    <n v="0"/>
    <x v="1"/>
  </r>
  <r>
    <x v="193"/>
    <n v="4"/>
    <n v="1"/>
    <n v="0"/>
    <x v="1"/>
  </r>
  <r>
    <x v="205"/>
    <n v="3"/>
    <n v="3"/>
    <n v="0"/>
    <x v="1"/>
  </r>
  <r>
    <x v="180"/>
    <n v="3"/>
    <n v="3"/>
    <n v="0"/>
    <x v="1"/>
  </r>
  <r>
    <x v="189"/>
    <n v="3"/>
    <n v="2"/>
    <n v="0"/>
    <x v="1"/>
  </r>
  <r>
    <x v="183"/>
    <n v="3"/>
    <n v="2"/>
    <n v="0"/>
    <x v="1"/>
  </r>
  <r>
    <x v="197"/>
    <n v="3"/>
    <n v="1"/>
    <n v="0"/>
    <x v="1"/>
  </r>
  <r>
    <x v="186"/>
    <n v="3"/>
    <n v="1"/>
    <n v="0"/>
    <x v="1"/>
  </r>
  <r>
    <x v="188"/>
    <n v="3"/>
    <n v="1"/>
    <n v="0"/>
    <x v="1"/>
  </r>
  <r>
    <x v="137"/>
    <n v="3"/>
    <n v="1"/>
    <n v="0"/>
    <x v="1"/>
  </r>
  <r>
    <x v="192"/>
    <n v="3"/>
    <n v="0"/>
    <n v="0"/>
    <x v="1"/>
  </r>
  <r>
    <x v="196"/>
    <n v="3"/>
    <n v="0"/>
    <n v="0"/>
    <x v="1"/>
  </r>
  <r>
    <x v="185"/>
    <n v="2"/>
    <n v="2"/>
    <n v="0"/>
    <x v="1"/>
  </r>
  <r>
    <x v="206"/>
    <n v="2"/>
    <n v="1"/>
    <n v="0"/>
    <x v="1"/>
  </r>
  <r>
    <x v="190"/>
    <n v="2"/>
    <n v="1"/>
    <n v="0"/>
    <x v="1"/>
  </r>
  <r>
    <x v="204"/>
    <n v="2"/>
    <n v="1"/>
    <n v="0"/>
    <x v="1"/>
  </r>
  <r>
    <x v="140"/>
    <n v="2"/>
    <n v="1"/>
    <n v="0"/>
    <x v="1"/>
  </r>
  <r>
    <x v="207"/>
    <n v="2"/>
    <n v="0"/>
    <n v="0"/>
    <x v="1"/>
  </r>
  <r>
    <x v="200"/>
    <n v="2"/>
    <n v="0"/>
    <n v="0"/>
    <x v="1"/>
  </r>
  <r>
    <x v="195"/>
    <n v="1"/>
    <n v="1"/>
    <n v="0"/>
    <x v="1"/>
  </r>
  <r>
    <x v="191"/>
    <n v="1"/>
    <n v="1"/>
    <n v="0"/>
    <x v="1"/>
  </r>
  <r>
    <x v="163"/>
    <n v="1"/>
    <n v="1"/>
    <n v="0"/>
    <x v="1"/>
  </r>
  <r>
    <x v="210"/>
    <n v="1"/>
    <n v="0"/>
    <n v="0"/>
    <x v="1"/>
  </r>
  <r>
    <x v="208"/>
    <n v="1"/>
    <n v="0"/>
    <n v="0"/>
    <x v="1"/>
  </r>
  <r>
    <x v="174"/>
    <n v="1"/>
    <n v="0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s v="US DMA"/>
    <n v="449003"/>
    <n v="207836"/>
    <n v="3355"/>
    <x v="0"/>
    <s v="N/A"/>
    <x v="0"/>
    <s v="N/A"/>
  </r>
  <r>
    <s v="Atlanta (524)"/>
    <n v="56394"/>
    <n v="23037"/>
    <n v="119"/>
    <x v="0"/>
    <s v="(524)"/>
    <x v="1"/>
    <s v="ATLANTA"/>
  </r>
  <r>
    <s v="Chicago (602)"/>
    <n v="46860"/>
    <n v="21091"/>
    <n v="319"/>
    <x v="0"/>
    <s v="(602)"/>
    <x v="2"/>
    <s v="CHICAGO"/>
  </r>
  <r>
    <s v="Minneapolis-St. Paul (613)"/>
    <n v="23740"/>
    <n v="8297"/>
    <n v="147"/>
    <x v="0"/>
    <s v="(613)"/>
    <x v="3"/>
    <s v="MINNEAPOLIS-ST. PAUL"/>
  </r>
  <r>
    <s v="Seattle-Tacoma (819)"/>
    <n v="23684"/>
    <n v="11309"/>
    <n v="155"/>
    <x v="0"/>
    <s v="(819)"/>
    <x v="4"/>
    <s v="SEATTLE-TACOMA"/>
  </r>
  <r>
    <s v="Phoenix (Prescott) (753)"/>
    <n v="20451"/>
    <n v="11491"/>
    <n v="148"/>
    <x v="0"/>
    <s v="(753)"/>
    <x v="5"/>
    <s v="PHOENIX (PRESCOTT)"/>
  </r>
  <r>
    <s v="Denver (751)"/>
    <n v="20341"/>
    <n v="11266"/>
    <n v="183"/>
    <x v="0"/>
    <s v="(751)"/>
    <x v="6"/>
    <s v="DENVER"/>
  </r>
  <r>
    <s v="St. Louis (609)"/>
    <n v="15638"/>
    <n v="7239"/>
    <n v="108"/>
    <x v="0"/>
    <s v="(609)"/>
    <x v="7"/>
    <s v="ST. LOUIS"/>
  </r>
  <r>
    <s v="Milwaukee (617)"/>
    <n v="13248"/>
    <n v="6388"/>
    <n v="181"/>
    <x v="0"/>
    <s v="(617)"/>
    <x v="8"/>
    <s v="MILWAUKEE"/>
  </r>
  <r>
    <s v="Las Vegas (839)"/>
    <n v="12988"/>
    <n v="7044"/>
    <n v="64"/>
    <x v="0"/>
    <s v="(839)"/>
    <x v="9"/>
    <s v="LAS VEGAS"/>
  </r>
  <r>
    <s v="Kansas City (616)"/>
    <n v="12942"/>
    <n v="6681"/>
    <n v="151"/>
    <x v="0"/>
    <s v="(616)"/>
    <x v="10"/>
    <s v="KANSAS CITY"/>
  </r>
  <r>
    <s v="Portland Or (820)"/>
    <n v="11766"/>
    <n v="6129"/>
    <n v="87"/>
    <x v="0"/>
    <s v="(820)"/>
    <x v="11"/>
    <s v="PORTLAND OR"/>
  </r>
  <r>
    <s v="Salt Lake City (770)"/>
    <n v="11057"/>
    <n v="5639"/>
    <n v="95"/>
    <x v="0"/>
    <s v="(770)"/>
    <x v="12"/>
    <s v="SALT LAKE CITY"/>
  </r>
  <r>
    <s v="Cleveland-Akron (Canton) (510)"/>
    <n v="10470"/>
    <n v="4940"/>
    <n v="86"/>
    <x v="0"/>
    <s v="(510)"/>
    <x v="13"/>
    <s v="CLEVELAND-AKRON (CANTON)"/>
  </r>
  <r>
    <s v="Indianapolis (527)"/>
    <n v="10185"/>
    <n v="5112"/>
    <n v="95"/>
    <x v="0"/>
    <s v="(527)"/>
    <x v="14"/>
    <s v="INDIANAPOLIS"/>
  </r>
  <r>
    <s v="New York (501)"/>
    <n v="8090"/>
    <n v="2309"/>
    <n v="38"/>
    <x v="0"/>
    <s v="(501)"/>
    <x v="15"/>
    <s v="NEW YORK"/>
  </r>
  <r>
    <s v="Columbus Oh (535)"/>
    <n v="7648"/>
    <n v="3660"/>
    <n v="74"/>
    <x v="0"/>
    <s v="(535)"/>
    <x v="16"/>
    <s v="COLUMBUS OH"/>
  </r>
  <r>
    <s v="Omaha (652)"/>
    <n v="5945"/>
    <n v="3201"/>
    <n v="81"/>
    <x v="0"/>
    <s v="(652)"/>
    <x v="17"/>
    <s v="OMAHA"/>
  </r>
  <r>
    <s v="Madison (669)"/>
    <n v="5657"/>
    <n v="3002"/>
    <n v="121"/>
    <x v="0"/>
    <s v="(669)"/>
    <x v="18"/>
    <s v="MADISON"/>
  </r>
  <r>
    <s v="Los Angeles (803)"/>
    <n v="5406"/>
    <n v="2388"/>
    <n v="36"/>
    <x v="0"/>
    <s v="(803)"/>
    <x v="19"/>
    <s v="LOS ANGELES"/>
  </r>
  <r>
    <s v="Cincinnati (515)"/>
    <n v="5261"/>
    <n v="2584"/>
    <n v="56"/>
    <x v="0"/>
    <s v="(515)"/>
    <x v="20"/>
    <s v="CINCINNATI"/>
  </r>
  <r>
    <s v="Wichita-Hutchinson Plus (678)"/>
    <n v="4875"/>
    <n v="2611"/>
    <n v="61"/>
    <x v="0"/>
    <s v="(678)"/>
    <x v="21"/>
    <s v="WICHITA-HUTCHINSON PLUS"/>
  </r>
  <r>
    <s v="Colorado Springs-Pueblo (752)"/>
    <n v="4071"/>
    <n v="2348"/>
    <n v="33"/>
    <x v="0"/>
    <s v="(752)"/>
    <x v="22"/>
    <s v="COLORADO SPRINGS-PUEBLO"/>
  </r>
  <r>
    <s v="Philadelphia (504)"/>
    <n v="3847"/>
    <n v="1670"/>
    <n v="33"/>
    <x v="0"/>
    <s v="(504)"/>
    <x v="23"/>
    <s v="PHILADELPHIA"/>
  </r>
  <r>
    <s v="Washington DC (Hagrstwn) (511)"/>
    <n v="3763"/>
    <n v="1663"/>
    <n v="37"/>
    <x v="0"/>
    <s v="(511)"/>
    <x v="24"/>
    <s v="WASHINGTON DC (HAGRSTWN)"/>
  </r>
  <r>
    <s v="Des Moines-Ames (679)"/>
    <n v="3613"/>
    <n v="1854"/>
    <n v="45"/>
    <x v="0"/>
    <s v="(679)"/>
    <x v="25"/>
    <s v="DES MOINES-AMES"/>
  </r>
  <r>
    <s v="Dayton (542)"/>
    <n v="3554"/>
    <n v="1651"/>
    <n v="39"/>
    <x v="0"/>
    <s v="(542)"/>
    <x v="26"/>
    <s v="DAYTON"/>
  </r>
  <r>
    <s v="Detroit (505)"/>
    <n v="3243"/>
    <n v="1474"/>
    <n v="38"/>
    <x v="0"/>
    <s v="(505)"/>
    <x v="27"/>
    <s v="DETROIT"/>
  </r>
  <r>
    <s v="Green Bay-Appleton (658)"/>
    <n v="3002"/>
    <n v="1413"/>
    <n v="42"/>
    <x v="0"/>
    <s v="(658)"/>
    <x v="28"/>
    <s v="GREEN BAY-APPLETON"/>
  </r>
  <r>
    <s v="Cedar Rapids-Wtrlo-Iwc&amp;dub (637)"/>
    <n v="2824"/>
    <n v="1358"/>
    <n v="42"/>
    <x v="0"/>
    <s v="(637)"/>
    <x v="29"/>
    <s v="CEDAR RAPIDS-WTRLO-IWC&amp;DUB"/>
  </r>
  <r>
    <s v="Springfield Mo (619)"/>
    <n v="2713"/>
    <n v="1264"/>
    <n v="17"/>
    <x v="0"/>
    <s v="(619)"/>
    <x v="30"/>
    <s v="SPRINGFIELD MO"/>
  </r>
  <r>
    <s v="Tucson (Sierra Vista) (789)"/>
    <n v="2520"/>
    <n v="1340"/>
    <n v="16"/>
    <x v="0"/>
    <s v="(789)"/>
    <x v="31"/>
    <s v="TUCSON (SIERRA VISTA)"/>
  </r>
  <r>
    <s v="Savannah (507)"/>
    <n v="2445"/>
    <n v="857"/>
    <n v="6"/>
    <x v="0"/>
    <s v="(507)"/>
    <x v="32"/>
    <s v="SAVANNAH"/>
  </r>
  <r>
    <s v="Champaign&amp;sprngfld-Decatur (648)"/>
    <n v="2355"/>
    <n v="1003"/>
    <n v="18"/>
    <x v="0"/>
    <s v="(648)"/>
    <x v="33"/>
    <s v="CHAMPAIGN&amp;SPRNGFLD-DECATUR"/>
  </r>
  <r>
    <s v="Dallas-Ft. Worth (623)"/>
    <n v="2351"/>
    <n v="997"/>
    <n v="15"/>
    <x v="0"/>
    <s v="(623)"/>
    <x v="34"/>
    <s v="DALLAS-FT. WORTH"/>
  </r>
  <r>
    <s v="Spokane (881)"/>
    <n v="2250"/>
    <n v="1107"/>
    <n v="12"/>
    <x v="0"/>
    <s v="(881)"/>
    <x v="35"/>
    <s v="SPOKANE"/>
  </r>
  <r>
    <s v="Macon (503)"/>
    <n v="2249"/>
    <n v="813"/>
    <n v="3"/>
    <x v="0"/>
    <s v="(503)"/>
    <x v="36"/>
    <s v="MACON"/>
  </r>
  <r>
    <s v="Davenport-R.island-Moline (682)"/>
    <n v="2212"/>
    <n v="994"/>
    <n v="13"/>
    <x v="0"/>
    <s v="(682)"/>
    <x v="37"/>
    <s v="DAVENPORT-R.ISLAND-MOLINE"/>
  </r>
  <r>
    <s v="Toledo (547)"/>
    <n v="2192"/>
    <n v="1074"/>
    <n v="28"/>
    <x v="0"/>
    <s v="(547)"/>
    <x v="38"/>
    <s v="TOLEDO"/>
  </r>
  <r>
    <s v="Lincoln &amp; Hastings-Krny (722)"/>
    <n v="2115"/>
    <n v="1094"/>
    <n v="13"/>
    <x v="0"/>
    <s v="(722)"/>
    <x v="39"/>
    <s v="LINCOLN &amp; HASTINGS-KRNY"/>
  </r>
  <r>
    <s v="Columbia-Jefferson City (604)"/>
    <n v="2012"/>
    <n v="1061"/>
    <n v="11"/>
    <x v="0"/>
    <s v="(604)"/>
    <x v="40"/>
    <s v="COLUMBIA-JEFFERSON CITY"/>
  </r>
  <r>
    <s v="Boise (757)"/>
    <n v="1970"/>
    <n v="1108"/>
    <n v="28"/>
    <x v="0"/>
    <s v="(757)"/>
    <x v="41"/>
    <s v="BOISE"/>
  </r>
  <r>
    <s v="Fargo (724)"/>
    <n v="1943"/>
    <n v="909"/>
    <n v="35"/>
    <x v="0"/>
    <s v="(724)"/>
    <x v="42"/>
    <s v="FARGO"/>
  </r>
  <r>
    <s v="La Crosse-Eau Claire (702)"/>
    <n v="1941"/>
    <n v="917"/>
    <n v="20"/>
    <x v="0"/>
    <s v="(702)"/>
    <x v="43"/>
    <s v="LA CROSSE-EAU CLAIRE"/>
  </r>
  <r>
    <s v="Eugene (801)"/>
    <n v="1843"/>
    <n v="913"/>
    <n v="11"/>
    <x v="0"/>
    <s v="(801)"/>
    <x v="44"/>
    <s v="EUGENE"/>
  </r>
  <r>
    <s v="No Metro (0)"/>
    <n v="1824"/>
    <n v="455"/>
    <n v="9"/>
    <x v="0"/>
    <s v="o (0)"/>
    <x v="0"/>
    <s v="N/A"/>
  </r>
  <r>
    <s v="San Francisco-Oak-San Jose (807)"/>
    <n v="1811"/>
    <n v="853"/>
    <n v="22"/>
    <x v="0"/>
    <s v="(807)"/>
    <x v="45"/>
    <s v="SAN FRANCISCO-OAK-SAN JOSE"/>
  </r>
  <r>
    <s v="Louisville (529)"/>
    <n v="1762"/>
    <n v="813"/>
    <n v="17"/>
    <x v="0"/>
    <s v="(529)"/>
    <x v="46"/>
    <s v="LOUISVILLE"/>
  </r>
  <r>
    <s v="Augusta-Aiken (520)"/>
    <n v="1755"/>
    <n v="640"/>
    <n v="5"/>
    <x v="0"/>
    <s v="(520)"/>
    <x v="47"/>
    <s v="AUGUSTA-AIKEN"/>
  </r>
  <r>
    <s v="Rockford (610)"/>
    <n v="1721"/>
    <n v="760"/>
    <n v="14"/>
    <x v="0"/>
    <s v="(610)"/>
    <x v="48"/>
    <s v="ROCKFORD"/>
  </r>
  <r>
    <s v="Sioux Falls(Mitchell) (725)"/>
    <n v="1662"/>
    <n v="770"/>
    <n v="19"/>
    <x v="0"/>
    <s v="(725)"/>
    <x v="49"/>
    <s v="SIOUX FALLS(MITCHELL)"/>
  </r>
  <r>
    <s v="Paducah-Cape Girard-Harsbg (632)"/>
    <n v="1569"/>
    <n v="706"/>
    <n v="9"/>
    <x v="0"/>
    <s v="(632)"/>
    <x v="50"/>
    <s v="PADUCAH-CAPE GIRARD-HARSBG"/>
  </r>
  <r>
    <s v="Wausau-Rhinelander (705)"/>
    <n v="1549"/>
    <n v="783"/>
    <n v="24"/>
    <x v="0"/>
    <s v="(705)"/>
    <x v="51"/>
    <s v="WAUSAU-RHINELANDER"/>
  </r>
  <r>
    <s v="Yakima-Pasco-Rchlnd-Knnwck (810)"/>
    <n v="1480"/>
    <n v="701"/>
    <n v="11"/>
    <x v="0"/>
    <s v="(810)"/>
    <x v="52"/>
    <s v="YAKIMA-PASCO-RCHLND-KNNWCK"/>
  </r>
  <r>
    <s v="Ft. Wayne (509)"/>
    <n v="1472"/>
    <n v="743"/>
    <n v="15"/>
    <x v="0"/>
    <s v="(509)"/>
    <x v="53"/>
    <s v="FT. WAYNE"/>
  </r>
  <r>
    <s v="Reno (811)"/>
    <n v="1415"/>
    <n v="767"/>
    <n v="4"/>
    <x v="0"/>
    <s v="(811)"/>
    <x v="54"/>
    <s v="RENO"/>
  </r>
  <r>
    <s v="South Bend-Elkhart (588)"/>
    <n v="1402"/>
    <n v="703"/>
    <n v="9"/>
    <x v="0"/>
    <s v="(588)"/>
    <x v="55"/>
    <s v="SOUTH BEND-ELKHART"/>
  </r>
  <r>
    <s v="Albany Ga (525)"/>
    <n v="1268"/>
    <n v="425"/>
    <n v="2"/>
    <x v="0"/>
    <s v="(525)"/>
    <x v="56"/>
    <s v="ALBANY GA"/>
  </r>
  <r>
    <s v="Minot-Bsmrck-Dcknsn(Wlstn) (687)"/>
    <n v="1231"/>
    <n v="634"/>
    <n v="21"/>
    <x v="0"/>
    <s v="(687)"/>
    <x v="57"/>
    <s v="MINOT-BSMRCK-DCKNSN(WLSTN)"/>
  </r>
  <r>
    <s v="Topeka (605)"/>
    <n v="1214"/>
    <n v="620"/>
    <n v="10"/>
    <x v="0"/>
    <s v="(605)"/>
    <x v="58"/>
    <s v="TOPEKA"/>
  </r>
  <r>
    <s v="Rochestr-Mason City-Austin (611)"/>
    <n v="1153"/>
    <n v="382"/>
    <n v="4"/>
    <x v="0"/>
    <s v="(611)"/>
    <x v="59"/>
    <s v="ROCHESTR-MASON CITY-AUSTIN"/>
  </r>
  <r>
    <s v="Peoria-Bloomington (675)"/>
    <n v="1145"/>
    <n v="546"/>
    <n v="12"/>
    <x v="0"/>
    <s v="(675)"/>
    <x v="60"/>
    <s v="PEORIA-BLOOMINGTON"/>
  </r>
  <r>
    <s v="Duluth-Superior (676)"/>
    <n v="1116"/>
    <n v="407"/>
    <n v="4"/>
    <x v="0"/>
    <s v="(676)"/>
    <x v="61"/>
    <s v="DULUTH-SUPERIOR"/>
  </r>
  <r>
    <s v="Albuquerque-Santa Fe (790)"/>
    <n v="1072"/>
    <n v="435"/>
    <n v="8"/>
    <x v="0"/>
    <s v="(790)"/>
    <x v="62"/>
    <s v="ALBUQUERQUE-SANTA FE"/>
  </r>
  <r>
    <s v="Chattanooga (575)"/>
    <n v="1061"/>
    <n v="413"/>
    <n v="2"/>
    <x v="0"/>
    <s v="(575)"/>
    <x v="63"/>
    <s v="CHATTANOOGA"/>
  </r>
  <r>
    <s v="Joplin-Pittsburg (603)"/>
    <n v="980"/>
    <n v="513"/>
    <n v="13"/>
    <x v="0"/>
    <s v="(603)"/>
    <x v="64"/>
    <s v="JOPLIN-PITTSBURG"/>
  </r>
  <r>
    <s v="Jacksonville (561)"/>
    <n v="928"/>
    <n v="271"/>
    <n v="0"/>
    <x v="0"/>
    <s v="(561)"/>
    <x v="65"/>
    <s v="JACKSONVILLE"/>
  </r>
  <r>
    <s v="Sacramnto-Stkton-Modesto (862)"/>
    <n v="901"/>
    <n v="386"/>
    <n v="8"/>
    <x v="0"/>
    <s v="(862)"/>
    <x v="66"/>
    <s v="SACRAMNTO-STKTON-MODESTO"/>
  </r>
  <r>
    <s v="Evansville (649)"/>
    <n v="886"/>
    <n v="423"/>
    <n v="7"/>
    <x v="0"/>
    <s v="(649)"/>
    <x v="67"/>
    <s v="EVANSVILLE"/>
  </r>
  <r>
    <s v="Columbus Ga (Opelika Al) (522)"/>
    <n v="875"/>
    <n v="361"/>
    <n v="1"/>
    <x v="0"/>
    <s v="(522)"/>
    <x v="68"/>
    <s v="COLUMBUS GA (OPELIKA AL)"/>
  </r>
  <r>
    <s v="Terre Haute (581)"/>
    <n v="807"/>
    <n v="361"/>
    <n v="8"/>
    <x v="0"/>
    <s v="(581)"/>
    <x v="69"/>
    <s v="TERRE HAUTE"/>
  </r>
  <r>
    <s v="Rapid City (764)"/>
    <n v="798"/>
    <n v="352"/>
    <n v="10"/>
    <x v="0"/>
    <s v="(764)"/>
    <x v="70"/>
    <s v="RAPID CITY"/>
  </r>
  <r>
    <s v="Birmingham (Ann and Tusc) (630)"/>
    <n v="744"/>
    <n v="279"/>
    <n v="3"/>
    <x v="0"/>
    <s v="(630)"/>
    <x v="71"/>
    <s v="BIRMINGHAM (ANN AND TUSC)"/>
  </r>
  <r>
    <s v="Medford-Klamath Falls (813)"/>
    <n v="700"/>
    <n v="347"/>
    <n v="8"/>
    <x v="0"/>
    <s v="(813)"/>
    <x v="72"/>
    <s v="MEDFORD-KLAMATH FALLS"/>
  </r>
  <r>
    <s v="Charlotte (517)"/>
    <n v="672"/>
    <n v="253"/>
    <n v="7"/>
    <x v="0"/>
    <s v="(517)"/>
    <x v="73"/>
    <s v="CHARLOTTE"/>
  </r>
  <r>
    <s v="Orlando-Daytona Bch-Melbrn (534)"/>
    <n v="664"/>
    <n v="247"/>
    <n v="1"/>
    <x v="0"/>
    <s v="(534)"/>
    <x v="74"/>
    <s v="ORLANDO-DAYTONA BCH-MELBRN"/>
  </r>
  <r>
    <s v="Tampa-St. Pete (Sarasota) (539)"/>
    <n v="645"/>
    <n v="254"/>
    <n v="2"/>
    <x v="0"/>
    <s v="(539)"/>
    <x v="75"/>
    <s v="TAMPA-ST. PETE (SARASOTA)"/>
  </r>
  <r>
    <s v="Miami-Ft. Lauderdale (528)"/>
    <n v="627"/>
    <n v="194"/>
    <n v="1"/>
    <x v="0"/>
    <s v="(528)"/>
    <x v="76"/>
    <s v="MIAMI-FT. LAUDERDALE"/>
  </r>
  <r>
    <s v="Nashville (659)"/>
    <n v="612"/>
    <n v="265"/>
    <n v="4"/>
    <x v="0"/>
    <s v="(659)"/>
    <x v="77"/>
    <s v="NASHVILLE"/>
  </r>
  <r>
    <s v="Tallahassee-Thomasville (530)"/>
    <n v="589"/>
    <n v="181"/>
    <n v="1"/>
    <x v="0"/>
    <s v="(530)"/>
    <x v="78"/>
    <s v="TALLAHASSEE-THOMASVILLE"/>
  </r>
  <r>
    <s v="Quincy-Hannibal-Keokuk (717)"/>
    <n v="577"/>
    <n v="253"/>
    <n v="4"/>
    <x v="0"/>
    <s v="(717)"/>
    <x v="79"/>
    <s v="QUINCY-HANNIBAL-KEOKUK"/>
  </r>
  <r>
    <s v="Youngstown (536)"/>
    <n v="574"/>
    <n v="285"/>
    <n v="3"/>
    <x v="0"/>
    <s v="(536)"/>
    <x v="80"/>
    <s v="YOUNGSTOWN"/>
  </r>
  <r>
    <s v="Greenvll-Spart-Ashevll-And (567)"/>
    <n v="545"/>
    <n v="213"/>
    <n v="2"/>
    <x v="0"/>
    <s v="(567)"/>
    <x v="81"/>
    <s v="GREENVLL-SPART-ASHEVLL-AND"/>
  </r>
  <r>
    <s v="Hartford &amp; New Haven (533)"/>
    <n v="540"/>
    <n v="46"/>
    <n v="3"/>
    <x v="0"/>
    <s v="(533)"/>
    <x v="82"/>
    <s v="HARTFORD &amp; NEW HAVEN"/>
  </r>
  <r>
    <s v="Idaho Fals-Pocatllo(Jcksn) (758)"/>
    <n v="533"/>
    <n v="301"/>
    <n v="6"/>
    <x v="0"/>
    <s v="(758)"/>
    <x v="83"/>
    <s v="IDAHO FALS-POCATLLO(JCKSN)"/>
  </r>
  <r>
    <s v="Tulsa (671)"/>
    <n v="530"/>
    <n v="225"/>
    <n v="4"/>
    <x v="0"/>
    <s v="(671)"/>
    <x v="84"/>
    <s v="TULSA"/>
  </r>
  <r>
    <s v="Sioux City (624)"/>
    <n v="527"/>
    <n v="251"/>
    <n v="2"/>
    <x v="0"/>
    <s v="(624)"/>
    <x v="85"/>
    <s v="SIOUX CITY"/>
  </r>
  <r>
    <s v="Houston (618)"/>
    <n v="522"/>
    <n v="208"/>
    <n v="3"/>
    <x v="0"/>
    <s v="(618)"/>
    <x v="86"/>
    <s v="HOUSTON"/>
  </r>
  <r>
    <s v="St. Joseph (638)"/>
    <n v="474"/>
    <n v="256"/>
    <n v="6"/>
    <x v="0"/>
    <s v="(638)"/>
    <x v="87"/>
    <s v="ST. JOSEPH"/>
  </r>
  <r>
    <s v="Grand Junction-Montrose (773)"/>
    <n v="455"/>
    <n v="240"/>
    <n v="6"/>
    <x v="0"/>
    <s v="(773)"/>
    <x v="88"/>
    <s v="GRAND JUNCTION-MONTROSE"/>
  </r>
  <r>
    <s v="Lafayette In (582)"/>
    <n v="415"/>
    <n v="224"/>
    <n v="4"/>
    <x v="0"/>
    <s v="(582)"/>
    <x v="89"/>
    <s v="LAFAYETTE IN"/>
  </r>
  <r>
    <s v="Charleston-Huntington (564)"/>
    <n v="414"/>
    <n v="196"/>
    <n v="5"/>
    <x v="0"/>
    <s v="(564)"/>
    <x v="90"/>
    <s v="CHARLESTON-HUNTINGTON"/>
  </r>
  <r>
    <s v="Mankato (737)"/>
    <n v="410"/>
    <n v="131"/>
    <n v="2"/>
    <x v="0"/>
    <s v="(737)"/>
    <x v="91"/>
    <s v="MANKATO"/>
  </r>
  <r>
    <s v="Pittsburgh (508)"/>
    <n v="378"/>
    <n v="169"/>
    <n v="4"/>
    <x v="0"/>
    <s v="(508)"/>
    <x v="92"/>
    <s v="PITTSBURGH"/>
  </r>
  <r>
    <s v="Fairbanks (745)"/>
    <n v="347"/>
    <n v="145"/>
    <n v="2"/>
    <x v="0"/>
    <s v="(745)"/>
    <x v="93"/>
    <s v="FAIRBANKS"/>
  </r>
  <r>
    <s v="Boston (Manchester) (506)"/>
    <n v="338"/>
    <n v="156"/>
    <n v="4"/>
    <x v="0"/>
    <s v="(506)"/>
    <x v="94"/>
    <s v="BOSTON (MANCHESTER)"/>
  </r>
  <r>
    <s v="Yuma-El Centro (771)"/>
    <n v="335"/>
    <n v="161"/>
    <n v="0"/>
    <x v="0"/>
    <s v="(771)"/>
    <x v="95"/>
    <s v="YUMA-EL CENTRO"/>
  </r>
  <r>
    <s v="Bend Or (821)"/>
    <n v="333"/>
    <n v="148"/>
    <n v="3"/>
    <x v="0"/>
    <s v="(821)"/>
    <x v="96"/>
    <s v="BEND OR"/>
  </r>
  <r>
    <s v="Ottumwa-Kirksville (631)"/>
    <n v="304"/>
    <n v="146"/>
    <n v="3"/>
    <x v="0"/>
    <s v="(631)"/>
    <x v="97"/>
    <s v="OTTUMWA-KIRKSVILLE"/>
  </r>
  <r>
    <s v="Ft. Smith-Fay-Sprngdl-Rgrs (670)"/>
    <n v="304"/>
    <n v="84"/>
    <n v="0"/>
    <x v="0"/>
    <s v="(670)"/>
    <x v="98"/>
    <s v="FT. SMITH-FAY-SPRNGDL-RGRS"/>
  </r>
  <r>
    <s v="Lima (558)"/>
    <n v="281"/>
    <n v="139"/>
    <n v="1"/>
    <x v="0"/>
    <s v="(558)"/>
    <x v="99"/>
    <s v="LIMA"/>
  </r>
  <r>
    <s v="Buffalo (514)"/>
    <n v="279"/>
    <n v="27"/>
    <n v="1"/>
    <x v="0"/>
    <s v="(514)"/>
    <x v="100"/>
    <s v="BUFFALO"/>
  </r>
  <r>
    <s v="San Diego (825)"/>
    <n v="269"/>
    <n v="112"/>
    <n v="2"/>
    <x v="0"/>
    <s v="(825)"/>
    <x v="101"/>
    <s v="SAN DIEGO"/>
  </r>
  <r>
    <s v="Austin (635)"/>
    <n v="265"/>
    <n v="140"/>
    <n v="1"/>
    <x v="0"/>
    <s v="(635)"/>
    <x v="102"/>
    <s v="AUSTIN"/>
  </r>
  <r>
    <s v="Cheyenne-Scottsbluff (759)"/>
    <n v="243"/>
    <n v="134"/>
    <n v="1"/>
    <x v="0"/>
    <s v="(759)"/>
    <x v="103"/>
    <s v="CHEYENNE-SCOTTSBLUFF"/>
  </r>
  <r>
    <s v="Twin Falls (760)"/>
    <n v="192"/>
    <n v="110"/>
    <n v="0"/>
    <x v="0"/>
    <s v="(760)"/>
    <x v="104"/>
    <s v="TWIN FALLS"/>
  </r>
  <r>
    <s v="Wheeling-Steubenville (554)"/>
    <n v="179"/>
    <n v="82"/>
    <n v="3"/>
    <x v="0"/>
    <s v="(554)"/>
    <x v="105"/>
    <s v="WHEELING-STEUBENVILLE"/>
  </r>
  <r>
    <s v="Baltimore (512)"/>
    <n v="177"/>
    <n v="71"/>
    <n v="2"/>
    <x v="0"/>
    <s v="(512)"/>
    <x v="106"/>
    <s v="BALTIMORE"/>
  </r>
  <r>
    <s v="Grand Rapids-Kalmzoo-B.crk (563)"/>
    <n v="170"/>
    <n v="80"/>
    <n v="0"/>
    <x v="0"/>
    <s v="(563)"/>
    <x v="107"/>
    <s v="GRAND RAPIDS-KALMZOO-B.CRK"/>
  </r>
  <r>
    <s v="San Antonio (641)"/>
    <n v="165"/>
    <n v="61"/>
    <n v="1"/>
    <x v="0"/>
    <s v="(641)"/>
    <x v="108"/>
    <s v="SAN ANTONIO"/>
  </r>
  <r>
    <s v="Oklahoma City (650)"/>
    <n v="156"/>
    <n v="86"/>
    <n v="2"/>
    <x v="0"/>
    <s v="(650)"/>
    <x v="109"/>
    <s v="OKLAHOMA CITY"/>
  </r>
  <r>
    <s v="Albany-Schenectady-Troy (532)"/>
    <n v="149"/>
    <n v="20"/>
    <n v="0"/>
    <x v="0"/>
    <s v="(532)"/>
    <x v="110"/>
    <s v="ALBANY-SCHENECTADY-TROY"/>
  </r>
  <r>
    <s v="Zanesville (596)"/>
    <n v="147"/>
    <n v="72"/>
    <n v="0"/>
    <x v="0"/>
    <s v="(596)"/>
    <x v="111"/>
    <s v="ZANESVILLE"/>
  </r>
  <r>
    <s v="Memphis (640)"/>
    <n v="144"/>
    <n v="64"/>
    <n v="0"/>
    <x v="0"/>
    <s v="(640)"/>
    <x v="112"/>
    <s v="MEMPHIS"/>
  </r>
  <r>
    <s v="Rochester Ny (538)"/>
    <n v="137"/>
    <n v="11"/>
    <n v="0"/>
    <x v="0"/>
    <s v="(538)"/>
    <x v="113"/>
    <s v="ROCHESTER NY"/>
  </r>
  <r>
    <s v="West Palm Beach-Ft. Pierce (548)"/>
    <n v="136"/>
    <n v="44"/>
    <n v="1"/>
    <x v="0"/>
    <s v="(548)"/>
    <x v="114"/>
    <s v="WEST PALM BEACH-FT. PIERCE"/>
  </r>
  <r>
    <s v="Syracuse (555)"/>
    <n v="134"/>
    <n v="18"/>
    <n v="0"/>
    <x v="0"/>
    <s v="(555)"/>
    <x v="115"/>
    <s v="SYRACUSE"/>
  </r>
  <r>
    <s v="El Paso (Las Cruces) (765)"/>
    <n v="128"/>
    <n v="57"/>
    <n v="1"/>
    <x v="0"/>
    <s v="(765)"/>
    <x v="116"/>
    <s v="EL PASO (LAS CRUCES)"/>
  </r>
  <r>
    <s v="North Platte (740)"/>
    <n v="128"/>
    <n v="49"/>
    <n v="0"/>
    <x v="0"/>
    <s v="(740)"/>
    <x v="117"/>
    <s v="NORTH PLATTE"/>
  </r>
  <r>
    <s v="Raleigh-Durham (Fayetvlle) (560)"/>
    <n v="127"/>
    <n v="51"/>
    <n v="3"/>
    <x v="0"/>
    <s v="(560)"/>
    <x v="118"/>
    <s v="RALEIGH-DURHAM (FAYETVLLE)"/>
  </r>
  <r>
    <s v="Ft. Myers-Naples (571)"/>
    <n v="127"/>
    <n v="34"/>
    <n v="1"/>
    <x v="0"/>
    <s v="(571)"/>
    <x v="119"/>
    <s v="FT. MYERS-NAPLES"/>
  </r>
  <r>
    <s v="Mobile-Pensacola (Ft Walt) (686)"/>
    <n v="123"/>
    <n v="30"/>
    <n v="1"/>
    <x v="0"/>
    <s v="(686)"/>
    <x v="120"/>
    <s v="MOBILE-PENSACOLA (FT WALT)"/>
  </r>
  <r>
    <s v="Montgomery-Selma (698)"/>
    <n v="97"/>
    <n v="37"/>
    <n v="1"/>
    <x v="0"/>
    <s v="(698)"/>
    <x v="121"/>
    <s v="MONTGOMERY-SELMA"/>
  </r>
  <r>
    <s v="New Orleans (622)"/>
    <n v="96"/>
    <n v="33"/>
    <n v="0"/>
    <x v="0"/>
    <s v="(622)"/>
    <x v="122"/>
    <s v="NEW ORLEANS"/>
  </r>
  <r>
    <s v="Parkersburg (597)"/>
    <n v="84"/>
    <n v="39"/>
    <n v="0"/>
    <x v="0"/>
    <s v="(597)"/>
    <x v="123"/>
    <s v="PARKERSBURG"/>
  </r>
  <r>
    <s v="Honolulu (744)"/>
    <n v="80"/>
    <n v="39"/>
    <n v="1"/>
    <x v="0"/>
    <s v="(744)"/>
    <x v="124"/>
    <s v="HONOLULU"/>
  </r>
  <r>
    <s v="Providence-New Bedford (521)"/>
    <n v="79"/>
    <n v="32"/>
    <n v="0"/>
    <x v="0"/>
    <s v="(521)"/>
    <x v="125"/>
    <s v="PROVIDENCE-NEW BEDFORD"/>
  </r>
  <r>
    <s v="Flint-Saginaw-Bay City (513)"/>
    <n v="76"/>
    <n v="20"/>
    <n v="0"/>
    <x v="0"/>
    <s v="(513)"/>
    <x v="126"/>
    <s v="FLINT-SAGINAW-BAY CITY"/>
  </r>
  <r>
    <s v="Waco-Temple-Bryan (625)"/>
    <n v="70"/>
    <n v="13"/>
    <n v="0"/>
    <x v="0"/>
    <s v="(625)"/>
    <x v="127"/>
    <s v="WACO-TEMPLE-BRYAN"/>
  </r>
  <r>
    <s v="Norfolk-Portsmth-Newpt Nws (544)"/>
    <n v="69"/>
    <n v="30"/>
    <n v="0"/>
    <x v="0"/>
    <s v="(544)"/>
    <x v="128"/>
    <s v="NORFOLK-PORTSMTH-NEWPT NWS"/>
  </r>
  <r>
    <s v="Lexington (541)"/>
    <n v="68"/>
    <n v="27"/>
    <n v="1"/>
    <x v="0"/>
    <s v="(541)"/>
    <x v="129"/>
    <s v="LEXINGTON"/>
  </r>
  <r>
    <s v="Lansing (551)"/>
    <n v="67"/>
    <n v="28"/>
    <n v="2"/>
    <x v="0"/>
    <s v="(551)"/>
    <x v="130"/>
    <s v="LANSING"/>
  </r>
  <r>
    <s v="Greensboro-H.point-W.salem (518)"/>
    <n v="66"/>
    <n v="29"/>
    <n v="0"/>
    <x v="0"/>
    <s v="(518)"/>
    <x v="131"/>
    <s v="GREENSBORO-H.POINT-W.SALEM"/>
  </r>
  <r>
    <s v="Wilkes Barre-Scranton-Hztn (577)"/>
    <n v="65"/>
    <n v="17"/>
    <n v="0"/>
    <x v="0"/>
    <s v="(577)"/>
    <x v="132"/>
    <s v="WILKES BARRE-SCRANTON-HZTN"/>
  </r>
  <r>
    <s v="Fresno-Visalia (866)"/>
    <n v="64"/>
    <n v="36"/>
    <n v="0"/>
    <x v="0"/>
    <s v="(866)"/>
    <x v="133"/>
    <s v="FRESNO-VISALIA"/>
  </r>
  <r>
    <s v="Knoxville (557)"/>
    <n v="61"/>
    <n v="28"/>
    <n v="0"/>
    <x v="0"/>
    <s v="(557)"/>
    <x v="134"/>
    <s v="KNOXVILLE"/>
  </r>
  <r>
    <s v="Harrisonburg (569)"/>
    <n v="60"/>
    <n v="23"/>
    <n v="1"/>
    <x v="0"/>
    <s v="(569)"/>
    <x v="135"/>
    <s v="HARRISONBURG"/>
  </r>
  <r>
    <s v="Utica (526)"/>
    <n v="60"/>
    <n v="2"/>
    <n v="0"/>
    <x v="0"/>
    <s v="(526)"/>
    <x v="136"/>
    <s v="UTICA"/>
  </r>
  <r>
    <s v="Richmond-Petersburg (556)"/>
    <n v="59"/>
    <n v="26"/>
    <n v="1"/>
    <x v="0"/>
    <s v="(556)"/>
    <x v="137"/>
    <s v="RICHMOND-PETERSBURG"/>
  </r>
  <r>
    <s v="Columbia Sc (546)"/>
    <n v="58"/>
    <n v="15"/>
    <n v="0"/>
    <x v="0"/>
    <s v="(546)"/>
    <x v="138"/>
    <s v="COLUMBIA SC"/>
  </r>
  <r>
    <s v="Springfield-Holyoke (543)"/>
    <n v="57"/>
    <n v="4"/>
    <n v="0"/>
    <x v="0"/>
    <s v="(543)"/>
    <x v="139"/>
    <s v="SPRINGFIELD-HOLYOKE"/>
  </r>
  <r>
    <s v="Little Rock-Pine Bluff (693)"/>
    <n v="45"/>
    <n v="15"/>
    <n v="0"/>
    <x v="0"/>
    <s v="(693)"/>
    <x v="140"/>
    <s v="LITTLE ROCK-PINE BLUFF"/>
  </r>
  <r>
    <s v="Charleston Sc (519)"/>
    <n v="43"/>
    <n v="20"/>
    <n v="0"/>
    <x v="0"/>
    <s v="(519)"/>
    <x v="141"/>
    <s v="CHARLESTON SC"/>
  </r>
  <r>
    <s v="Dothan (606)"/>
    <n v="39"/>
    <n v="12"/>
    <n v="0"/>
    <x v="0"/>
    <s v="(606)"/>
    <x v="142"/>
    <s v="DOTHAN"/>
  </r>
  <r>
    <s v="Burlington-Plattsburgh (523)"/>
    <n v="39"/>
    <n v="9"/>
    <n v="0"/>
    <x v="0"/>
    <s v="(523)"/>
    <x v="143"/>
    <s v="BURLINGTON-PLATTSBURGH"/>
  </r>
  <r>
    <s v="Huntsville-Decatur (Flor) (691)"/>
    <n v="38"/>
    <n v="15"/>
    <n v="0"/>
    <x v="0"/>
    <s v="(691)"/>
    <x v="144"/>
    <s v="HUNTSVILLE-DECATUR (FLOR)"/>
  </r>
  <r>
    <s v="Palm Springs (804)"/>
    <n v="37"/>
    <n v="16"/>
    <n v="0"/>
    <x v="0"/>
    <s v="(804)"/>
    <x v="145"/>
    <s v="PALM SPRINGS"/>
  </r>
  <r>
    <s v="Jackson Ms (718)"/>
    <n v="37"/>
    <n v="12"/>
    <n v="1"/>
    <x v="0"/>
    <s v="(718)"/>
    <x v="146"/>
    <s v="JACKSON MS"/>
  </r>
  <r>
    <s v="Gainesville (592)"/>
    <n v="34"/>
    <n v="10"/>
    <n v="0"/>
    <x v="0"/>
    <s v="(592)"/>
    <x v="147"/>
    <s v="GAINESVILLE"/>
  </r>
  <r>
    <s v="Harlingen-Wslco-Brnsvl-Mca (636)"/>
    <n v="33"/>
    <n v="11"/>
    <n v="1"/>
    <x v="0"/>
    <s v="(636)"/>
    <x v="148"/>
    <s v="HARLINGEN-WSLCO-BRNSVL-MCA"/>
  </r>
  <r>
    <s v="Harrisburg-Lncstr-Leb-York (566)"/>
    <n v="32"/>
    <n v="12"/>
    <n v="0"/>
    <x v="0"/>
    <s v="(566)"/>
    <x v="149"/>
    <s v="HARRISBURG-LNCSTR-LEB-YORK"/>
  </r>
  <r>
    <s v="Panama City (656)"/>
    <n v="30"/>
    <n v="10"/>
    <n v="1"/>
    <x v="0"/>
    <s v="(656)"/>
    <x v="150"/>
    <s v="PANAMA CITY"/>
  </r>
  <r>
    <s v="Baton Rouge (716)"/>
    <n v="29"/>
    <n v="15"/>
    <n v="0"/>
    <x v="0"/>
    <s v="(716)"/>
    <x v="151"/>
    <s v="BATON ROUGE"/>
  </r>
  <r>
    <s v="Santabarbra-Sanmar-Sanluob (855)"/>
    <n v="29"/>
    <n v="12"/>
    <n v="0"/>
    <x v="0"/>
    <s v="(855)"/>
    <x v="152"/>
    <s v="SANTABARBRA-SANMAR-SANLUOB"/>
  </r>
  <r>
    <s v="Myrtle Beach-Florence (570)"/>
    <n v="29"/>
    <n v="8"/>
    <n v="0"/>
    <x v="0"/>
    <s v="(570)"/>
    <x v="153"/>
    <s v="MYRTLE BEACH-FLORENCE"/>
  </r>
  <r>
    <s v="Roanoke-Lynchburg (573)"/>
    <n v="28"/>
    <n v="20"/>
    <n v="0"/>
    <x v="0"/>
    <s v="(573)"/>
    <x v="154"/>
    <s v="ROANOKE-LYNCHBURG"/>
  </r>
  <r>
    <s v="Greenwood-Greenville (647)"/>
    <n v="27"/>
    <n v="12"/>
    <n v="0"/>
    <x v="0"/>
    <s v="(647)"/>
    <x v="155"/>
    <s v="GREENWOOD-GREENVILLE"/>
  </r>
  <r>
    <s v="Johnstown-Altoona-St Colge (574)"/>
    <n v="26"/>
    <n v="15"/>
    <n v="0"/>
    <x v="0"/>
    <s v="(574)"/>
    <x v="156"/>
    <s v="JOHNSTOWN-ALTOONA-ST COLGE"/>
  </r>
  <r>
    <s v="Tyler-Longview(Lfkn&amp;ncgd) (709)"/>
    <n v="26"/>
    <n v="11"/>
    <n v="1"/>
    <x v="0"/>
    <s v="(709)"/>
    <x v="157"/>
    <s v="TYLER-LONGVIEW(LFKN&amp;NCGD)"/>
  </r>
  <r>
    <s v="Monterey-Salinas (828)"/>
    <n v="26"/>
    <n v="9"/>
    <n v="0"/>
    <x v="0"/>
    <s v="(828)"/>
    <x v="158"/>
    <s v="MONTEREY-SALINAS"/>
  </r>
  <r>
    <s v="Wilmington (550)"/>
    <n v="24"/>
    <n v="12"/>
    <n v="0"/>
    <x v="0"/>
    <s v="(550)"/>
    <x v="159"/>
    <s v="WILMINGTON"/>
  </r>
  <r>
    <s v="Lafayette La (642)"/>
    <n v="23"/>
    <n v="4"/>
    <n v="0"/>
    <x v="0"/>
    <s v="(642)"/>
    <x v="160"/>
    <s v="LAFAYETTE LA"/>
  </r>
  <r>
    <s v="Anchorage (743)"/>
    <n v="22"/>
    <n v="10"/>
    <n v="1"/>
    <x v="0"/>
    <s v="(743)"/>
    <x v="161"/>
    <s v="ANCHORAGE"/>
  </r>
  <r>
    <s v="Binghamton (502)"/>
    <n v="21"/>
    <n v="2"/>
    <n v="0"/>
    <x v="0"/>
    <s v="(502)"/>
    <x v="162"/>
    <s v="BINGHAMTON"/>
  </r>
  <r>
    <s v="Amarillo (634)"/>
    <n v="20"/>
    <n v="11"/>
    <n v="0"/>
    <x v="0"/>
    <s v="(634)"/>
    <x v="163"/>
    <s v="AMARILLO"/>
  </r>
  <r>
    <s v="Chico-Redding (868)"/>
    <n v="20"/>
    <n v="10"/>
    <n v="0"/>
    <x v="0"/>
    <s v="(868)"/>
    <x v="164"/>
    <s v="CHICO-REDDING"/>
  </r>
  <r>
    <s v="Greenville-N.bern-Washngtn (545)"/>
    <n v="20"/>
    <n v="10"/>
    <n v="0"/>
    <x v="0"/>
    <s v="(545)"/>
    <x v="165"/>
    <s v="GREENVILLE-N.BERN-WASHNGTN"/>
  </r>
  <r>
    <s v="Erie (516)"/>
    <n v="20"/>
    <n v="6"/>
    <n v="0"/>
    <x v="0"/>
    <s v="(516)"/>
    <x v="166"/>
    <s v="ERIE"/>
  </r>
  <r>
    <s v="Monroe-El Dorado (628)"/>
    <n v="19"/>
    <n v="10"/>
    <n v="0"/>
    <x v="0"/>
    <s v="(628)"/>
    <x v="167"/>
    <s v="MONROE-EL DORADO"/>
  </r>
  <r>
    <s v="Shreveport (612)"/>
    <n v="19"/>
    <n v="9"/>
    <n v="0"/>
    <x v="0"/>
    <s v="(612)"/>
    <x v="168"/>
    <s v="SHREVEPORT"/>
  </r>
  <r>
    <s v="Tri-Cities Tn-VA (531)"/>
    <n v="19"/>
    <n v="9"/>
    <n v="0"/>
    <x v="0"/>
    <s v="(531)"/>
    <x v="169"/>
    <s v="TRI-CITIES TN-VA"/>
  </r>
  <r>
    <s v="Bakersfield (800)"/>
    <n v="18"/>
    <n v="8"/>
    <n v="0"/>
    <x v="0"/>
    <s v="(800)"/>
    <x v="170"/>
    <s v="BAKERSFIELD"/>
  </r>
  <r>
    <s v="Traverse City-Cadillac (540)"/>
    <n v="17"/>
    <n v="8"/>
    <n v="0"/>
    <x v="0"/>
    <s v="(540)"/>
    <x v="171"/>
    <s v="TRAVERSE CITY-CADILLAC"/>
  </r>
  <r>
    <s v="Butte-Bozeman (754)"/>
    <n v="16"/>
    <n v="6"/>
    <n v="0"/>
    <x v="0"/>
    <s v="(754)"/>
    <x v="172"/>
    <s v="BUTTE-BOZEMAN"/>
  </r>
  <r>
    <s v="Watertown (549)"/>
    <n v="16"/>
    <n v="2"/>
    <n v="0"/>
    <x v="0"/>
    <s v="(549)"/>
    <x v="173"/>
    <s v="WATERTOWN"/>
  </r>
  <r>
    <s v="Marquette (553)"/>
    <n v="14"/>
    <n v="10"/>
    <n v="0"/>
    <x v="0"/>
    <s v="(553)"/>
    <x v="174"/>
    <s v="MARQUETTE"/>
  </r>
  <r>
    <s v="Jonesboro (734)"/>
    <n v="14"/>
    <n v="9"/>
    <n v="0"/>
    <x v="0"/>
    <s v="(734)"/>
    <x v="175"/>
    <s v="JONESBORO"/>
  </r>
  <r>
    <s v="Portland-Auburn (500)"/>
    <n v="13"/>
    <n v="10"/>
    <n v="0"/>
    <x v="0"/>
    <s v="(500)"/>
    <x v="176"/>
    <s v="PORTLAND-AUBURN"/>
  </r>
  <r>
    <s v="Salisbury (576)"/>
    <n v="12"/>
    <n v="7"/>
    <n v="0"/>
    <x v="0"/>
    <s v="(576)"/>
    <x v="177"/>
    <s v="SALISBURY"/>
  </r>
  <r>
    <s v="Sherman-Ada (657)"/>
    <n v="11"/>
    <n v="5"/>
    <n v="0"/>
    <x v="0"/>
    <s v="(657)"/>
    <x v="178"/>
    <s v="SHERMAN-ADA"/>
  </r>
  <r>
    <s v="Beaumont-Port Arthur (692)"/>
    <n v="10"/>
    <n v="6"/>
    <n v="0"/>
    <x v="0"/>
    <s v="(692)"/>
    <x v="179"/>
    <s v="BEAUMONT-PORT ARTHUR"/>
  </r>
  <r>
    <s v="Charlottesville (584)"/>
    <n v="10"/>
    <n v="5"/>
    <n v="1"/>
    <x v="0"/>
    <s v="(584)"/>
    <x v="180"/>
    <s v="CHARLOTTESVILLE"/>
  </r>
  <r>
    <s v="Biloxi-Gulfport (746)"/>
    <n v="10"/>
    <n v="4"/>
    <n v="0"/>
    <x v="0"/>
    <s v="(746)"/>
    <x v="181"/>
    <s v="BILOXI-GULFPORT"/>
  </r>
  <r>
    <s v="Helena (766)"/>
    <n v="10"/>
    <n v="2"/>
    <n v="0"/>
    <x v="0"/>
    <s v="(766)"/>
    <x v="182"/>
    <s v="HELENA"/>
  </r>
  <r>
    <s v="Columbus-Tupelo-W Pnt-Hstn (673)"/>
    <n v="10"/>
    <n v="1"/>
    <n v="0"/>
    <x v="0"/>
    <s v="(673)"/>
    <x v="183"/>
    <s v="COLUMBUS-TUPELO-W PNT-HSTN"/>
  </r>
  <r>
    <s v="Billings (756)"/>
    <n v="9"/>
    <n v="6"/>
    <n v="0"/>
    <x v="0"/>
    <s v="(756)"/>
    <x v="184"/>
    <s v="BILLINGS"/>
  </r>
  <r>
    <s v="Bowling Green (736)"/>
    <n v="8"/>
    <n v="4"/>
    <n v="0"/>
    <x v="0"/>
    <s v="(736)"/>
    <x v="185"/>
    <s v="BOWLING GREEN"/>
  </r>
  <r>
    <s v="Odessa-Midland (633)"/>
    <n v="8"/>
    <n v="4"/>
    <n v="0"/>
    <x v="0"/>
    <s v="(633)"/>
    <x v="186"/>
    <s v="ODESSA-MIDLAND"/>
  </r>
  <r>
    <s v="Jackson Tn (639)"/>
    <n v="8"/>
    <n v="3"/>
    <n v="0"/>
    <x v="0"/>
    <s v="(639)"/>
    <x v="187"/>
    <s v="JACKSON TN"/>
  </r>
  <r>
    <s v="Casper-Riverton (767)"/>
    <n v="7"/>
    <n v="4"/>
    <n v="0"/>
    <x v="0"/>
    <s v="(767)"/>
    <x v="188"/>
    <s v="CASPER-RIVERTON"/>
  </r>
  <r>
    <s v="Wichita Falls &amp; Lawton (627)"/>
    <n v="7"/>
    <n v="4"/>
    <n v="0"/>
    <x v="0"/>
    <s v="(627)"/>
    <x v="189"/>
    <s v="WICHITA FALLS &amp; LAWTON"/>
  </r>
  <r>
    <s v="Corpus Christi (600)"/>
    <n v="7"/>
    <n v="3"/>
    <n v="0"/>
    <x v="0"/>
    <s v="(600)"/>
    <x v="190"/>
    <s v="CORPUS CHRISTI"/>
  </r>
  <r>
    <s v="Hattiesburg-Laurel (710)"/>
    <n v="7"/>
    <n v="2"/>
    <n v="0"/>
    <x v="0"/>
    <s v="(710)"/>
    <x v="191"/>
    <s v="HATTIESBURG-LAUREL"/>
  </r>
  <r>
    <s v="Lake Charles (643)"/>
    <n v="7"/>
    <n v="2"/>
    <n v="0"/>
    <x v="0"/>
    <s v="(643)"/>
    <x v="192"/>
    <s v="LAKE CHARLES"/>
  </r>
  <r>
    <s v="Bangor (537)"/>
    <n v="6"/>
    <n v="4"/>
    <n v="0"/>
    <x v="0"/>
    <s v="(537)"/>
    <x v="193"/>
    <s v="BANGOR"/>
  </r>
  <r>
    <s v="Eureka (802)"/>
    <n v="6"/>
    <n v="3"/>
    <n v="0"/>
    <x v="0"/>
    <s v="(802)"/>
    <x v="194"/>
    <s v="EUREKA"/>
  </r>
  <r>
    <s v="Bluefield-Beckley-Oak Hill (559)"/>
    <n v="6"/>
    <n v="2"/>
    <n v="0"/>
    <x v="0"/>
    <s v="(559)"/>
    <x v="195"/>
    <s v="BLUEFIELD-BECKLEY-OAK HILL"/>
  </r>
  <r>
    <s v="Great Falls (755)"/>
    <n v="6"/>
    <n v="1"/>
    <n v="0"/>
    <x v="0"/>
    <s v="(755)"/>
    <x v="196"/>
    <s v="GREAT FALLS"/>
  </r>
  <r>
    <s v="Abilene-Sweetwater (662)"/>
    <n v="6"/>
    <n v="1"/>
    <n v="0"/>
    <x v="0"/>
    <s v="(662)"/>
    <x v="197"/>
    <s v="ABILENE-SWEETWATER"/>
  </r>
  <r>
    <s v="Missoula (762)"/>
    <n v="5"/>
    <n v="7"/>
    <n v="0"/>
    <x v="0"/>
    <s v="(762)"/>
    <x v="198"/>
    <s v="MISSOULA"/>
  </r>
  <r>
    <s v="San Angelo (661)"/>
    <n v="5"/>
    <n v="2"/>
    <n v="0"/>
    <x v="0"/>
    <s v="(661)"/>
    <x v="199"/>
    <s v="SAN ANGELO"/>
  </r>
  <r>
    <s v="Laredo (749)"/>
    <n v="5"/>
    <n v="1"/>
    <n v="0"/>
    <x v="0"/>
    <s v="(749)"/>
    <x v="200"/>
    <s v="LAREDO"/>
  </r>
  <r>
    <s v="Alexandria La (644)"/>
    <n v="4"/>
    <n v="3"/>
    <n v="0"/>
    <x v="0"/>
    <s v="(644)"/>
    <x v="201"/>
    <s v="ALEXANDRIA LA"/>
  </r>
  <r>
    <s v="Elmira (Corning) (565)"/>
    <n v="4"/>
    <n v="3"/>
    <n v="0"/>
    <x v="0"/>
    <s v="(565)"/>
    <x v="202"/>
    <s v="ELMIRA (CORNING)"/>
  </r>
  <r>
    <s v="Clarksburg-Weston (598)"/>
    <n v="4"/>
    <n v="1"/>
    <n v="0"/>
    <x v="0"/>
    <s v="(598)"/>
    <x v="203"/>
    <s v="CLARKSBURG-WESTON"/>
  </r>
  <r>
    <s v="Meridian (711)"/>
    <n v="3"/>
    <n v="3"/>
    <n v="0"/>
    <x v="0"/>
    <s v="(711)"/>
    <x v="204"/>
    <s v="MERIDIAN"/>
  </r>
  <r>
    <s v="Lubbock (651)"/>
    <n v="3"/>
    <n v="1"/>
    <n v="0"/>
    <x v="0"/>
    <s v="(651)"/>
    <x v="205"/>
    <s v="LUBBOCK"/>
  </r>
  <r>
    <s v="Juneau (747)"/>
    <n v="2"/>
    <n v="0"/>
    <n v="0"/>
    <x v="0"/>
    <s v="(747)"/>
    <x v="206"/>
    <s v="JUNEAU"/>
  </r>
  <r>
    <s v="Victoria (626)"/>
    <n v="2"/>
    <n v="0"/>
    <n v="0"/>
    <x v="0"/>
    <s v="(626)"/>
    <x v="207"/>
    <s v="VICTORIA"/>
  </r>
  <r>
    <s v="Presque Isle (552)"/>
    <n v="1"/>
    <n v="1"/>
    <n v="0"/>
    <x v="0"/>
    <s v="(552)"/>
    <x v="208"/>
    <s v="PRESQUE ISLE"/>
  </r>
  <r>
    <s v="Glendive (798)"/>
    <n v="1"/>
    <n v="0"/>
    <n v="0"/>
    <x v="0"/>
    <s v="(798)"/>
    <x v="209"/>
    <s v="GLENDIVE"/>
  </r>
  <r>
    <s v="US DMA"/>
    <n v="210043"/>
    <n v="107283"/>
    <n v="2250"/>
    <x v="1"/>
    <s v="N/A"/>
    <x v="0"/>
    <s v="N/A"/>
  </r>
  <r>
    <s v="Atlanta (524)"/>
    <n v="27206"/>
    <n v="11141"/>
    <n v="71"/>
    <x v="1"/>
    <s v="(524)"/>
    <x v="1"/>
    <s v="ATLANTA"/>
  </r>
  <r>
    <s v="Chicago (602)"/>
    <n v="22405"/>
    <n v="11078"/>
    <n v="229"/>
    <x v="1"/>
    <s v="(602)"/>
    <x v="2"/>
    <s v="CHICAGO"/>
  </r>
  <r>
    <s v="Minneapolis-St. Paul (613)"/>
    <n v="12290"/>
    <n v="4512"/>
    <n v="89"/>
    <x v="1"/>
    <s v="(613)"/>
    <x v="3"/>
    <s v="MINNEAPOLIS-ST. PAUL"/>
  </r>
  <r>
    <s v="Seattle-Tacoma (819)"/>
    <n v="11370"/>
    <n v="5850"/>
    <n v="112"/>
    <x v="1"/>
    <s v="(819)"/>
    <x v="4"/>
    <s v="SEATTLE-TACOMA"/>
  </r>
  <r>
    <s v="Denver (751)"/>
    <n v="8848"/>
    <n v="5719"/>
    <n v="124"/>
    <x v="1"/>
    <s v="(751)"/>
    <x v="6"/>
    <s v="DENVER"/>
  </r>
  <r>
    <s v="Phoenix (Prescott) (753)"/>
    <n v="8648"/>
    <n v="5974"/>
    <n v="108"/>
    <x v="1"/>
    <s v="(753)"/>
    <x v="5"/>
    <s v="PHOENIX (PRESCOTT)"/>
  </r>
  <r>
    <s v="St. Louis (609)"/>
    <n v="7413"/>
    <n v="3760"/>
    <n v="70"/>
    <x v="1"/>
    <s v="(609)"/>
    <x v="7"/>
    <s v="ST. LOUIS"/>
  </r>
  <r>
    <s v="Kansas City (616)"/>
    <n v="6465"/>
    <n v="3676"/>
    <n v="104"/>
    <x v="1"/>
    <s v="(616)"/>
    <x v="10"/>
    <s v="KANSAS CITY"/>
  </r>
  <r>
    <s v="Milwaukee (617)"/>
    <n v="6435"/>
    <n v="3295"/>
    <n v="115"/>
    <x v="1"/>
    <s v="(617)"/>
    <x v="8"/>
    <s v="MILWAUKEE"/>
  </r>
  <r>
    <s v="Portland Or (820)"/>
    <n v="5525"/>
    <n v="3080"/>
    <n v="65"/>
    <x v="1"/>
    <s v="(820)"/>
    <x v="11"/>
    <s v="PORTLAND OR"/>
  </r>
  <r>
    <s v="Salt Lake City (770)"/>
    <n v="5493"/>
    <n v="3026"/>
    <n v="69"/>
    <x v="1"/>
    <s v="(770)"/>
    <x v="12"/>
    <s v="SALT LAKE CITY"/>
  </r>
  <r>
    <s v="Las Vegas (839)"/>
    <n v="5206"/>
    <n v="3501"/>
    <n v="41"/>
    <x v="1"/>
    <s v="(839)"/>
    <x v="9"/>
    <s v="LAS VEGAS"/>
  </r>
  <r>
    <s v="Cleveland-Akron (Canton) (510)"/>
    <n v="4946"/>
    <n v="2585"/>
    <n v="53"/>
    <x v="1"/>
    <s v="(510)"/>
    <x v="13"/>
    <s v="CLEVELAND-AKRON (CANTON)"/>
  </r>
  <r>
    <s v="Indianapolis (527)"/>
    <n v="4914"/>
    <n v="2702"/>
    <n v="63"/>
    <x v="1"/>
    <s v="(527)"/>
    <x v="14"/>
    <s v="INDIANAPOLIS"/>
  </r>
  <r>
    <s v="Columbus Oh (535)"/>
    <n v="3513"/>
    <n v="1824"/>
    <n v="43"/>
    <x v="1"/>
    <s v="(535)"/>
    <x v="16"/>
    <s v="COLUMBUS OH"/>
  </r>
  <r>
    <s v="Omaha (652)"/>
    <n v="2944"/>
    <n v="1839"/>
    <n v="50"/>
    <x v="1"/>
    <s v="(652)"/>
    <x v="17"/>
    <s v="OMAHA"/>
  </r>
  <r>
    <s v="New York (501)"/>
    <n v="2932"/>
    <n v="1292"/>
    <n v="28"/>
    <x v="1"/>
    <s v="(501)"/>
    <x v="15"/>
    <s v="NEW YORK"/>
  </r>
  <r>
    <s v="Madison (669)"/>
    <n v="2807"/>
    <n v="1567"/>
    <n v="75"/>
    <x v="1"/>
    <s v="(669)"/>
    <x v="18"/>
    <s v="MADISON"/>
  </r>
  <r>
    <s v="Cincinnati (515)"/>
    <n v="2550"/>
    <n v="1391"/>
    <n v="45"/>
    <x v="1"/>
    <s v="(515)"/>
    <x v="20"/>
    <s v="CINCINNATI"/>
  </r>
  <r>
    <s v="Wichita-Hutchinson Plus (678)"/>
    <n v="2465"/>
    <n v="1373"/>
    <n v="39"/>
    <x v="1"/>
    <s v="(678)"/>
    <x v="21"/>
    <s v="WICHITA-HUTCHINSON PLUS"/>
  </r>
  <r>
    <s v="Los Angeles (803)"/>
    <n v="2416"/>
    <n v="1255"/>
    <n v="24"/>
    <x v="1"/>
    <s v="(803)"/>
    <x v="19"/>
    <s v="LOS ANGELES"/>
  </r>
  <r>
    <s v="Philadelphia (504)"/>
    <n v="2242"/>
    <n v="1034"/>
    <n v="22"/>
    <x v="1"/>
    <s v="(504)"/>
    <x v="23"/>
    <s v="PHILADELPHIA"/>
  </r>
  <r>
    <s v="Washington DC (Hagrstwn) (511)"/>
    <n v="2152"/>
    <n v="1118"/>
    <n v="33"/>
    <x v="1"/>
    <s v="(511)"/>
    <x v="24"/>
    <s v="WASHINGTON DC (HAGRSTWN)"/>
  </r>
  <r>
    <s v="Des Moines-Ames (679)"/>
    <n v="1829"/>
    <n v="974"/>
    <n v="32"/>
    <x v="1"/>
    <s v="(679)"/>
    <x v="25"/>
    <s v="DES MOINES-AMES"/>
  </r>
  <r>
    <s v="Dayton (542)"/>
    <n v="1727"/>
    <n v="859"/>
    <n v="28"/>
    <x v="1"/>
    <s v="(542)"/>
    <x v="26"/>
    <s v="DAYTON"/>
  </r>
  <r>
    <s v="Detroit (505)"/>
    <n v="1721"/>
    <n v="839"/>
    <n v="28"/>
    <x v="1"/>
    <s v="(505)"/>
    <x v="27"/>
    <s v="DETROIT"/>
  </r>
  <r>
    <s v="Colorado Springs-Pueblo (752)"/>
    <n v="1694"/>
    <n v="1160"/>
    <n v="21"/>
    <x v="1"/>
    <s v="(752)"/>
    <x v="22"/>
    <s v="COLORADO SPRINGS-PUEBLO"/>
  </r>
  <r>
    <s v="Cedar Rapids-Wtrlo-Iwc&amp;dub (637)"/>
    <n v="1374"/>
    <n v="705"/>
    <n v="24"/>
    <x v="1"/>
    <s v="(637)"/>
    <x v="29"/>
    <s v="CEDAR RAPIDS-WTRLO-IWC&amp;DUB"/>
  </r>
  <r>
    <s v="Green Bay-Appleton (658)"/>
    <n v="1265"/>
    <n v="617"/>
    <n v="22"/>
    <x v="1"/>
    <s v="(658)"/>
    <x v="28"/>
    <s v="GREEN BAY-APPLETON"/>
  </r>
  <r>
    <s v="Champaign&amp;sprngfld-Decatur (648)"/>
    <n v="1238"/>
    <n v="566"/>
    <n v="13"/>
    <x v="1"/>
    <s v="(648)"/>
    <x v="33"/>
    <s v="CHAMPAIGN&amp;SPRNGFLD-DECATUR"/>
  </r>
  <r>
    <s v="Savannah (507)"/>
    <n v="1205"/>
    <n v="434"/>
    <n v="1"/>
    <x v="1"/>
    <s v="(507)"/>
    <x v="32"/>
    <s v="SAVANNAH"/>
  </r>
  <r>
    <s v="Springfield Mo (619)"/>
    <n v="1132"/>
    <n v="577"/>
    <n v="9"/>
    <x v="1"/>
    <s v="(619)"/>
    <x v="30"/>
    <s v="SPRINGFIELD MO"/>
  </r>
  <r>
    <s v="Macon (503)"/>
    <n v="1074"/>
    <n v="379"/>
    <n v="3"/>
    <x v="1"/>
    <s v="(503)"/>
    <x v="36"/>
    <s v="MACON"/>
  </r>
  <r>
    <s v="Davenport-R.island-Moline (682)"/>
    <n v="1067"/>
    <n v="520"/>
    <n v="11"/>
    <x v="1"/>
    <s v="(682)"/>
    <x v="37"/>
    <s v="DAVENPORT-R.ISLAND-MOLINE"/>
  </r>
  <r>
    <s v="Dallas-Ft. Worth (623)"/>
    <n v="1051"/>
    <n v="502"/>
    <n v="8"/>
    <x v="1"/>
    <s v="(623)"/>
    <x v="34"/>
    <s v="DALLAS-FT. WORTH"/>
  </r>
  <r>
    <s v="Toledo (547)"/>
    <n v="1028"/>
    <n v="570"/>
    <n v="13"/>
    <x v="1"/>
    <s v="(547)"/>
    <x v="38"/>
    <s v="TOLEDO"/>
  </r>
  <r>
    <s v="Lincoln &amp; Hastings-Krny (722)"/>
    <n v="994"/>
    <n v="580"/>
    <n v="8"/>
    <x v="1"/>
    <s v="(722)"/>
    <x v="39"/>
    <s v="LINCOLN &amp; HASTINGS-KRNY"/>
  </r>
  <r>
    <s v="Spokane (881)"/>
    <n v="977"/>
    <n v="528"/>
    <n v="12"/>
    <x v="1"/>
    <s v="(881)"/>
    <x v="35"/>
    <s v="SPOKANE"/>
  </r>
  <r>
    <s v="Fargo (724)"/>
    <n v="960"/>
    <n v="481"/>
    <n v="20"/>
    <x v="1"/>
    <s v="(724)"/>
    <x v="42"/>
    <s v="FARGO"/>
  </r>
  <r>
    <s v="Columbia-Jefferson City (604)"/>
    <n v="946"/>
    <n v="549"/>
    <n v="4"/>
    <x v="1"/>
    <s v="(604)"/>
    <x v="40"/>
    <s v="COLUMBIA-JEFFERSON CITY"/>
  </r>
  <r>
    <s v="La Crosse-Eau Claire (702)"/>
    <n v="928"/>
    <n v="462"/>
    <n v="13"/>
    <x v="1"/>
    <s v="(702)"/>
    <x v="43"/>
    <s v="LA CROSSE-EAU CLAIRE"/>
  </r>
  <r>
    <s v="Boise (757)"/>
    <n v="902"/>
    <n v="592"/>
    <n v="20"/>
    <x v="1"/>
    <s v="(757)"/>
    <x v="41"/>
    <s v="BOISE"/>
  </r>
  <r>
    <s v="San Francisco-Oak-San Jose (807)"/>
    <n v="879"/>
    <n v="490"/>
    <n v="14"/>
    <x v="1"/>
    <s v="(807)"/>
    <x v="45"/>
    <s v="SAN FRANCISCO-OAK-SAN JOSE"/>
  </r>
  <r>
    <s v="Augusta-Aiken (520)"/>
    <n v="848"/>
    <n v="325"/>
    <n v="4"/>
    <x v="1"/>
    <s v="(520)"/>
    <x v="47"/>
    <s v="AUGUSTA-AIKEN"/>
  </r>
  <r>
    <s v="Sioux Falls(Mitchell) (725)"/>
    <n v="837"/>
    <n v="499"/>
    <n v="14"/>
    <x v="1"/>
    <s v="(725)"/>
    <x v="49"/>
    <s v="SIOUX FALLS(MITCHELL)"/>
  </r>
  <r>
    <s v="Eugene (801)"/>
    <n v="803"/>
    <n v="444"/>
    <n v="7"/>
    <x v="1"/>
    <s v="(801)"/>
    <x v="44"/>
    <s v="EUGENE"/>
  </r>
  <r>
    <s v="Paducah-Cape Girard-Harsbg (632)"/>
    <n v="783"/>
    <n v="392"/>
    <n v="8"/>
    <x v="1"/>
    <s v="(632)"/>
    <x v="50"/>
    <s v="PADUCAH-CAPE GIRARD-HARSBG"/>
  </r>
  <r>
    <s v="Tucson (Sierra Vista) (789)"/>
    <n v="767"/>
    <n v="533"/>
    <n v="5"/>
    <x v="1"/>
    <s v="(789)"/>
    <x v="31"/>
    <s v="TUCSON (SIERRA VISTA)"/>
  </r>
  <r>
    <s v="Wausau-Rhinelander (705)"/>
    <n v="760"/>
    <n v="407"/>
    <n v="16"/>
    <x v="1"/>
    <s v="(705)"/>
    <x v="51"/>
    <s v="WAUSAU-RHINELANDER"/>
  </r>
  <r>
    <s v="Rockford (610)"/>
    <n v="709"/>
    <n v="390"/>
    <n v="12"/>
    <x v="1"/>
    <s v="(610)"/>
    <x v="48"/>
    <s v="ROCKFORD"/>
  </r>
  <r>
    <s v="Ft. Wayne (509)"/>
    <n v="704"/>
    <n v="391"/>
    <n v="9"/>
    <x v="1"/>
    <s v="(509)"/>
    <x v="53"/>
    <s v="FT. WAYNE"/>
  </r>
  <r>
    <s v="Yakima-Pasco-Rchlnd-Knnwck (810)"/>
    <n v="700"/>
    <n v="362"/>
    <n v="6"/>
    <x v="1"/>
    <s v="(810)"/>
    <x v="52"/>
    <s v="YAKIMA-PASCO-RCHLND-KNNWCK"/>
  </r>
  <r>
    <s v="Louisville (529)"/>
    <n v="667"/>
    <n v="351"/>
    <n v="14"/>
    <x v="1"/>
    <s v="(529)"/>
    <x v="46"/>
    <s v="LOUISVILLE"/>
  </r>
  <r>
    <s v="South Bend-Elkhart (588)"/>
    <n v="661"/>
    <n v="346"/>
    <n v="5"/>
    <x v="1"/>
    <s v="(588)"/>
    <x v="55"/>
    <s v="SOUTH BEND-ELKHART"/>
  </r>
  <r>
    <s v="Albany Ga (525)"/>
    <n v="636"/>
    <n v="217"/>
    <n v="0"/>
    <x v="1"/>
    <s v="(525)"/>
    <x v="56"/>
    <s v="ALBANY GA"/>
  </r>
  <r>
    <s v="Rochestr-Mason City-Austin (611)"/>
    <n v="612"/>
    <n v="196"/>
    <n v="2"/>
    <x v="1"/>
    <s v="(611)"/>
    <x v="59"/>
    <s v="ROCHESTR-MASON CITY-AUSTIN"/>
  </r>
  <r>
    <s v="No Metro (0)"/>
    <n v="593"/>
    <n v="264"/>
    <n v="9"/>
    <x v="1"/>
    <s v="o (0)"/>
    <x v="0"/>
    <s v="N/A"/>
  </r>
  <r>
    <s v="Duluth-Superior (676)"/>
    <n v="557"/>
    <n v="228"/>
    <n v="1"/>
    <x v="1"/>
    <s v="(676)"/>
    <x v="61"/>
    <s v="DULUTH-SUPERIOR"/>
  </r>
  <r>
    <s v="Minot-Bsmrck-Dcknsn(Wlstn) (687)"/>
    <n v="547"/>
    <n v="331"/>
    <n v="11"/>
    <x v="1"/>
    <s v="(687)"/>
    <x v="57"/>
    <s v="MINOT-BSMRCK-DCKNSN(WLSTN)"/>
  </r>
  <r>
    <s v="Albuquerque-Santa Fe (790)"/>
    <n v="540"/>
    <n v="250"/>
    <n v="4"/>
    <x v="1"/>
    <s v="(790)"/>
    <x v="62"/>
    <s v="ALBUQUERQUE-SANTA FE"/>
  </r>
  <r>
    <s v="Topeka (605)"/>
    <n v="501"/>
    <n v="271"/>
    <n v="7"/>
    <x v="1"/>
    <s v="(605)"/>
    <x v="58"/>
    <s v="TOPEKA"/>
  </r>
  <r>
    <s v="Chattanooga (575)"/>
    <n v="491"/>
    <n v="184"/>
    <n v="0"/>
    <x v="1"/>
    <s v="(575)"/>
    <x v="63"/>
    <s v="CHATTANOOGA"/>
  </r>
  <r>
    <s v="Peoria-Bloomington (675)"/>
    <n v="472"/>
    <n v="255"/>
    <n v="8"/>
    <x v="1"/>
    <s v="(675)"/>
    <x v="60"/>
    <s v="PEORIA-BLOOMINGTON"/>
  </r>
  <r>
    <s v="Joplin-Pittsburg (603)"/>
    <n v="460"/>
    <n v="265"/>
    <n v="10"/>
    <x v="1"/>
    <s v="(603)"/>
    <x v="64"/>
    <s v="JOPLIN-PITTSBURG"/>
  </r>
  <r>
    <s v="Terre Haute (581)"/>
    <n v="429"/>
    <n v="193"/>
    <n v="8"/>
    <x v="1"/>
    <s v="(581)"/>
    <x v="69"/>
    <s v="TERRE HAUTE"/>
  </r>
  <r>
    <s v="Sacramnto-Stkton-Modesto (862)"/>
    <n v="419"/>
    <n v="210"/>
    <n v="6"/>
    <x v="1"/>
    <s v="(862)"/>
    <x v="66"/>
    <s v="SACRAMNTO-STKTON-MODESTO"/>
  </r>
  <r>
    <s v="Jacksonville (561)"/>
    <n v="416"/>
    <n v="108"/>
    <n v="0"/>
    <x v="1"/>
    <s v="(561)"/>
    <x v="65"/>
    <s v="JACKSONVILLE"/>
  </r>
  <r>
    <s v="Reno (811)"/>
    <n v="405"/>
    <n v="302"/>
    <n v="3"/>
    <x v="1"/>
    <s v="(811)"/>
    <x v="54"/>
    <s v="RENO"/>
  </r>
  <r>
    <s v="Evansville (649)"/>
    <n v="402"/>
    <n v="207"/>
    <n v="5"/>
    <x v="1"/>
    <s v="(649)"/>
    <x v="67"/>
    <s v="EVANSVILLE"/>
  </r>
  <r>
    <s v="Rapid City (764)"/>
    <n v="392"/>
    <n v="224"/>
    <n v="8"/>
    <x v="1"/>
    <s v="(764)"/>
    <x v="70"/>
    <s v="RAPID CITY"/>
  </r>
  <r>
    <s v="Tampa-St. Pete (Sarasota) (539)"/>
    <n v="344"/>
    <n v="142"/>
    <n v="2"/>
    <x v="1"/>
    <s v="(539)"/>
    <x v="75"/>
    <s v="TAMPA-ST. PETE (SARASOTA)"/>
  </r>
  <r>
    <s v="Charlotte (517)"/>
    <n v="341"/>
    <n v="156"/>
    <n v="6"/>
    <x v="1"/>
    <s v="(517)"/>
    <x v="73"/>
    <s v="CHARLOTTE"/>
  </r>
  <r>
    <s v="Miami-Ft. Lauderdale (528)"/>
    <n v="303"/>
    <n v="111"/>
    <n v="1"/>
    <x v="1"/>
    <s v="(528)"/>
    <x v="76"/>
    <s v="MIAMI-FT. LAUDERDALE"/>
  </r>
  <r>
    <s v="Columbus Ga (Opelika Al) (522)"/>
    <n v="295"/>
    <n v="111"/>
    <n v="0"/>
    <x v="1"/>
    <s v="(522)"/>
    <x v="68"/>
    <s v="COLUMBUS GA (OPELIKA AL)"/>
  </r>
  <r>
    <s v="Quincy-Hannibal-Keokuk (717)"/>
    <n v="294"/>
    <n v="158"/>
    <n v="4"/>
    <x v="1"/>
    <s v="(717)"/>
    <x v="79"/>
    <s v="QUINCY-HANNIBAL-KEOKUK"/>
  </r>
  <r>
    <s v="Tallahassee-Thomasville (530)"/>
    <n v="275"/>
    <n v="84"/>
    <n v="1"/>
    <x v="1"/>
    <s v="(530)"/>
    <x v="78"/>
    <s v="TALLAHASSEE-THOMASVILLE"/>
  </r>
  <r>
    <s v="St. Joseph (638)"/>
    <n v="255"/>
    <n v="137"/>
    <n v="5"/>
    <x v="1"/>
    <s v="(638)"/>
    <x v="87"/>
    <s v="ST. JOSEPH"/>
  </r>
  <r>
    <s v="Nashville (659)"/>
    <n v="255"/>
    <n v="115"/>
    <n v="2"/>
    <x v="1"/>
    <s v="(659)"/>
    <x v="77"/>
    <s v="NASHVILLE"/>
  </r>
  <r>
    <s v="Birmingham (Ann and Tusc) (630)"/>
    <n v="245"/>
    <n v="88"/>
    <n v="0"/>
    <x v="1"/>
    <s v="(630)"/>
    <x v="71"/>
    <s v="BIRMINGHAM (ANN AND TUSC)"/>
  </r>
  <r>
    <s v="Houston (618)"/>
    <n v="244"/>
    <n v="107"/>
    <n v="3"/>
    <x v="1"/>
    <s v="(618)"/>
    <x v="86"/>
    <s v="HOUSTON"/>
  </r>
  <r>
    <s v="Orlando-Daytona Bch-Melbrn (534)"/>
    <n v="241"/>
    <n v="99"/>
    <n v="0"/>
    <x v="1"/>
    <s v="(534)"/>
    <x v="74"/>
    <s v="ORLANDO-DAYTONA BCH-MELBRN"/>
  </r>
  <r>
    <s v="Idaho Fals-Pocatllo(Jcksn) (758)"/>
    <n v="235"/>
    <n v="148"/>
    <n v="6"/>
    <x v="1"/>
    <s v="(758)"/>
    <x v="83"/>
    <s v="IDAHO FALS-POCATLLO(JCKSN)"/>
  </r>
  <r>
    <s v="Ft. Smith-Fay-Sprngdl-Rgrs (670)"/>
    <n v="228"/>
    <n v="72"/>
    <n v="0"/>
    <x v="1"/>
    <s v="(670)"/>
    <x v="98"/>
    <s v="FT. SMITH-FAY-SPRNGDL-RGRS"/>
  </r>
  <r>
    <s v="Tulsa (671)"/>
    <n v="226"/>
    <n v="104"/>
    <n v="3"/>
    <x v="1"/>
    <s v="(671)"/>
    <x v="84"/>
    <s v="TULSA"/>
  </r>
  <r>
    <s v="Greenvll-Spart-Ashevll-And (567)"/>
    <n v="222"/>
    <n v="85"/>
    <n v="2"/>
    <x v="1"/>
    <s v="(567)"/>
    <x v="81"/>
    <s v="GREENVLL-SPART-ASHEVLL-AND"/>
  </r>
  <r>
    <s v="Mankato (737)"/>
    <n v="220"/>
    <n v="80"/>
    <n v="2"/>
    <x v="1"/>
    <s v="(737)"/>
    <x v="91"/>
    <s v="MANKATO"/>
  </r>
  <r>
    <s v="Medford-Klamath Falls (813)"/>
    <n v="206"/>
    <n v="119"/>
    <n v="6"/>
    <x v="1"/>
    <s v="(813)"/>
    <x v="72"/>
    <s v="MEDFORD-KLAMATH FALLS"/>
  </r>
  <r>
    <s v="Boston (Manchester) (506)"/>
    <n v="194"/>
    <n v="96"/>
    <n v="3"/>
    <x v="1"/>
    <s v="(506)"/>
    <x v="94"/>
    <s v="BOSTON (MANCHESTER)"/>
  </r>
  <r>
    <s v="Lafayette In (582)"/>
    <n v="182"/>
    <n v="110"/>
    <n v="2"/>
    <x v="1"/>
    <s v="(582)"/>
    <x v="89"/>
    <s v="LAFAYETTE IN"/>
  </r>
  <r>
    <s v="Charleston-Huntington (564)"/>
    <n v="182"/>
    <n v="86"/>
    <n v="4"/>
    <x v="1"/>
    <s v="(564)"/>
    <x v="90"/>
    <s v="CHARLESTON-HUNTINGTON"/>
  </r>
  <r>
    <s v="Sioux City (624)"/>
    <n v="180"/>
    <n v="107"/>
    <n v="2"/>
    <x v="1"/>
    <s v="(624)"/>
    <x v="85"/>
    <s v="SIOUX CITY"/>
  </r>
  <r>
    <s v="Pittsburgh (508)"/>
    <n v="170"/>
    <n v="90"/>
    <n v="4"/>
    <x v="1"/>
    <s v="(508)"/>
    <x v="92"/>
    <s v="PITTSBURGH"/>
  </r>
  <r>
    <s v="Bend Or (821)"/>
    <n v="162"/>
    <n v="74"/>
    <n v="3"/>
    <x v="1"/>
    <s v="(821)"/>
    <x v="96"/>
    <s v="BEND OR"/>
  </r>
  <r>
    <s v="Youngstown (536)"/>
    <n v="158"/>
    <n v="92"/>
    <n v="0"/>
    <x v="1"/>
    <s v="(536)"/>
    <x v="80"/>
    <s v="YOUNGSTOWN"/>
  </r>
  <r>
    <s v="Ottumwa-Kirksville (631)"/>
    <n v="150"/>
    <n v="78"/>
    <n v="2"/>
    <x v="1"/>
    <s v="(631)"/>
    <x v="97"/>
    <s v="OTTUMWA-KIRKSVILLE"/>
  </r>
  <r>
    <s v="Austin (635)"/>
    <n v="149"/>
    <n v="83"/>
    <n v="0"/>
    <x v="1"/>
    <s v="(635)"/>
    <x v="102"/>
    <s v="AUSTIN"/>
  </r>
  <r>
    <s v="Grand Junction-Montrose (773)"/>
    <n v="140"/>
    <n v="86"/>
    <n v="2"/>
    <x v="1"/>
    <s v="(773)"/>
    <x v="88"/>
    <s v="GRAND JUNCTION-MONTROSE"/>
  </r>
  <r>
    <s v="Lima (558)"/>
    <n v="138"/>
    <n v="71"/>
    <n v="1"/>
    <x v="1"/>
    <s v="(558)"/>
    <x v="99"/>
    <s v="LIMA"/>
  </r>
  <r>
    <s v="Cheyenne-Scottsbluff (759)"/>
    <n v="131"/>
    <n v="87"/>
    <n v="0"/>
    <x v="1"/>
    <s v="(759)"/>
    <x v="103"/>
    <s v="CHEYENNE-SCOTTSBLUFF"/>
  </r>
  <r>
    <s v="Yuma-El Centro (771)"/>
    <n v="122"/>
    <n v="78"/>
    <n v="0"/>
    <x v="1"/>
    <s v="(771)"/>
    <x v="95"/>
    <s v="YUMA-EL CENTRO"/>
  </r>
  <r>
    <s v="San Diego (825)"/>
    <n v="115"/>
    <n v="52"/>
    <n v="2"/>
    <x v="1"/>
    <s v="(825)"/>
    <x v="101"/>
    <s v="SAN DIEGO"/>
  </r>
  <r>
    <s v="Grand Rapids-Kalmzoo-B.crk (563)"/>
    <n v="101"/>
    <n v="52"/>
    <n v="0"/>
    <x v="1"/>
    <s v="(563)"/>
    <x v="107"/>
    <s v="GRAND RAPIDS-KALMZOO-B.CRK"/>
  </r>
  <r>
    <s v="El Paso (Las Cruces) (765)"/>
    <n v="100"/>
    <n v="50"/>
    <n v="1"/>
    <x v="1"/>
    <s v="(765)"/>
    <x v="116"/>
    <s v="EL PASO (LAS CRUCES)"/>
  </r>
  <r>
    <s v="Twin Falls (760)"/>
    <n v="86"/>
    <n v="71"/>
    <n v="0"/>
    <x v="1"/>
    <s v="(760)"/>
    <x v="104"/>
    <s v="TWIN FALLS"/>
  </r>
  <r>
    <s v="Memphis (640)"/>
    <n v="84"/>
    <n v="42"/>
    <n v="0"/>
    <x v="1"/>
    <s v="(640)"/>
    <x v="112"/>
    <s v="MEMPHIS"/>
  </r>
  <r>
    <s v="Oklahoma City (650)"/>
    <n v="81"/>
    <n v="57"/>
    <n v="1"/>
    <x v="1"/>
    <s v="(650)"/>
    <x v="109"/>
    <s v="OKLAHOMA CITY"/>
  </r>
  <r>
    <s v="Baltimore (512)"/>
    <n v="79"/>
    <n v="37"/>
    <n v="2"/>
    <x v="1"/>
    <s v="(512)"/>
    <x v="106"/>
    <s v="BALTIMORE"/>
  </r>
  <r>
    <s v="Zanesville (596)"/>
    <n v="73"/>
    <n v="38"/>
    <n v="0"/>
    <x v="1"/>
    <s v="(596)"/>
    <x v="111"/>
    <s v="ZANESVILLE"/>
  </r>
  <r>
    <s v="Raleigh-Durham (Fayetvlle) (560)"/>
    <n v="71"/>
    <n v="26"/>
    <n v="2"/>
    <x v="1"/>
    <s v="(560)"/>
    <x v="118"/>
    <s v="RALEIGH-DURHAM (FAYETVLLE)"/>
  </r>
  <r>
    <s v="Wheeling-Steubenville (554)"/>
    <n v="68"/>
    <n v="36"/>
    <n v="2"/>
    <x v="1"/>
    <s v="(554)"/>
    <x v="105"/>
    <s v="WHEELING-STEUBENVILLE"/>
  </r>
  <r>
    <s v="San Antonio (641)"/>
    <n v="68"/>
    <n v="31"/>
    <n v="0"/>
    <x v="1"/>
    <s v="(641)"/>
    <x v="108"/>
    <s v="SAN ANTONIO"/>
  </r>
  <r>
    <s v="West Palm Beach-Ft. Pierce (548)"/>
    <n v="60"/>
    <n v="22"/>
    <n v="1"/>
    <x v="1"/>
    <s v="(548)"/>
    <x v="114"/>
    <s v="WEST PALM BEACH-FT. PIERCE"/>
  </r>
  <r>
    <s v="Providence-New Bedford (521)"/>
    <n v="55"/>
    <n v="24"/>
    <n v="0"/>
    <x v="1"/>
    <s v="(521)"/>
    <x v="125"/>
    <s v="PROVIDENCE-NEW BEDFORD"/>
  </r>
  <r>
    <s v="Hartford &amp; New Haven (533)"/>
    <n v="46"/>
    <n v="18"/>
    <n v="2"/>
    <x v="1"/>
    <s v="(533)"/>
    <x v="82"/>
    <s v="HARTFORD &amp; NEW HAVEN"/>
  </r>
  <r>
    <s v="North Platte (740)"/>
    <n v="45"/>
    <n v="21"/>
    <n v="0"/>
    <x v="1"/>
    <s v="(740)"/>
    <x v="117"/>
    <s v="NORTH PLATTE"/>
  </r>
  <r>
    <s v="Fresno-Visalia (866)"/>
    <n v="44"/>
    <n v="27"/>
    <n v="0"/>
    <x v="1"/>
    <s v="(866)"/>
    <x v="133"/>
    <s v="FRESNO-VISALIA"/>
  </r>
  <r>
    <s v="Ft. Myers-Naples (571)"/>
    <n v="43"/>
    <n v="12"/>
    <n v="1"/>
    <x v="1"/>
    <s v="(571)"/>
    <x v="119"/>
    <s v="FT. MYERS-NAPLES"/>
  </r>
  <r>
    <s v="Lansing (551)"/>
    <n v="41"/>
    <n v="17"/>
    <n v="2"/>
    <x v="1"/>
    <s v="(551)"/>
    <x v="130"/>
    <s v="LANSING"/>
  </r>
  <r>
    <s v="Mobile-Pensacola (Ft Walt) (686)"/>
    <n v="40"/>
    <n v="12"/>
    <n v="0"/>
    <x v="1"/>
    <s v="(686)"/>
    <x v="120"/>
    <s v="MOBILE-PENSACOLA (FT WALT)"/>
  </r>
  <r>
    <s v="Parkersburg (597)"/>
    <n v="39"/>
    <n v="21"/>
    <n v="0"/>
    <x v="1"/>
    <s v="(597)"/>
    <x v="123"/>
    <s v="PARKERSBURG"/>
  </r>
  <r>
    <s v="Honolulu (744)"/>
    <n v="37"/>
    <n v="20"/>
    <n v="1"/>
    <x v="1"/>
    <s v="(744)"/>
    <x v="124"/>
    <s v="HONOLULU"/>
  </r>
  <r>
    <s v="New Orleans (622)"/>
    <n v="35"/>
    <n v="15"/>
    <n v="0"/>
    <x v="1"/>
    <s v="(622)"/>
    <x v="122"/>
    <s v="NEW ORLEANS"/>
  </r>
  <r>
    <s v="Greensboro-H.point-W.salem (518)"/>
    <n v="34"/>
    <n v="18"/>
    <n v="0"/>
    <x v="1"/>
    <s v="(518)"/>
    <x v="131"/>
    <s v="GREENSBORO-H.POINT-W.SALEM"/>
  </r>
  <r>
    <s v="Harrisonburg (569)"/>
    <n v="33"/>
    <n v="10"/>
    <n v="1"/>
    <x v="1"/>
    <s v="(569)"/>
    <x v="135"/>
    <s v="HARRISONBURG"/>
  </r>
  <r>
    <s v="Flint-Saginaw-Bay City (513)"/>
    <n v="33"/>
    <n v="10"/>
    <n v="0"/>
    <x v="1"/>
    <s v="(513)"/>
    <x v="126"/>
    <s v="FLINT-SAGINAW-BAY CITY"/>
  </r>
  <r>
    <s v="Columbia Sc (546)"/>
    <n v="33"/>
    <n v="9"/>
    <n v="0"/>
    <x v="1"/>
    <s v="(546)"/>
    <x v="138"/>
    <s v="COLUMBIA SC"/>
  </r>
  <r>
    <s v="Lexington (541)"/>
    <n v="32"/>
    <n v="14"/>
    <n v="1"/>
    <x v="1"/>
    <s v="(541)"/>
    <x v="129"/>
    <s v="LEXINGTON"/>
  </r>
  <r>
    <s v="Knoxville (557)"/>
    <n v="31"/>
    <n v="14"/>
    <n v="0"/>
    <x v="1"/>
    <s v="(557)"/>
    <x v="134"/>
    <s v="KNOXVILLE"/>
  </r>
  <r>
    <s v="Norfolk-Portsmth-Newpt Nws (544)"/>
    <n v="30"/>
    <n v="16"/>
    <n v="0"/>
    <x v="1"/>
    <s v="(544)"/>
    <x v="128"/>
    <s v="NORFOLK-PORTSMTH-NEWPT NWS"/>
  </r>
  <r>
    <s v="Richmond-Petersburg (556)"/>
    <n v="30"/>
    <n v="13"/>
    <n v="1"/>
    <x v="1"/>
    <s v="(556)"/>
    <x v="137"/>
    <s v="RICHMOND-PETERSBURG"/>
  </r>
  <r>
    <s v="Myrtle Beach-Florence (570)"/>
    <n v="26"/>
    <n v="6"/>
    <n v="0"/>
    <x v="1"/>
    <s v="(570)"/>
    <x v="153"/>
    <s v="MYRTLE BEACH-FLORENCE"/>
  </r>
  <r>
    <s v="Charleston Sc (519)"/>
    <n v="24"/>
    <n v="10"/>
    <n v="0"/>
    <x v="1"/>
    <s v="(519)"/>
    <x v="141"/>
    <s v="CHARLESTON SC"/>
  </r>
  <r>
    <s v="Montgomery-Selma (698)"/>
    <n v="22"/>
    <n v="11"/>
    <n v="0"/>
    <x v="1"/>
    <s v="(698)"/>
    <x v="121"/>
    <s v="MONTGOMERY-SELMA"/>
  </r>
  <r>
    <s v="Little Rock-Pine Bluff (693)"/>
    <n v="19"/>
    <n v="7"/>
    <n v="0"/>
    <x v="1"/>
    <s v="(693)"/>
    <x v="140"/>
    <s v="LITTLE ROCK-PINE BLUFF"/>
  </r>
  <r>
    <s v="Baton Rouge (716)"/>
    <n v="18"/>
    <n v="9"/>
    <n v="0"/>
    <x v="1"/>
    <s v="(716)"/>
    <x v="151"/>
    <s v="BATON ROUGE"/>
  </r>
  <r>
    <s v="Huntsville-Decatur (Flor) (691)"/>
    <n v="17"/>
    <n v="10"/>
    <n v="0"/>
    <x v="1"/>
    <s v="(691)"/>
    <x v="144"/>
    <s v="HUNTSVILLE-DECATUR (FLOR)"/>
  </r>
  <r>
    <s v="Santabarbra-Sanmar-Sanluob (855)"/>
    <n v="17"/>
    <n v="7"/>
    <n v="0"/>
    <x v="1"/>
    <s v="(855)"/>
    <x v="152"/>
    <s v="SANTABARBRA-SANMAR-SANLUOB"/>
  </r>
  <r>
    <s v="Buffalo (514)"/>
    <n v="16"/>
    <n v="12"/>
    <n v="1"/>
    <x v="1"/>
    <s v="(514)"/>
    <x v="100"/>
    <s v="BUFFALO"/>
  </r>
  <r>
    <s v="Anchorage (743)"/>
    <n v="16"/>
    <n v="8"/>
    <n v="1"/>
    <x v="1"/>
    <s v="(743)"/>
    <x v="161"/>
    <s v="ANCHORAGE"/>
  </r>
  <r>
    <s v="Gainesville (592)"/>
    <n v="16"/>
    <n v="6"/>
    <n v="0"/>
    <x v="1"/>
    <s v="(592)"/>
    <x v="147"/>
    <s v="GAINESVILLE"/>
  </r>
  <r>
    <s v="Palm Springs (804)"/>
    <n v="15"/>
    <n v="9"/>
    <n v="0"/>
    <x v="1"/>
    <s v="(804)"/>
    <x v="145"/>
    <s v="PALM SPRINGS"/>
  </r>
  <r>
    <s v="Harrisburg-Lncstr-Leb-York (566)"/>
    <n v="15"/>
    <n v="5"/>
    <n v="0"/>
    <x v="1"/>
    <s v="(566)"/>
    <x v="149"/>
    <s v="HARRISBURG-LNCSTR-LEB-YORK"/>
  </r>
  <r>
    <s v="Jackson Ms (718)"/>
    <n v="14"/>
    <n v="7"/>
    <n v="1"/>
    <x v="1"/>
    <s v="(718)"/>
    <x v="146"/>
    <s v="JACKSON MS"/>
  </r>
  <r>
    <s v="Roanoke-Lynchburg (573)"/>
    <n v="13"/>
    <n v="11"/>
    <n v="0"/>
    <x v="1"/>
    <s v="(573)"/>
    <x v="154"/>
    <s v="ROANOKE-LYNCHBURG"/>
  </r>
  <r>
    <s v="Wilkes Barre-Scranton-Hztn (577)"/>
    <n v="13"/>
    <n v="8"/>
    <n v="0"/>
    <x v="1"/>
    <s v="(577)"/>
    <x v="132"/>
    <s v="WILKES BARRE-SCRANTON-HZTN"/>
  </r>
  <r>
    <s v="Johnstown-Altoona-St Colge (574)"/>
    <n v="13"/>
    <n v="7"/>
    <n v="0"/>
    <x v="1"/>
    <s v="(574)"/>
    <x v="156"/>
    <s v="JOHNSTOWN-ALTOONA-ST COLGE"/>
  </r>
  <r>
    <s v="Wilmington (550)"/>
    <n v="13"/>
    <n v="4"/>
    <n v="0"/>
    <x v="1"/>
    <s v="(550)"/>
    <x v="159"/>
    <s v="WILMINGTON"/>
  </r>
  <r>
    <s v="Monroe-El Dorado (628)"/>
    <n v="12"/>
    <n v="9"/>
    <n v="0"/>
    <x v="1"/>
    <s v="(628)"/>
    <x v="167"/>
    <s v="MONROE-EL DORADO"/>
  </r>
  <r>
    <s v="Waco-Temple-Bryan (625)"/>
    <n v="12"/>
    <n v="6"/>
    <n v="0"/>
    <x v="1"/>
    <s v="(625)"/>
    <x v="127"/>
    <s v="WACO-TEMPLE-BRYAN"/>
  </r>
  <r>
    <s v="Albany-Schenectady-Troy (532)"/>
    <n v="12"/>
    <n v="6"/>
    <n v="0"/>
    <x v="1"/>
    <s v="(532)"/>
    <x v="110"/>
    <s v="ALBANY-SCHENECTADY-TROY"/>
  </r>
  <r>
    <s v="Panama City (656)"/>
    <n v="12"/>
    <n v="4"/>
    <n v="0"/>
    <x v="1"/>
    <s v="(656)"/>
    <x v="150"/>
    <s v="PANAMA CITY"/>
  </r>
  <r>
    <s v="Traverse City-Cadillac (540)"/>
    <n v="11"/>
    <n v="6"/>
    <n v="0"/>
    <x v="1"/>
    <s v="(540)"/>
    <x v="171"/>
    <s v="TRAVERSE CITY-CADILLAC"/>
  </r>
  <r>
    <s v="Dothan (606)"/>
    <n v="11"/>
    <n v="2"/>
    <n v="0"/>
    <x v="1"/>
    <s v="(606)"/>
    <x v="142"/>
    <s v="DOTHAN"/>
  </r>
  <r>
    <s v="Fairbanks (745)"/>
    <n v="10"/>
    <n v="6"/>
    <n v="0"/>
    <x v="1"/>
    <s v="(745)"/>
    <x v="93"/>
    <s v="FAIRBANKS"/>
  </r>
  <r>
    <s v="Butte-Bozeman (754)"/>
    <n v="10"/>
    <n v="4"/>
    <n v="0"/>
    <x v="1"/>
    <s v="(754)"/>
    <x v="172"/>
    <s v="BUTTE-BOZEMAN"/>
  </r>
  <r>
    <s v="Harlingen-Wslco-Brnsvl-Mca (636)"/>
    <n v="10"/>
    <n v="2"/>
    <n v="1"/>
    <x v="1"/>
    <s v="(636)"/>
    <x v="148"/>
    <s v="HARLINGEN-WSLCO-BRNSVL-MCA"/>
  </r>
  <r>
    <s v="Greenwood-Greenville (647)"/>
    <n v="9"/>
    <n v="8"/>
    <n v="0"/>
    <x v="1"/>
    <s v="(647)"/>
    <x v="155"/>
    <s v="GREENWOOD-GREENVILLE"/>
  </r>
  <r>
    <s v="Monterey-Salinas (828)"/>
    <n v="9"/>
    <n v="6"/>
    <n v="0"/>
    <x v="1"/>
    <s v="(828)"/>
    <x v="158"/>
    <s v="MONTEREY-SALINAS"/>
  </r>
  <r>
    <s v="Shreveport (612)"/>
    <n v="9"/>
    <n v="5"/>
    <n v="0"/>
    <x v="1"/>
    <s v="(612)"/>
    <x v="168"/>
    <s v="SHREVEPORT"/>
  </r>
  <r>
    <s v="Tri-Cities Tn-VA (531)"/>
    <n v="9"/>
    <n v="5"/>
    <n v="0"/>
    <x v="1"/>
    <s v="(531)"/>
    <x v="169"/>
    <s v="TRI-CITIES TN-VA"/>
  </r>
  <r>
    <s v="Portland-Auburn (500)"/>
    <n v="8"/>
    <n v="6"/>
    <n v="0"/>
    <x v="1"/>
    <s v="(500)"/>
    <x v="176"/>
    <s v="PORTLAND-AUBURN"/>
  </r>
  <r>
    <s v="Biloxi-Gulfport (746)"/>
    <n v="8"/>
    <n v="3"/>
    <n v="0"/>
    <x v="1"/>
    <s v="(746)"/>
    <x v="181"/>
    <s v="BILOXI-GULFPORT"/>
  </r>
  <r>
    <s v="Amarillo (634)"/>
    <n v="7"/>
    <n v="5"/>
    <n v="0"/>
    <x v="1"/>
    <s v="(634)"/>
    <x v="163"/>
    <s v="AMARILLO"/>
  </r>
  <r>
    <s v="Bakersfield (800)"/>
    <n v="7"/>
    <n v="4"/>
    <n v="0"/>
    <x v="1"/>
    <s v="(800)"/>
    <x v="170"/>
    <s v="BAKERSFIELD"/>
  </r>
  <r>
    <s v="Marquette (553)"/>
    <n v="7"/>
    <n v="4"/>
    <n v="0"/>
    <x v="1"/>
    <s v="(553)"/>
    <x v="174"/>
    <s v="MARQUETTE"/>
  </r>
  <r>
    <s v="Greenville-N.bern-Washngtn (545)"/>
    <n v="7"/>
    <n v="3"/>
    <n v="0"/>
    <x v="1"/>
    <s v="(545)"/>
    <x v="165"/>
    <s v="GREENVILLE-N.BERN-WASHNGTN"/>
  </r>
  <r>
    <s v="Odessa-Midland (633)"/>
    <n v="6"/>
    <n v="4"/>
    <n v="0"/>
    <x v="1"/>
    <s v="(633)"/>
    <x v="186"/>
    <s v="ODESSA-MIDLAND"/>
  </r>
  <r>
    <s v="Charlottesville (584)"/>
    <n v="6"/>
    <n v="3"/>
    <n v="1"/>
    <x v="1"/>
    <s v="(584)"/>
    <x v="180"/>
    <s v="CHARLOTTESVILLE"/>
  </r>
  <r>
    <s v="Tyler-Longview(Lfkn&amp;ncgd) (709)"/>
    <n v="6"/>
    <n v="2"/>
    <n v="1"/>
    <x v="1"/>
    <s v="(709)"/>
    <x v="157"/>
    <s v="TYLER-LONGVIEW(LFKN&amp;NCGD)"/>
  </r>
  <r>
    <s v="Columbus-Tupelo-W Pnt-Hstn (673)"/>
    <n v="6"/>
    <n v="1"/>
    <n v="0"/>
    <x v="1"/>
    <s v="(673)"/>
    <x v="183"/>
    <s v="COLUMBUS-TUPELO-W PNT-HSTN"/>
  </r>
  <r>
    <s v="Chico-Redding (868)"/>
    <n v="5"/>
    <n v="5"/>
    <n v="0"/>
    <x v="1"/>
    <s v="(868)"/>
    <x v="164"/>
    <s v="CHICO-REDDING"/>
  </r>
  <r>
    <s v="Bangor (537)"/>
    <n v="5"/>
    <n v="4"/>
    <n v="0"/>
    <x v="1"/>
    <s v="(537)"/>
    <x v="193"/>
    <s v="BANGOR"/>
  </r>
  <r>
    <s v="Erie (516)"/>
    <n v="5"/>
    <n v="3"/>
    <n v="0"/>
    <x v="1"/>
    <s v="(516)"/>
    <x v="166"/>
    <s v="ERIE"/>
  </r>
  <r>
    <s v="Lafayette La (642)"/>
    <n v="5"/>
    <n v="2"/>
    <n v="0"/>
    <x v="1"/>
    <s v="(642)"/>
    <x v="160"/>
    <s v="LAFAYETTE LA"/>
  </r>
  <r>
    <s v="Burlington-Plattsburgh (523)"/>
    <n v="5"/>
    <n v="2"/>
    <n v="0"/>
    <x v="1"/>
    <s v="(523)"/>
    <x v="143"/>
    <s v="BURLINGTON-PLATTSBURGH"/>
  </r>
  <r>
    <s v="Missoula (762)"/>
    <n v="4"/>
    <n v="6"/>
    <n v="0"/>
    <x v="1"/>
    <s v="(762)"/>
    <x v="198"/>
    <s v="MISSOULA"/>
  </r>
  <r>
    <s v="Salisbury (576)"/>
    <n v="4"/>
    <n v="4"/>
    <n v="0"/>
    <x v="1"/>
    <s v="(576)"/>
    <x v="177"/>
    <s v="SALISBURY"/>
  </r>
  <r>
    <s v="Syracuse (555)"/>
    <n v="4"/>
    <n v="4"/>
    <n v="0"/>
    <x v="1"/>
    <s v="(555)"/>
    <x v="115"/>
    <s v="SYRACUSE"/>
  </r>
  <r>
    <s v="Rochester Ny (538)"/>
    <n v="4"/>
    <n v="3"/>
    <n v="0"/>
    <x v="1"/>
    <s v="(538)"/>
    <x v="113"/>
    <s v="ROCHESTER NY"/>
  </r>
  <r>
    <s v="Sherman-Ada (657)"/>
    <n v="4"/>
    <n v="2"/>
    <n v="0"/>
    <x v="1"/>
    <s v="(657)"/>
    <x v="178"/>
    <s v="SHERMAN-ADA"/>
  </r>
  <r>
    <s v="Laredo (749)"/>
    <n v="4"/>
    <n v="1"/>
    <n v="0"/>
    <x v="1"/>
    <s v="(749)"/>
    <x v="200"/>
    <s v="LAREDO"/>
  </r>
  <r>
    <s v="Jonesboro (734)"/>
    <n v="4"/>
    <n v="1"/>
    <n v="0"/>
    <x v="1"/>
    <s v="(734)"/>
    <x v="175"/>
    <s v="JONESBORO"/>
  </r>
  <r>
    <s v="Abilene-Sweetwater (662)"/>
    <n v="4"/>
    <n v="1"/>
    <n v="0"/>
    <x v="1"/>
    <s v="(662)"/>
    <x v="197"/>
    <s v="ABILENE-SWEETWATER"/>
  </r>
  <r>
    <s v="Lake Charles (643)"/>
    <n v="4"/>
    <n v="1"/>
    <n v="0"/>
    <x v="1"/>
    <s v="(643)"/>
    <x v="192"/>
    <s v="LAKE CHARLES"/>
  </r>
  <r>
    <s v="Meridian (711)"/>
    <n v="3"/>
    <n v="3"/>
    <n v="0"/>
    <x v="1"/>
    <s v="(711)"/>
    <x v="204"/>
    <s v="MERIDIAN"/>
  </r>
  <r>
    <s v="Beaumont-Port Arthur (692)"/>
    <n v="3"/>
    <n v="3"/>
    <n v="0"/>
    <x v="1"/>
    <s v="(692)"/>
    <x v="179"/>
    <s v="BEAUMONT-PORT ARTHUR"/>
  </r>
  <r>
    <s v="Casper-Riverton (767)"/>
    <n v="3"/>
    <n v="2"/>
    <n v="0"/>
    <x v="1"/>
    <s v="(767)"/>
    <x v="188"/>
    <s v="CASPER-RIVERTON"/>
  </r>
  <r>
    <s v="Helena (766)"/>
    <n v="3"/>
    <n v="2"/>
    <n v="0"/>
    <x v="1"/>
    <s v="(766)"/>
    <x v="182"/>
    <s v="HELENA"/>
  </r>
  <r>
    <s v="Great Falls (755)"/>
    <n v="3"/>
    <n v="1"/>
    <n v="0"/>
    <x v="1"/>
    <s v="(755)"/>
    <x v="196"/>
    <s v="GREAT FALLS"/>
  </r>
  <r>
    <s v="Bowling Green (736)"/>
    <n v="3"/>
    <n v="1"/>
    <n v="0"/>
    <x v="1"/>
    <s v="(736)"/>
    <x v="185"/>
    <s v="BOWLING GREEN"/>
  </r>
  <r>
    <s v="Jackson Tn (639)"/>
    <n v="3"/>
    <n v="1"/>
    <n v="0"/>
    <x v="1"/>
    <s v="(639)"/>
    <x v="187"/>
    <s v="JACKSON TN"/>
  </r>
  <r>
    <s v="Utica (526)"/>
    <n v="3"/>
    <n v="1"/>
    <n v="0"/>
    <x v="1"/>
    <s v="(526)"/>
    <x v="136"/>
    <s v="UTICA"/>
  </r>
  <r>
    <s v="Hattiesburg-Laurel (710)"/>
    <n v="3"/>
    <n v="0"/>
    <n v="0"/>
    <x v="1"/>
    <s v="(710)"/>
    <x v="191"/>
    <s v="HATTIESBURG-LAUREL"/>
  </r>
  <r>
    <s v="Bluefield-Beckley-Oak Hill (559)"/>
    <n v="3"/>
    <n v="0"/>
    <n v="0"/>
    <x v="1"/>
    <s v="(559)"/>
    <x v="195"/>
    <s v="BLUEFIELD-BECKLEY-OAK HILL"/>
  </r>
  <r>
    <s v="Billings (756)"/>
    <n v="2"/>
    <n v="2"/>
    <n v="0"/>
    <x v="1"/>
    <s v="(756)"/>
    <x v="184"/>
    <s v="BILLINGS"/>
  </r>
  <r>
    <s v="Lubbock (651)"/>
    <n v="2"/>
    <n v="1"/>
    <n v="0"/>
    <x v="1"/>
    <s v="(651)"/>
    <x v="205"/>
    <s v="LUBBOCK"/>
  </r>
  <r>
    <s v="Wichita Falls &amp; Lawton (627)"/>
    <n v="2"/>
    <n v="1"/>
    <n v="0"/>
    <x v="1"/>
    <s v="(627)"/>
    <x v="189"/>
    <s v="WICHITA FALLS &amp; LAWTON"/>
  </r>
  <r>
    <s v="Clarksburg-Weston (598)"/>
    <n v="2"/>
    <n v="1"/>
    <n v="0"/>
    <x v="1"/>
    <s v="(598)"/>
    <x v="203"/>
    <s v="CLARKSBURG-WESTON"/>
  </r>
  <r>
    <s v="Springfield-Holyoke (543)"/>
    <n v="2"/>
    <n v="1"/>
    <n v="0"/>
    <x v="1"/>
    <s v="(543)"/>
    <x v="139"/>
    <s v="SPRINGFIELD-HOLYOKE"/>
  </r>
  <r>
    <s v="Juneau (747)"/>
    <n v="2"/>
    <n v="0"/>
    <n v="0"/>
    <x v="1"/>
    <s v="(747)"/>
    <x v="206"/>
    <s v="JUNEAU"/>
  </r>
  <r>
    <s v="San Angelo (661)"/>
    <n v="2"/>
    <n v="0"/>
    <n v="0"/>
    <x v="1"/>
    <s v="(661)"/>
    <x v="199"/>
    <s v="SAN ANGELO"/>
  </r>
  <r>
    <s v="Eureka (802)"/>
    <n v="1"/>
    <n v="1"/>
    <n v="0"/>
    <x v="1"/>
    <s v="(802)"/>
    <x v="194"/>
    <s v="EUREKA"/>
  </r>
  <r>
    <s v="Corpus Christi (600)"/>
    <n v="1"/>
    <n v="1"/>
    <n v="0"/>
    <x v="1"/>
    <s v="(600)"/>
    <x v="190"/>
    <s v="CORPUS CHRISTI"/>
  </r>
  <r>
    <s v="Binghamton (502)"/>
    <n v="1"/>
    <n v="1"/>
    <n v="0"/>
    <x v="1"/>
    <s v="(502)"/>
    <x v="162"/>
    <s v="BINGHAMTON"/>
  </r>
  <r>
    <s v="Glendive (798)"/>
    <n v="1"/>
    <n v="0"/>
    <n v="0"/>
    <x v="1"/>
    <s v="(798)"/>
    <x v="209"/>
    <s v="GLENDIVE"/>
  </r>
  <r>
    <s v="Victoria (626)"/>
    <n v="1"/>
    <n v="0"/>
    <n v="0"/>
    <x v="1"/>
    <s v="(626)"/>
    <x v="207"/>
    <s v="VICTORIA"/>
  </r>
  <r>
    <s v="Watertown (549)"/>
    <n v="1"/>
    <n v="0"/>
    <n v="0"/>
    <x v="1"/>
    <s v="(549)"/>
    <x v="173"/>
    <s v="WATERTOW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">
  <r>
    <x v="0"/>
    <n v="67849"/>
    <x v="0"/>
    <s v="N/A"/>
    <x v="0"/>
    <x v="0"/>
  </r>
  <r>
    <x v="1"/>
    <n v="9353"/>
    <x v="0"/>
    <s v="(524)"/>
    <x v="1"/>
    <x v="1"/>
  </r>
  <r>
    <x v="2"/>
    <n v="6544"/>
    <x v="0"/>
    <s v="(602)"/>
    <x v="2"/>
    <x v="2"/>
  </r>
  <r>
    <x v="3"/>
    <n v="3744"/>
    <x v="0"/>
    <s v="(819)"/>
    <x v="3"/>
    <x v="3"/>
  </r>
  <r>
    <x v="4"/>
    <n v="3642"/>
    <x v="0"/>
    <s v="(751)"/>
    <x v="4"/>
    <x v="4"/>
  </r>
  <r>
    <x v="5"/>
    <n v="3445"/>
    <x v="0"/>
    <s v="(753)"/>
    <x v="5"/>
    <x v="5"/>
  </r>
  <r>
    <x v="6"/>
    <n v="2453"/>
    <x v="0"/>
    <s v="(613)"/>
    <x v="6"/>
    <x v="6"/>
  </r>
  <r>
    <x v="7"/>
    <n v="2346"/>
    <x v="0"/>
    <s v="(609)"/>
    <x v="7"/>
    <x v="7"/>
  </r>
  <r>
    <x v="8"/>
    <n v="2300"/>
    <x v="0"/>
    <s v="(839)"/>
    <x v="8"/>
    <x v="8"/>
  </r>
  <r>
    <x v="9"/>
    <n v="2054"/>
    <x v="0"/>
    <s v="(820)"/>
    <x v="9"/>
    <x v="9"/>
  </r>
  <r>
    <x v="10"/>
    <n v="1956"/>
    <x v="0"/>
    <s v="(617)"/>
    <x v="10"/>
    <x v="10"/>
  </r>
  <r>
    <x v="11"/>
    <n v="1890"/>
    <x v="0"/>
    <s v="(616)"/>
    <x v="11"/>
    <x v="11"/>
  </r>
  <r>
    <x v="12"/>
    <n v="1694"/>
    <x v="0"/>
    <s v="(770)"/>
    <x v="12"/>
    <x v="12"/>
  </r>
  <r>
    <x v="13"/>
    <n v="1592"/>
    <x v="0"/>
    <s v="(510)"/>
    <x v="13"/>
    <x v="13"/>
  </r>
  <r>
    <x v="14"/>
    <n v="1552"/>
    <x v="0"/>
    <s v="(527)"/>
    <x v="14"/>
    <x v="14"/>
  </r>
  <r>
    <x v="15"/>
    <n v="1237"/>
    <x v="0"/>
    <s v="(535)"/>
    <x v="15"/>
    <x v="15"/>
  </r>
  <r>
    <x v="16"/>
    <n v="855"/>
    <x v="0"/>
    <s v="(669)"/>
    <x v="16"/>
    <x v="16"/>
  </r>
  <r>
    <x v="17"/>
    <n v="808"/>
    <x v="0"/>
    <s v="(652)"/>
    <x v="17"/>
    <x v="17"/>
  </r>
  <r>
    <x v="18"/>
    <n v="794"/>
    <x v="0"/>
    <s v="(515)"/>
    <x v="18"/>
    <x v="18"/>
  </r>
  <r>
    <x v="19"/>
    <n v="789"/>
    <x v="0"/>
    <s v="(752)"/>
    <x v="19"/>
    <x v="19"/>
  </r>
  <r>
    <x v="20"/>
    <n v="786"/>
    <x v="0"/>
    <s v="(678)"/>
    <x v="20"/>
    <x v="20"/>
  </r>
  <r>
    <x v="21"/>
    <n v="720"/>
    <x v="0"/>
    <s v="(803)"/>
    <x v="21"/>
    <x v="21"/>
  </r>
  <r>
    <x v="22"/>
    <n v="651"/>
    <x v="0"/>
    <s v="(501)"/>
    <x v="22"/>
    <x v="22"/>
  </r>
  <r>
    <x v="23"/>
    <n v="644"/>
    <x v="0"/>
    <s v="(789)"/>
    <x v="23"/>
    <x v="23"/>
  </r>
  <r>
    <x v="24"/>
    <n v="578"/>
    <x v="0"/>
    <s v="(658)"/>
    <x v="24"/>
    <x v="24"/>
  </r>
  <r>
    <x v="25"/>
    <n v="532"/>
    <x v="0"/>
    <s v="(679)"/>
    <x v="25"/>
    <x v="25"/>
  </r>
  <r>
    <x v="26"/>
    <n v="522"/>
    <x v="0"/>
    <s v="(619)"/>
    <x v="26"/>
    <x v="26"/>
  </r>
  <r>
    <x v="27"/>
    <n v="518"/>
    <x v="0"/>
    <s v="(542)"/>
    <x v="27"/>
    <x v="27"/>
  </r>
  <r>
    <x v="28"/>
    <n v="422"/>
    <x v="0"/>
    <s v="(637)"/>
    <x v="28"/>
    <x v="28"/>
  </r>
  <r>
    <x v="29"/>
    <n v="405"/>
    <x v="0"/>
    <s v="(881)"/>
    <x v="29"/>
    <x v="29"/>
  </r>
  <r>
    <x v="30"/>
    <n v="404"/>
    <x v="0"/>
    <s v="(504)"/>
    <x v="30"/>
    <x v="30"/>
  </r>
  <r>
    <x v="31"/>
    <n v="402"/>
    <x v="0"/>
    <s v="(505)"/>
    <x v="31"/>
    <x v="31"/>
  </r>
  <r>
    <x v="32"/>
    <n v="384"/>
    <x v="0"/>
    <s v="(811)"/>
    <x v="32"/>
    <x v="32"/>
  </r>
  <r>
    <x v="33"/>
    <n v="368"/>
    <x v="0"/>
    <s v="(511)"/>
    <x v="33"/>
    <x v="33"/>
  </r>
  <r>
    <x v="34"/>
    <n v="347"/>
    <x v="0"/>
    <s v="(503)"/>
    <x v="34"/>
    <x v="34"/>
  </r>
  <r>
    <x v="35"/>
    <n v="345"/>
    <x v="0"/>
    <s v="(801)"/>
    <x v="35"/>
    <x v="35"/>
  </r>
  <r>
    <x v="36"/>
    <n v="344"/>
    <x v="0"/>
    <s v="(604)"/>
    <x v="36"/>
    <x v="36"/>
  </r>
  <r>
    <x v="37"/>
    <n v="328"/>
    <x v="0"/>
    <s v="(757)"/>
    <x v="37"/>
    <x v="37"/>
  </r>
  <r>
    <x v="38"/>
    <n v="325"/>
    <x v="0"/>
    <s v="(547)"/>
    <x v="38"/>
    <x v="38"/>
  </r>
  <r>
    <x v="39"/>
    <n v="322"/>
    <x v="0"/>
    <s v="(507)"/>
    <x v="39"/>
    <x v="39"/>
  </r>
  <r>
    <x v="40"/>
    <n v="314"/>
    <x v="0"/>
    <s v="(529)"/>
    <x v="40"/>
    <x v="40"/>
  </r>
  <r>
    <x v="41"/>
    <n v="312"/>
    <x v="0"/>
    <s v="(702)"/>
    <x v="41"/>
    <x v="41"/>
  </r>
  <r>
    <x v="42"/>
    <n v="305"/>
    <x v="0"/>
    <s v="(722)"/>
    <x v="42"/>
    <x v="42"/>
  </r>
  <r>
    <x v="43"/>
    <n v="303"/>
    <x v="0"/>
    <s v="(623)"/>
    <x v="43"/>
    <x v="43"/>
  </r>
  <r>
    <x v="44"/>
    <n v="289"/>
    <x v="0"/>
    <s v="(682)"/>
    <x v="44"/>
    <x v="44"/>
  </r>
  <r>
    <x v="45"/>
    <n v="265"/>
    <x v="0"/>
    <s v="(648)"/>
    <x v="45"/>
    <x v="45"/>
  </r>
  <r>
    <x v="46"/>
    <n v="262"/>
    <x v="0"/>
    <s v="(605)"/>
    <x v="46"/>
    <x v="46"/>
  </r>
  <r>
    <x v="47"/>
    <n v="254"/>
    <x v="0"/>
    <s v="(520)"/>
    <x v="47"/>
    <x v="47"/>
  </r>
  <r>
    <x v="48"/>
    <n v="250"/>
    <x v="0"/>
    <s v="(610)"/>
    <x v="48"/>
    <x v="48"/>
  </r>
  <r>
    <x v="49"/>
    <n v="249"/>
    <x v="0"/>
    <s v="(705)"/>
    <x v="49"/>
    <x v="49"/>
  </r>
  <r>
    <x v="50"/>
    <n v="246"/>
    <x v="0"/>
    <s v="(724)"/>
    <x v="50"/>
    <x v="50"/>
  </r>
  <r>
    <x v="51"/>
    <n v="240"/>
    <x v="0"/>
    <s v="(810)"/>
    <x v="51"/>
    <x v="51"/>
  </r>
  <r>
    <x v="52"/>
    <n v="232"/>
    <x v="0"/>
    <s v="(807)"/>
    <x v="52"/>
    <x v="52"/>
  </r>
  <r>
    <x v="53"/>
    <n v="225"/>
    <x v="0"/>
    <s v="(509)"/>
    <x v="53"/>
    <x v="53"/>
  </r>
  <r>
    <x v="54"/>
    <n v="223"/>
    <x v="0"/>
    <s v="(522)"/>
    <x v="54"/>
    <x v="54"/>
  </r>
  <r>
    <x v="55"/>
    <n v="218"/>
    <x v="0"/>
    <s v="(588)"/>
    <x v="55"/>
    <x v="55"/>
  </r>
  <r>
    <x v="56"/>
    <n v="217"/>
    <x v="0"/>
    <s v="(675)"/>
    <x v="56"/>
    <x v="56"/>
  </r>
  <r>
    <x v="57"/>
    <n v="204"/>
    <x v="0"/>
    <s v="(632)"/>
    <x v="57"/>
    <x v="57"/>
  </r>
  <r>
    <x v="58"/>
    <n v="191"/>
    <x v="0"/>
    <s v="(575)"/>
    <x v="58"/>
    <x v="58"/>
  </r>
  <r>
    <x v="59"/>
    <n v="188"/>
    <x v="0"/>
    <s v="(687)"/>
    <x v="59"/>
    <x v="59"/>
  </r>
  <r>
    <x v="60"/>
    <n v="187"/>
    <x v="0"/>
    <s v="(813)"/>
    <x v="60"/>
    <x v="60"/>
  </r>
  <r>
    <x v="61"/>
    <n v="165"/>
    <x v="0"/>
    <s v="(525)"/>
    <x v="61"/>
    <x v="61"/>
  </r>
  <r>
    <x v="62"/>
    <n v="164"/>
    <x v="0"/>
    <s v="(536)"/>
    <x v="62"/>
    <x v="62"/>
  </r>
  <r>
    <x v="63"/>
    <n v="161"/>
    <x v="0"/>
    <s v="(603)"/>
    <x v="63"/>
    <x v="63"/>
  </r>
  <r>
    <x v="64"/>
    <n v="158"/>
    <x v="0"/>
    <s v="(630)"/>
    <x v="64"/>
    <x v="64"/>
  </r>
  <r>
    <x v="65"/>
    <n v="132"/>
    <x v="0"/>
    <s v="(725)"/>
    <x v="65"/>
    <x v="65"/>
  </r>
  <r>
    <x v="66"/>
    <n v="131"/>
    <x v="0"/>
    <s v="(773)"/>
    <x v="66"/>
    <x v="66"/>
  </r>
  <r>
    <x v="67"/>
    <n v="131"/>
    <x v="0"/>
    <s v="o (0)"/>
    <x v="0"/>
    <x v="0"/>
  </r>
  <r>
    <x v="68"/>
    <n v="125"/>
    <x v="0"/>
    <s v="(862)"/>
    <x v="67"/>
    <x v="67"/>
  </r>
  <r>
    <x v="69"/>
    <n v="123"/>
    <x v="0"/>
    <s v="(611)"/>
    <x v="68"/>
    <x v="68"/>
  </r>
  <r>
    <x v="70"/>
    <n v="121"/>
    <x v="0"/>
    <s v="(649)"/>
    <x v="69"/>
    <x v="69"/>
  </r>
  <r>
    <x v="71"/>
    <n v="118"/>
    <x v="0"/>
    <s v="(561)"/>
    <x v="70"/>
    <x v="70"/>
  </r>
  <r>
    <x v="72"/>
    <n v="112"/>
    <x v="0"/>
    <s v="(581)"/>
    <x v="71"/>
    <x v="71"/>
  </r>
  <r>
    <x v="73"/>
    <n v="111"/>
    <x v="0"/>
    <s v="(676)"/>
    <x v="72"/>
    <x v="72"/>
  </r>
  <r>
    <x v="74"/>
    <n v="111"/>
    <x v="0"/>
    <s v="(534)"/>
    <x v="73"/>
    <x v="73"/>
  </r>
  <r>
    <x v="75"/>
    <n v="109"/>
    <x v="0"/>
    <s v="(624)"/>
    <x v="74"/>
    <x v="74"/>
  </r>
  <r>
    <x v="76"/>
    <n v="103"/>
    <x v="0"/>
    <s v="(758)"/>
    <x v="75"/>
    <x v="75"/>
  </r>
  <r>
    <x v="77"/>
    <n v="99"/>
    <x v="0"/>
    <s v="(790)"/>
    <x v="76"/>
    <x v="76"/>
  </r>
  <r>
    <x v="78"/>
    <n v="99"/>
    <x v="0"/>
    <s v="(659)"/>
    <x v="77"/>
    <x v="77"/>
  </r>
  <r>
    <x v="79"/>
    <n v="95"/>
    <x v="0"/>
    <s v="(567)"/>
    <x v="78"/>
    <x v="78"/>
  </r>
  <r>
    <x v="80"/>
    <n v="93"/>
    <x v="0"/>
    <s v="(745)"/>
    <x v="79"/>
    <x v="79"/>
  </r>
  <r>
    <x v="81"/>
    <n v="85"/>
    <x v="0"/>
    <s v="(539)"/>
    <x v="80"/>
    <x v="80"/>
  </r>
  <r>
    <x v="82"/>
    <n v="79"/>
    <x v="0"/>
    <s v="(564)"/>
    <x v="81"/>
    <x v="81"/>
  </r>
  <r>
    <x v="83"/>
    <n v="77"/>
    <x v="0"/>
    <s v="(638)"/>
    <x v="82"/>
    <x v="82"/>
  </r>
  <r>
    <x v="84"/>
    <n v="77"/>
    <x v="0"/>
    <s v="(530)"/>
    <x v="83"/>
    <x v="83"/>
  </r>
  <r>
    <x v="85"/>
    <n v="70"/>
    <x v="0"/>
    <s v="(764)"/>
    <x v="84"/>
    <x v="84"/>
  </r>
  <r>
    <x v="86"/>
    <n v="69"/>
    <x v="0"/>
    <s v="(582)"/>
    <x v="85"/>
    <x v="85"/>
  </r>
  <r>
    <x v="87"/>
    <n v="61"/>
    <x v="0"/>
    <s v="(717)"/>
    <x v="86"/>
    <x v="86"/>
  </r>
  <r>
    <x v="88"/>
    <n v="61"/>
    <x v="0"/>
    <s v="(618)"/>
    <x v="87"/>
    <x v="87"/>
  </r>
  <r>
    <x v="89"/>
    <n v="60"/>
    <x v="0"/>
    <s v="(671)"/>
    <x v="88"/>
    <x v="88"/>
  </r>
  <r>
    <x v="90"/>
    <n v="59"/>
    <x v="0"/>
    <s v="(771)"/>
    <x v="89"/>
    <x v="89"/>
  </r>
  <r>
    <x v="91"/>
    <n v="59"/>
    <x v="0"/>
    <s v="(517)"/>
    <x v="90"/>
    <x v="90"/>
  </r>
  <r>
    <x v="92"/>
    <n v="54"/>
    <x v="0"/>
    <s v="(528)"/>
    <x v="91"/>
    <x v="91"/>
  </r>
  <r>
    <x v="93"/>
    <n v="54"/>
    <x v="0"/>
    <s v="(508)"/>
    <x v="92"/>
    <x v="92"/>
  </r>
  <r>
    <x v="94"/>
    <n v="52"/>
    <x v="0"/>
    <s v="(821)"/>
    <x v="93"/>
    <x v="93"/>
  </r>
  <r>
    <x v="95"/>
    <n v="50"/>
    <x v="0"/>
    <s v="(558)"/>
    <x v="94"/>
    <x v="94"/>
  </r>
  <r>
    <x v="96"/>
    <n v="43"/>
    <x v="0"/>
    <s v="(506)"/>
    <x v="95"/>
    <x v="95"/>
  </r>
  <r>
    <x v="97"/>
    <n v="40"/>
    <x v="0"/>
    <s v="(631)"/>
    <x v="96"/>
    <x v="96"/>
  </r>
  <r>
    <x v="98"/>
    <n v="37"/>
    <x v="0"/>
    <s v="(635)"/>
    <x v="97"/>
    <x v="97"/>
  </r>
  <r>
    <x v="99"/>
    <n v="36"/>
    <x v="0"/>
    <s v="(825)"/>
    <x v="98"/>
    <x v="98"/>
  </r>
  <r>
    <x v="100"/>
    <n v="32"/>
    <x v="0"/>
    <s v="(737)"/>
    <x v="99"/>
    <x v="99"/>
  </r>
  <r>
    <x v="101"/>
    <n v="29"/>
    <x v="0"/>
    <s v="(760)"/>
    <x v="100"/>
    <x v="100"/>
  </r>
  <r>
    <x v="102"/>
    <n v="28"/>
    <x v="0"/>
    <s v="(554)"/>
    <x v="101"/>
    <x v="101"/>
  </r>
  <r>
    <x v="103"/>
    <n v="25"/>
    <x v="0"/>
    <s v="(596)"/>
    <x v="102"/>
    <x v="102"/>
  </r>
  <r>
    <x v="104"/>
    <n v="22"/>
    <x v="0"/>
    <s v="(512)"/>
    <x v="103"/>
    <x v="103"/>
  </r>
  <r>
    <x v="105"/>
    <n v="21"/>
    <x v="0"/>
    <s v="(698)"/>
    <x v="104"/>
    <x v="104"/>
  </r>
  <r>
    <x v="106"/>
    <n v="20"/>
    <x v="0"/>
    <s v="(759)"/>
    <x v="105"/>
    <x v="105"/>
  </r>
  <r>
    <x v="107"/>
    <n v="20"/>
    <x v="0"/>
    <s v="(641)"/>
    <x v="106"/>
    <x v="106"/>
  </r>
  <r>
    <x v="108"/>
    <n v="20"/>
    <x v="0"/>
    <s v="(533)"/>
    <x v="107"/>
    <x v="107"/>
  </r>
  <r>
    <x v="109"/>
    <n v="18"/>
    <x v="0"/>
    <s v="(650)"/>
    <x v="108"/>
    <x v="108"/>
  </r>
  <r>
    <x v="110"/>
    <n v="17"/>
    <x v="0"/>
    <s v="(740)"/>
    <x v="109"/>
    <x v="109"/>
  </r>
  <r>
    <x v="111"/>
    <n v="17"/>
    <x v="0"/>
    <s v="(571)"/>
    <x v="110"/>
    <x v="110"/>
  </r>
  <r>
    <x v="112"/>
    <n v="16"/>
    <x v="0"/>
    <s v="(640)"/>
    <x v="111"/>
    <x v="111"/>
  </r>
  <r>
    <x v="113"/>
    <n v="16"/>
    <x v="0"/>
    <s v="(560)"/>
    <x v="112"/>
    <x v="112"/>
  </r>
  <r>
    <x v="114"/>
    <n v="15"/>
    <x v="0"/>
    <s v="(622)"/>
    <x v="113"/>
    <x v="113"/>
  </r>
  <r>
    <x v="115"/>
    <n v="14"/>
    <x v="0"/>
    <s v="(548)"/>
    <x v="114"/>
    <x v="114"/>
  </r>
  <r>
    <x v="116"/>
    <n v="14"/>
    <x v="0"/>
    <s v="(532)"/>
    <x v="115"/>
    <x v="115"/>
  </r>
  <r>
    <x v="117"/>
    <n v="13"/>
    <x v="0"/>
    <s v="(744)"/>
    <x v="116"/>
    <x v="116"/>
  </r>
  <r>
    <x v="118"/>
    <n v="12"/>
    <x v="0"/>
    <s v="(597)"/>
    <x v="117"/>
    <x v="117"/>
  </r>
  <r>
    <x v="119"/>
    <n v="12"/>
    <x v="0"/>
    <s v="(544)"/>
    <x v="118"/>
    <x v="118"/>
  </r>
  <r>
    <x v="120"/>
    <n v="11"/>
    <x v="0"/>
    <s v="(670)"/>
    <x v="119"/>
    <x v="119"/>
  </r>
  <r>
    <x v="121"/>
    <n v="11"/>
    <x v="0"/>
    <s v="(514)"/>
    <x v="120"/>
    <x v="120"/>
  </r>
  <r>
    <x v="122"/>
    <n v="10"/>
    <x v="0"/>
    <s v="(563)"/>
    <x v="121"/>
    <x v="121"/>
  </r>
  <r>
    <x v="123"/>
    <n v="10"/>
    <x v="0"/>
    <s v="(555)"/>
    <x v="122"/>
    <x v="122"/>
  </r>
  <r>
    <x v="124"/>
    <n v="9"/>
    <x v="0"/>
    <s v="(686)"/>
    <x v="123"/>
    <x v="123"/>
  </r>
  <r>
    <x v="125"/>
    <n v="9"/>
    <x v="0"/>
    <s v="(606)"/>
    <x v="124"/>
    <x v="124"/>
  </r>
  <r>
    <x v="126"/>
    <n v="9"/>
    <x v="0"/>
    <s v="(569)"/>
    <x v="125"/>
    <x v="125"/>
  </r>
  <r>
    <x v="127"/>
    <n v="9"/>
    <x v="0"/>
    <s v="(557)"/>
    <x v="126"/>
    <x v="126"/>
  </r>
  <r>
    <x v="128"/>
    <n v="9"/>
    <x v="0"/>
    <s v="(556)"/>
    <x v="127"/>
    <x v="127"/>
  </r>
  <r>
    <x v="129"/>
    <n v="9"/>
    <x v="0"/>
    <s v="(541)"/>
    <x v="128"/>
    <x v="128"/>
  </r>
  <r>
    <x v="130"/>
    <n v="8"/>
    <x v="0"/>
    <s v="(734)"/>
    <x v="129"/>
    <x v="129"/>
  </r>
  <r>
    <x v="131"/>
    <n v="8"/>
    <x v="0"/>
    <s v="(709)"/>
    <x v="130"/>
    <x v="130"/>
  </r>
  <r>
    <x v="132"/>
    <n v="8"/>
    <x v="0"/>
    <s v="(636)"/>
    <x v="131"/>
    <x v="131"/>
  </r>
  <r>
    <x v="133"/>
    <n v="8"/>
    <x v="0"/>
    <s v="(577)"/>
    <x v="132"/>
    <x v="132"/>
  </r>
  <r>
    <x v="134"/>
    <n v="8"/>
    <x v="0"/>
    <s v="(538)"/>
    <x v="133"/>
    <x v="133"/>
  </r>
  <r>
    <x v="135"/>
    <n v="8"/>
    <x v="0"/>
    <s v="(519)"/>
    <x v="134"/>
    <x v="134"/>
  </r>
  <r>
    <x v="136"/>
    <n v="7"/>
    <x v="0"/>
    <s v="(551)"/>
    <x v="135"/>
    <x v="135"/>
  </r>
  <r>
    <x v="137"/>
    <n v="7"/>
    <x v="0"/>
    <s v="(550)"/>
    <x v="136"/>
    <x v="136"/>
  </r>
  <r>
    <x v="138"/>
    <n v="7"/>
    <x v="0"/>
    <s v="(513)"/>
    <x v="137"/>
    <x v="137"/>
  </r>
  <r>
    <x v="139"/>
    <n v="6"/>
    <x v="0"/>
    <s v="(804)"/>
    <x v="138"/>
    <x v="138"/>
  </r>
  <r>
    <x v="140"/>
    <n v="6"/>
    <x v="0"/>
    <s v="(693)"/>
    <x v="139"/>
    <x v="139"/>
  </r>
  <r>
    <x v="141"/>
    <n v="6"/>
    <x v="0"/>
    <s v="(656)"/>
    <x v="140"/>
    <x v="140"/>
  </r>
  <r>
    <x v="142"/>
    <n v="6"/>
    <x v="0"/>
    <s v="(574)"/>
    <x v="141"/>
    <x v="141"/>
  </r>
  <r>
    <x v="143"/>
    <n v="6"/>
    <x v="0"/>
    <s v="(573)"/>
    <x v="142"/>
    <x v="142"/>
  </r>
  <r>
    <x v="144"/>
    <n v="6"/>
    <x v="0"/>
    <s v="(566)"/>
    <x v="143"/>
    <x v="143"/>
  </r>
  <r>
    <x v="145"/>
    <n v="6"/>
    <x v="0"/>
    <s v="(545)"/>
    <x v="144"/>
    <x v="144"/>
  </r>
  <r>
    <x v="146"/>
    <n v="5"/>
    <x v="0"/>
    <s v="(553)"/>
    <x v="145"/>
    <x v="145"/>
  </r>
  <r>
    <x v="147"/>
    <n v="5"/>
    <x v="0"/>
    <s v="(518)"/>
    <x v="146"/>
    <x v="146"/>
  </r>
  <r>
    <x v="148"/>
    <n v="4"/>
    <x v="0"/>
    <s v="(866)"/>
    <x v="147"/>
    <x v="147"/>
  </r>
  <r>
    <x v="149"/>
    <n v="4"/>
    <x v="0"/>
    <s v="(765)"/>
    <x v="148"/>
    <x v="148"/>
  </r>
  <r>
    <x v="150"/>
    <n v="4"/>
    <x v="0"/>
    <s v="(521)"/>
    <x v="149"/>
    <x v="149"/>
  </r>
  <r>
    <x v="151"/>
    <n v="3"/>
    <x v="0"/>
    <s v="(868)"/>
    <x v="150"/>
    <x v="150"/>
  </r>
  <r>
    <x v="152"/>
    <n v="3"/>
    <x v="0"/>
    <s v="(800)"/>
    <x v="151"/>
    <x v="151"/>
  </r>
  <r>
    <x v="153"/>
    <n v="3"/>
    <x v="0"/>
    <s v="(756)"/>
    <x v="152"/>
    <x v="152"/>
  </r>
  <r>
    <x v="154"/>
    <n v="3"/>
    <x v="0"/>
    <s v="(736)"/>
    <x v="153"/>
    <x v="153"/>
  </r>
  <r>
    <x v="155"/>
    <n v="3"/>
    <x v="0"/>
    <s v="(692)"/>
    <x v="154"/>
    <x v="154"/>
  </r>
  <r>
    <x v="156"/>
    <n v="3"/>
    <x v="0"/>
    <s v="(691)"/>
    <x v="155"/>
    <x v="155"/>
  </r>
  <r>
    <x v="157"/>
    <n v="3"/>
    <x v="0"/>
    <s v="(644)"/>
    <x v="156"/>
    <x v="156"/>
  </r>
  <r>
    <x v="158"/>
    <n v="3"/>
    <x v="0"/>
    <s v="(634)"/>
    <x v="157"/>
    <x v="157"/>
  </r>
  <r>
    <x v="159"/>
    <n v="3"/>
    <x v="0"/>
    <s v="(625)"/>
    <x v="158"/>
    <x v="158"/>
  </r>
  <r>
    <x v="160"/>
    <n v="3"/>
    <x v="0"/>
    <s v="(612)"/>
    <x v="159"/>
    <x v="159"/>
  </r>
  <r>
    <x v="161"/>
    <n v="3"/>
    <x v="0"/>
    <s v="(565)"/>
    <x v="160"/>
    <x v="160"/>
  </r>
  <r>
    <x v="162"/>
    <n v="3"/>
    <x v="0"/>
    <s v="(546)"/>
    <x v="161"/>
    <x v="161"/>
  </r>
  <r>
    <x v="163"/>
    <n v="3"/>
    <x v="0"/>
    <s v="(531)"/>
    <x v="162"/>
    <x v="162"/>
  </r>
  <r>
    <x v="164"/>
    <n v="3"/>
    <x v="0"/>
    <s v="(523)"/>
    <x v="163"/>
    <x v="163"/>
  </r>
  <r>
    <x v="165"/>
    <n v="2"/>
    <x v="0"/>
    <s v="(855)"/>
    <x v="164"/>
    <x v="164"/>
  </r>
  <r>
    <x v="166"/>
    <n v="2"/>
    <x v="0"/>
    <s v="(802)"/>
    <x v="165"/>
    <x v="165"/>
  </r>
  <r>
    <x v="167"/>
    <n v="2"/>
    <x v="0"/>
    <s v="(718)"/>
    <x v="166"/>
    <x v="166"/>
  </r>
  <r>
    <x v="168"/>
    <n v="2"/>
    <x v="0"/>
    <s v="(716)"/>
    <x v="167"/>
    <x v="167"/>
  </r>
  <r>
    <x v="169"/>
    <n v="2"/>
    <x v="0"/>
    <s v="(710)"/>
    <x v="168"/>
    <x v="168"/>
  </r>
  <r>
    <x v="170"/>
    <n v="2"/>
    <x v="0"/>
    <s v="(661)"/>
    <x v="169"/>
    <x v="169"/>
  </r>
  <r>
    <x v="171"/>
    <n v="2"/>
    <x v="0"/>
    <s v="(657)"/>
    <x v="170"/>
    <x v="170"/>
  </r>
  <r>
    <x v="172"/>
    <n v="2"/>
    <x v="0"/>
    <s v="(639)"/>
    <x v="171"/>
    <x v="171"/>
  </r>
  <r>
    <x v="173"/>
    <n v="2"/>
    <x v="0"/>
    <s v="(592)"/>
    <x v="172"/>
    <x v="172"/>
  </r>
  <r>
    <x v="174"/>
    <n v="2"/>
    <x v="0"/>
    <s v="(576)"/>
    <x v="173"/>
    <x v="173"/>
  </r>
  <r>
    <x v="175"/>
    <n v="2"/>
    <x v="0"/>
    <s v="(559)"/>
    <x v="174"/>
    <x v="174"/>
  </r>
  <r>
    <x v="176"/>
    <n v="2"/>
    <x v="0"/>
    <s v="(549)"/>
    <x v="175"/>
    <x v="175"/>
  </r>
  <r>
    <x v="177"/>
    <n v="2"/>
    <x v="0"/>
    <s v="(543)"/>
    <x v="176"/>
    <x v="176"/>
  </r>
  <r>
    <x v="178"/>
    <n v="2"/>
    <x v="0"/>
    <s v="(540)"/>
    <x v="177"/>
    <x v="177"/>
  </r>
  <r>
    <x v="179"/>
    <n v="1"/>
    <x v="0"/>
    <s v="(828)"/>
    <x v="178"/>
    <x v="178"/>
  </r>
  <r>
    <x v="180"/>
    <n v="1"/>
    <x v="0"/>
    <s v="(762)"/>
    <x v="179"/>
    <x v="179"/>
  </r>
  <r>
    <x v="181"/>
    <n v="1"/>
    <x v="0"/>
    <s v="(754)"/>
    <x v="180"/>
    <x v="180"/>
  </r>
  <r>
    <x v="182"/>
    <n v="1"/>
    <x v="0"/>
    <s v="(746)"/>
    <x v="181"/>
    <x v="181"/>
  </r>
  <r>
    <x v="183"/>
    <n v="1"/>
    <x v="0"/>
    <s v="(743)"/>
    <x v="182"/>
    <x v="182"/>
  </r>
  <r>
    <x v="184"/>
    <n v="1"/>
    <x v="0"/>
    <s v="(647)"/>
    <x v="183"/>
    <x v="183"/>
  </r>
  <r>
    <x v="185"/>
    <n v="1"/>
    <x v="0"/>
    <s v="(643)"/>
    <x v="184"/>
    <x v="184"/>
  </r>
  <r>
    <x v="186"/>
    <n v="1"/>
    <x v="0"/>
    <s v="(642)"/>
    <x v="185"/>
    <x v="185"/>
  </r>
  <r>
    <x v="187"/>
    <n v="1"/>
    <x v="0"/>
    <s v="(628)"/>
    <x v="186"/>
    <x v="186"/>
  </r>
  <r>
    <x v="188"/>
    <n v="1"/>
    <x v="0"/>
    <s v="(627)"/>
    <x v="187"/>
    <x v="187"/>
  </r>
  <r>
    <x v="189"/>
    <n v="1"/>
    <x v="0"/>
    <s v="(600)"/>
    <x v="188"/>
    <x v="188"/>
  </r>
  <r>
    <x v="190"/>
    <n v="1"/>
    <x v="0"/>
    <s v="(570)"/>
    <x v="189"/>
    <x v="189"/>
  </r>
  <r>
    <x v="191"/>
    <n v="1"/>
    <x v="0"/>
    <s v="(526)"/>
    <x v="190"/>
    <x v="190"/>
  </r>
  <r>
    <x v="192"/>
    <n v="1"/>
    <x v="0"/>
    <s v="(516)"/>
    <x v="191"/>
    <x v="191"/>
  </r>
  <r>
    <x v="193"/>
    <n v="1"/>
    <x v="0"/>
    <s v="(502)"/>
    <x v="192"/>
    <x v="192"/>
  </r>
  <r>
    <x v="194"/>
    <n v="1"/>
    <x v="0"/>
    <s v="(500)"/>
    <x v="193"/>
    <x v="193"/>
  </r>
  <r>
    <x v="0"/>
    <n v="46902"/>
    <x v="1"/>
    <s v="N/A"/>
    <x v="0"/>
    <x v="0"/>
  </r>
  <r>
    <x v="2"/>
    <n v="5099"/>
    <x v="1"/>
    <s v="(602)"/>
    <x v="2"/>
    <x v="2"/>
  </r>
  <r>
    <x v="1"/>
    <n v="3579"/>
    <x v="1"/>
    <s v="(524)"/>
    <x v="1"/>
    <x v="1"/>
  </r>
  <r>
    <x v="5"/>
    <n v="2957"/>
    <x v="1"/>
    <s v="(753)"/>
    <x v="5"/>
    <x v="5"/>
  </r>
  <r>
    <x v="4"/>
    <n v="2731"/>
    <x v="1"/>
    <s v="(751)"/>
    <x v="4"/>
    <x v="4"/>
  </r>
  <r>
    <x v="3"/>
    <n v="2341"/>
    <x v="1"/>
    <s v="(819)"/>
    <x v="3"/>
    <x v="3"/>
  </r>
  <r>
    <x v="6"/>
    <n v="1898"/>
    <x v="1"/>
    <s v="(613)"/>
    <x v="6"/>
    <x v="6"/>
  </r>
  <r>
    <x v="8"/>
    <n v="1707"/>
    <x v="1"/>
    <s v="(839)"/>
    <x v="8"/>
    <x v="8"/>
  </r>
  <r>
    <x v="7"/>
    <n v="1641"/>
    <x v="1"/>
    <s v="(609)"/>
    <x v="7"/>
    <x v="7"/>
  </r>
  <r>
    <x v="10"/>
    <n v="1622"/>
    <x v="1"/>
    <s v="(617)"/>
    <x v="10"/>
    <x v="10"/>
  </r>
  <r>
    <x v="11"/>
    <n v="1614"/>
    <x v="1"/>
    <s v="(616)"/>
    <x v="11"/>
    <x v="11"/>
  </r>
  <r>
    <x v="9"/>
    <n v="1396"/>
    <x v="1"/>
    <s v="(820)"/>
    <x v="9"/>
    <x v="9"/>
  </r>
  <r>
    <x v="12"/>
    <n v="1326"/>
    <x v="1"/>
    <s v="(770)"/>
    <x v="12"/>
    <x v="12"/>
  </r>
  <r>
    <x v="14"/>
    <n v="1284"/>
    <x v="1"/>
    <s v="(527)"/>
    <x v="14"/>
    <x v="14"/>
  </r>
  <r>
    <x v="13"/>
    <n v="1081"/>
    <x v="1"/>
    <s v="(510)"/>
    <x v="13"/>
    <x v="13"/>
  </r>
  <r>
    <x v="15"/>
    <n v="842"/>
    <x v="1"/>
    <s v="(535)"/>
    <x v="15"/>
    <x v="15"/>
  </r>
  <r>
    <x v="16"/>
    <n v="830"/>
    <x v="1"/>
    <s v="(669)"/>
    <x v="16"/>
    <x v="16"/>
  </r>
  <r>
    <x v="17"/>
    <n v="829"/>
    <x v="1"/>
    <s v="(652)"/>
    <x v="17"/>
    <x v="17"/>
  </r>
  <r>
    <x v="20"/>
    <n v="662"/>
    <x v="1"/>
    <s v="(678)"/>
    <x v="20"/>
    <x v="20"/>
  </r>
  <r>
    <x v="18"/>
    <n v="597"/>
    <x v="1"/>
    <s v="(515)"/>
    <x v="18"/>
    <x v="18"/>
  </r>
  <r>
    <x v="21"/>
    <n v="591"/>
    <x v="1"/>
    <s v="(803)"/>
    <x v="21"/>
    <x v="21"/>
  </r>
  <r>
    <x v="19"/>
    <n v="557"/>
    <x v="1"/>
    <s v="(752)"/>
    <x v="19"/>
    <x v="19"/>
  </r>
  <r>
    <x v="22"/>
    <n v="509"/>
    <x v="1"/>
    <s v="(501)"/>
    <x v="22"/>
    <x v="22"/>
  </r>
  <r>
    <x v="25"/>
    <n v="488"/>
    <x v="1"/>
    <s v="(679)"/>
    <x v="25"/>
    <x v="25"/>
  </r>
  <r>
    <x v="27"/>
    <n v="411"/>
    <x v="1"/>
    <s v="(542)"/>
    <x v="27"/>
    <x v="27"/>
  </r>
  <r>
    <x v="30"/>
    <n v="353"/>
    <x v="1"/>
    <s v="(504)"/>
    <x v="30"/>
    <x v="30"/>
  </r>
  <r>
    <x v="31"/>
    <n v="349"/>
    <x v="1"/>
    <s v="(505)"/>
    <x v="31"/>
    <x v="31"/>
  </r>
  <r>
    <x v="28"/>
    <n v="329"/>
    <x v="1"/>
    <s v="(637)"/>
    <x v="28"/>
    <x v="28"/>
  </r>
  <r>
    <x v="42"/>
    <n v="296"/>
    <x v="1"/>
    <s v="(722)"/>
    <x v="42"/>
    <x v="42"/>
  </r>
  <r>
    <x v="24"/>
    <n v="290"/>
    <x v="1"/>
    <s v="(658)"/>
    <x v="24"/>
    <x v="24"/>
  </r>
  <r>
    <x v="38"/>
    <n v="289"/>
    <x v="1"/>
    <s v="(547)"/>
    <x v="38"/>
    <x v="38"/>
  </r>
  <r>
    <x v="37"/>
    <n v="288"/>
    <x v="1"/>
    <s v="(757)"/>
    <x v="37"/>
    <x v="37"/>
  </r>
  <r>
    <x v="44"/>
    <n v="271"/>
    <x v="1"/>
    <s v="(682)"/>
    <x v="44"/>
    <x v="44"/>
  </r>
  <r>
    <x v="43"/>
    <n v="268"/>
    <x v="1"/>
    <s v="(623)"/>
    <x v="43"/>
    <x v="43"/>
  </r>
  <r>
    <x v="33"/>
    <n v="259"/>
    <x v="1"/>
    <s v="(511)"/>
    <x v="33"/>
    <x v="33"/>
  </r>
  <r>
    <x v="36"/>
    <n v="253"/>
    <x v="1"/>
    <s v="(604)"/>
    <x v="36"/>
    <x v="36"/>
  </r>
  <r>
    <x v="29"/>
    <n v="251"/>
    <x v="1"/>
    <s v="(881)"/>
    <x v="29"/>
    <x v="29"/>
  </r>
  <r>
    <x v="45"/>
    <n v="249"/>
    <x v="1"/>
    <s v="(648)"/>
    <x v="45"/>
    <x v="45"/>
  </r>
  <r>
    <x v="50"/>
    <n v="247"/>
    <x v="1"/>
    <s v="(724)"/>
    <x v="50"/>
    <x v="50"/>
  </r>
  <r>
    <x v="26"/>
    <n v="241"/>
    <x v="1"/>
    <s v="(619)"/>
    <x v="26"/>
    <x v="26"/>
  </r>
  <r>
    <x v="23"/>
    <n v="226"/>
    <x v="1"/>
    <s v="(789)"/>
    <x v="23"/>
    <x v="23"/>
  </r>
  <r>
    <x v="41"/>
    <n v="215"/>
    <x v="1"/>
    <s v="(702)"/>
    <x v="41"/>
    <x v="41"/>
  </r>
  <r>
    <x v="65"/>
    <n v="207"/>
    <x v="1"/>
    <s v="(725)"/>
    <x v="65"/>
    <x v="65"/>
  </r>
  <r>
    <x v="52"/>
    <n v="202"/>
    <x v="1"/>
    <s v="(807)"/>
    <x v="52"/>
    <x v="52"/>
  </r>
  <r>
    <x v="35"/>
    <n v="199"/>
    <x v="1"/>
    <s v="(801)"/>
    <x v="35"/>
    <x v="35"/>
  </r>
  <r>
    <x v="40"/>
    <n v="196"/>
    <x v="1"/>
    <s v="(529)"/>
    <x v="40"/>
    <x v="40"/>
  </r>
  <r>
    <x v="49"/>
    <n v="194"/>
    <x v="1"/>
    <s v="(705)"/>
    <x v="49"/>
    <x v="49"/>
  </r>
  <r>
    <x v="55"/>
    <n v="189"/>
    <x v="1"/>
    <s v="(588)"/>
    <x v="55"/>
    <x v="55"/>
  </r>
  <r>
    <x v="53"/>
    <n v="179"/>
    <x v="1"/>
    <s v="(509)"/>
    <x v="53"/>
    <x v="53"/>
  </r>
  <r>
    <x v="48"/>
    <n v="168"/>
    <x v="1"/>
    <s v="(610)"/>
    <x v="48"/>
    <x v="48"/>
  </r>
  <r>
    <x v="59"/>
    <n v="165"/>
    <x v="1"/>
    <s v="(687)"/>
    <x v="59"/>
    <x v="59"/>
  </r>
  <r>
    <x v="57"/>
    <n v="160"/>
    <x v="1"/>
    <s v="(632)"/>
    <x v="57"/>
    <x v="57"/>
  </r>
  <r>
    <x v="39"/>
    <n v="149"/>
    <x v="1"/>
    <s v="(507)"/>
    <x v="39"/>
    <x v="39"/>
  </r>
  <r>
    <x v="51"/>
    <n v="141"/>
    <x v="1"/>
    <s v="(810)"/>
    <x v="51"/>
    <x v="51"/>
  </r>
  <r>
    <x v="46"/>
    <n v="137"/>
    <x v="1"/>
    <s v="(605)"/>
    <x v="46"/>
    <x v="46"/>
  </r>
  <r>
    <x v="34"/>
    <n v="132"/>
    <x v="1"/>
    <s v="(503)"/>
    <x v="34"/>
    <x v="34"/>
  </r>
  <r>
    <x v="77"/>
    <n v="128"/>
    <x v="1"/>
    <s v="(790)"/>
    <x v="76"/>
    <x v="76"/>
  </r>
  <r>
    <x v="70"/>
    <n v="125"/>
    <x v="1"/>
    <s v="(649)"/>
    <x v="69"/>
    <x v="69"/>
  </r>
  <r>
    <x v="63"/>
    <n v="120"/>
    <x v="1"/>
    <s v="(603)"/>
    <x v="63"/>
    <x v="63"/>
  </r>
  <r>
    <x v="32"/>
    <n v="114"/>
    <x v="1"/>
    <s v="(811)"/>
    <x v="32"/>
    <x v="32"/>
  </r>
  <r>
    <x v="56"/>
    <n v="112"/>
    <x v="1"/>
    <s v="(675)"/>
    <x v="56"/>
    <x v="56"/>
  </r>
  <r>
    <x v="67"/>
    <n v="108"/>
    <x v="1"/>
    <s v="o (0)"/>
    <x v="0"/>
    <x v="0"/>
  </r>
  <r>
    <x v="85"/>
    <n v="98"/>
    <x v="1"/>
    <s v="(764)"/>
    <x v="84"/>
    <x v="84"/>
  </r>
  <r>
    <x v="73"/>
    <n v="93"/>
    <x v="1"/>
    <s v="(676)"/>
    <x v="72"/>
    <x v="72"/>
  </r>
  <r>
    <x v="89"/>
    <n v="91"/>
    <x v="1"/>
    <s v="(671)"/>
    <x v="88"/>
    <x v="88"/>
  </r>
  <r>
    <x v="69"/>
    <n v="88"/>
    <x v="1"/>
    <s v="(611)"/>
    <x v="68"/>
    <x v="68"/>
  </r>
  <r>
    <x v="47"/>
    <n v="82"/>
    <x v="1"/>
    <s v="(520)"/>
    <x v="47"/>
    <x v="47"/>
  </r>
  <r>
    <x v="68"/>
    <n v="75"/>
    <x v="1"/>
    <s v="(862)"/>
    <x v="67"/>
    <x v="67"/>
  </r>
  <r>
    <x v="72"/>
    <n v="73"/>
    <x v="1"/>
    <s v="(581)"/>
    <x v="71"/>
    <x v="71"/>
  </r>
  <r>
    <x v="76"/>
    <n v="72"/>
    <x v="1"/>
    <s v="(758)"/>
    <x v="75"/>
    <x v="75"/>
  </r>
  <r>
    <x v="87"/>
    <n v="71"/>
    <x v="1"/>
    <s v="(717)"/>
    <x v="86"/>
    <x v="86"/>
  </r>
  <r>
    <x v="78"/>
    <n v="66"/>
    <x v="1"/>
    <s v="(659)"/>
    <x v="77"/>
    <x v="77"/>
  </r>
  <r>
    <x v="61"/>
    <n v="63"/>
    <x v="1"/>
    <s v="(525)"/>
    <x v="61"/>
    <x v="61"/>
  </r>
  <r>
    <x v="83"/>
    <n v="61"/>
    <x v="1"/>
    <s v="(638)"/>
    <x v="82"/>
    <x v="82"/>
  </r>
  <r>
    <x v="91"/>
    <n v="60"/>
    <x v="1"/>
    <s v="(517)"/>
    <x v="90"/>
    <x v="90"/>
  </r>
  <r>
    <x v="86"/>
    <n v="58"/>
    <x v="1"/>
    <s v="(582)"/>
    <x v="85"/>
    <x v="85"/>
  </r>
  <r>
    <x v="60"/>
    <n v="56"/>
    <x v="1"/>
    <s v="(813)"/>
    <x v="60"/>
    <x v="60"/>
  </r>
  <r>
    <x v="74"/>
    <n v="56"/>
    <x v="1"/>
    <s v="(534)"/>
    <x v="73"/>
    <x v="73"/>
  </r>
  <r>
    <x v="71"/>
    <n v="55"/>
    <x v="1"/>
    <s v="(561)"/>
    <x v="70"/>
    <x v="70"/>
  </r>
  <r>
    <x v="88"/>
    <n v="52"/>
    <x v="1"/>
    <s v="(618)"/>
    <x v="87"/>
    <x v="87"/>
  </r>
  <r>
    <x v="58"/>
    <n v="51"/>
    <x v="1"/>
    <s v="(575)"/>
    <x v="58"/>
    <x v="58"/>
  </r>
  <r>
    <x v="75"/>
    <n v="45"/>
    <x v="1"/>
    <s v="(624)"/>
    <x v="74"/>
    <x v="74"/>
  </r>
  <r>
    <x v="80"/>
    <n v="44"/>
    <x v="1"/>
    <s v="(745)"/>
    <x v="79"/>
    <x v="79"/>
  </r>
  <r>
    <x v="79"/>
    <n v="44"/>
    <x v="1"/>
    <s v="(567)"/>
    <x v="78"/>
    <x v="78"/>
  </r>
  <r>
    <x v="106"/>
    <n v="43"/>
    <x v="1"/>
    <s v="(759)"/>
    <x v="105"/>
    <x v="105"/>
  </r>
  <r>
    <x v="82"/>
    <n v="43"/>
    <x v="1"/>
    <s v="(564)"/>
    <x v="81"/>
    <x v="81"/>
  </r>
  <r>
    <x v="81"/>
    <n v="42"/>
    <x v="1"/>
    <s v="(539)"/>
    <x v="80"/>
    <x v="80"/>
  </r>
  <r>
    <x v="90"/>
    <n v="40"/>
    <x v="1"/>
    <s v="(771)"/>
    <x v="89"/>
    <x v="89"/>
  </r>
  <r>
    <x v="62"/>
    <n v="40"/>
    <x v="1"/>
    <s v="(536)"/>
    <x v="62"/>
    <x v="62"/>
  </r>
  <r>
    <x v="92"/>
    <n v="39"/>
    <x v="1"/>
    <s v="(528)"/>
    <x v="91"/>
    <x v="91"/>
  </r>
  <r>
    <x v="64"/>
    <n v="38"/>
    <x v="1"/>
    <s v="(630)"/>
    <x v="64"/>
    <x v="64"/>
  </r>
  <r>
    <x v="93"/>
    <n v="36"/>
    <x v="1"/>
    <s v="(508)"/>
    <x v="92"/>
    <x v="92"/>
  </r>
  <r>
    <x v="97"/>
    <n v="35"/>
    <x v="1"/>
    <s v="(631)"/>
    <x v="96"/>
    <x v="96"/>
  </r>
  <r>
    <x v="54"/>
    <n v="35"/>
    <x v="1"/>
    <s v="(522)"/>
    <x v="54"/>
    <x v="54"/>
  </r>
  <r>
    <x v="94"/>
    <n v="34"/>
    <x v="1"/>
    <s v="(821)"/>
    <x v="93"/>
    <x v="93"/>
  </r>
  <r>
    <x v="98"/>
    <n v="32"/>
    <x v="1"/>
    <s v="(635)"/>
    <x v="97"/>
    <x v="97"/>
  </r>
  <r>
    <x v="100"/>
    <n v="30"/>
    <x v="1"/>
    <s v="(737)"/>
    <x v="99"/>
    <x v="99"/>
  </r>
  <r>
    <x v="99"/>
    <n v="29"/>
    <x v="1"/>
    <s v="(825)"/>
    <x v="98"/>
    <x v="98"/>
  </r>
  <r>
    <x v="66"/>
    <n v="29"/>
    <x v="1"/>
    <s v="(773)"/>
    <x v="66"/>
    <x v="66"/>
  </r>
  <r>
    <x v="122"/>
    <n v="29"/>
    <x v="1"/>
    <s v="(563)"/>
    <x v="121"/>
    <x v="121"/>
  </r>
  <r>
    <x v="84"/>
    <n v="29"/>
    <x v="1"/>
    <s v="(530)"/>
    <x v="83"/>
    <x v="83"/>
  </r>
  <r>
    <x v="96"/>
    <n v="26"/>
    <x v="1"/>
    <s v="(506)"/>
    <x v="95"/>
    <x v="95"/>
  </r>
  <r>
    <x v="102"/>
    <n v="24"/>
    <x v="1"/>
    <s v="(554)"/>
    <x v="101"/>
    <x v="101"/>
  </r>
  <r>
    <x v="95"/>
    <n v="23"/>
    <x v="1"/>
    <s v="(558)"/>
    <x v="94"/>
    <x v="94"/>
  </r>
  <r>
    <x v="104"/>
    <n v="18"/>
    <x v="1"/>
    <s v="(512)"/>
    <x v="103"/>
    <x v="103"/>
  </r>
  <r>
    <x v="109"/>
    <n v="16"/>
    <x v="1"/>
    <s v="(650)"/>
    <x v="108"/>
    <x v="108"/>
  </r>
  <r>
    <x v="103"/>
    <n v="16"/>
    <x v="1"/>
    <s v="(596)"/>
    <x v="102"/>
    <x v="102"/>
  </r>
  <r>
    <x v="101"/>
    <n v="15"/>
    <x v="1"/>
    <s v="(760)"/>
    <x v="100"/>
    <x v="100"/>
  </r>
  <r>
    <x v="107"/>
    <n v="14"/>
    <x v="1"/>
    <s v="(641)"/>
    <x v="106"/>
    <x v="106"/>
  </r>
  <r>
    <x v="112"/>
    <n v="14"/>
    <x v="1"/>
    <s v="(640)"/>
    <x v="111"/>
    <x v="111"/>
  </r>
  <r>
    <x v="113"/>
    <n v="14"/>
    <x v="1"/>
    <s v="(560)"/>
    <x v="112"/>
    <x v="112"/>
  </r>
  <r>
    <x v="117"/>
    <n v="12"/>
    <x v="1"/>
    <s v="(744)"/>
    <x v="116"/>
    <x v="116"/>
  </r>
  <r>
    <x v="110"/>
    <n v="11"/>
    <x v="1"/>
    <s v="(740)"/>
    <x v="109"/>
    <x v="109"/>
  </r>
  <r>
    <x v="124"/>
    <n v="10"/>
    <x v="1"/>
    <s v="(686)"/>
    <x v="123"/>
    <x v="123"/>
  </r>
  <r>
    <x v="108"/>
    <n v="10"/>
    <x v="1"/>
    <s v="(533)"/>
    <x v="107"/>
    <x v="107"/>
  </r>
  <r>
    <x v="148"/>
    <n v="9"/>
    <x v="1"/>
    <s v="(866)"/>
    <x v="147"/>
    <x v="147"/>
  </r>
  <r>
    <x v="120"/>
    <n v="9"/>
    <x v="1"/>
    <s v="(670)"/>
    <x v="119"/>
    <x v="119"/>
  </r>
  <r>
    <x v="115"/>
    <n v="9"/>
    <x v="1"/>
    <s v="(548)"/>
    <x v="114"/>
    <x v="114"/>
  </r>
  <r>
    <x v="118"/>
    <n v="8"/>
    <x v="1"/>
    <s v="(597)"/>
    <x v="117"/>
    <x v="117"/>
  </r>
  <r>
    <x v="129"/>
    <n v="8"/>
    <x v="1"/>
    <s v="(541)"/>
    <x v="128"/>
    <x v="128"/>
  </r>
  <r>
    <x v="147"/>
    <n v="8"/>
    <x v="1"/>
    <s v="(518)"/>
    <x v="146"/>
    <x v="146"/>
  </r>
  <r>
    <x v="114"/>
    <n v="7"/>
    <x v="1"/>
    <s v="(622)"/>
    <x v="113"/>
    <x v="113"/>
  </r>
  <r>
    <x v="127"/>
    <n v="7"/>
    <x v="1"/>
    <s v="(557)"/>
    <x v="126"/>
    <x v="126"/>
  </r>
  <r>
    <x v="149"/>
    <n v="6"/>
    <x v="1"/>
    <s v="(765)"/>
    <x v="148"/>
    <x v="148"/>
  </r>
  <r>
    <x v="168"/>
    <n v="6"/>
    <x v="1"/>
    <s v="(716)"/>
    <x v="167"/>
    <x v="167"/>
  </r>
  <r>
    <x v="111"/>
    <n v="6"/>
    <x v="1"/>
    <s v="(571)"/>
    <x v="110"/>
    <x v="110"/>
  </r>
  <r>
    <x v="126"/>
    <n v="6"/>
    <x v="1"/>
    <s v="(569)"/>
    <x v="125"/>
    <x v="125"/>
  </r>
  <r>
    <x v="119"/>
    <n v="6"/>
    <x v="1"/>
    <s v="(544)"/>
    <x v="118"/>
    <x v="118"/>
  </r>
  <r>
    <x v="105"/>
    <n v="5"/>
    <x v="1"/>
    <s v="(698)"/>
    <x v="104"/>
    <x v="104"/>
  </r>
  <r>
    <x v="159"/>
    <n v="5"/>
    <x v="1"/>
    <s v="(625)"/>
    <x v="158"/>
    <x v="158"/>
  </r>
  <r>
    <x v="123"/>
    <n v="5"/>
    <x v="1"/>
    <s v="(555)"/>
    <x v="122"/>
    <x v="122"/>
  </r>
  <r>
    <x v="136"/>
    <n v="5"/>
    <x v="1"/>
    <s v="(551)"/>
    <x v="135"/>
    <x v="135"/>
  </r>
  <r>
    <x v="162"/>
    <n v="5"/>
    <x v="1"/>
    <s v="(546)"/>
    <x v="161"/>
    <x v="161"/>
  </r>
  <r>
    <x v="150"/>
    <n v="5"/>
    <x v="1"/>
    <s v="(521)"/>
    <x v="149"/>
    <x v="149"/>
  </r>
  <r>
    <x v="135"/>
    <n v="5"/>
    <x v="1"/>
    <s v="(519)"/>
    <x v="134"/>
    <x v="134"/>
  </r>
  <r>
    <x v="121"/>
    <n v="5"/>
    <x v="1"/>
    <s v="(514)"/>
    <x v="120"/>
    <x v="120"/>
  </r>
  <r>
    <x v="138"/>
    <n v="5"/>
    <x v="1"/>
    <s v="(513)"/>
    <x v="137"/>
    <x v="137"/>
  </r>
  <r>
    <x v="194"/>
    <n v="5"/>
    <x v="1"/>
    <s v="(500)"/>
    <x v="193"/>
    <x v="193"/>
  </r>
  <r>
    <x v="128"/>
    <n v="4"/>
    <x v="1"/>
    <s v="(556)"/>
    <x v="127"/>
    <x v="127"/>
  </r>
  <r>
    <x v="163"/>
    <n v="4"/>
    <x v="1"/>
    <s v="(531)"/>
    <x v="162"/>
    <x v="162"/>
  </r>
  <r>
    <x v="165"/>
    <n v="3"/>
    <x v="1"/>
    <s v="(855)"/>
    <x v="164"/>
    <x v="164"/>
  </r>
  <r>
    <x v="179"/>
    <n v="3"/>
    <x v="1"/>
    <s v="(828)"/>
    <x v="178"/>
    <x v="178"/>
  </r>
  <r>
    <x v="139"/>
    <n v="3"/>
    <x v="1"/>
    <s v="(804)"/>
    <x v="138"/>
    <x v="138"/>
  </r>
  <r>
    <x v="167"/>
    <n v="3"/>
    <x v="1"/>
    <s v="(718)"/>
    <x v="166"/>
    <x v="166"/>
  </r>
  <r>
    <x v="156"/>
    <n v="3"/>
    <x v="1"/>
    <s v="(691)"/>
    <x v="155"/>
    <x v="155"/>
  </r>
  <r>
    <x v="184"/>
    <n v="3"/>
    <x v="1"/>
    <s v="(647)"/>
    <x v="183"/>
    <x v="183"/>
  </r>
  <r>
    <x v="158"/>
    <n v="3"/>
    <x v="1"/>
    <s v="(634)"/>
    <x v="157"/>
    <x v="157"/>
  </r>
  <r>
    <x v="142"/>
    <n v="3"/>
    <x v="1"/>
    <s v="(574)"/>
    <x v="141"/>
    <x v="141"/>
  </r>
  <r>
    <x v="143"/>
    <n v="3"/>
    <x v="1"/>
    <s v="(573)"/>
    <x v="142"/>
    <x v="142"/>
  </r>
  <r>
    <x v="146"/>
    <n v="3"/>
    <x v="1"/>
    <s v="(553)"/>
    <x v="145"/>
    <x v="145"/>
  </r>
  <r>
    <x v="164"/>
    <n v="3"/>
    <x v="1"/>
    <s v="(523)"/>
    <x v="163"/>
    <x v="163"/>
  </r>
  <r>
    <x v="151"/>
    <n v="2"/>
    <x v="1"/>
    <s v="(868)"/>
    <x v="150"/>
    <x v="150"/>
  </r>
  <r>
    <x v="195"/>
    <n v="2"/>
    <x v="1"/>
    <s v="(767)"/>
    <x v="194"/>
    <x v="194"/>
  </r>
  <r>
    <x v="181"/>
    <n v="2"/>
    <x v="1"/>
    <s v="(754)"/>
    <x v="180"/>
    <x v="180"/>
  </r>
  <r>
    <x v="188"/>
    <n v="2"/>
    <x v="1"/>
    <s v="(627)"/>
    <x v="187"/>
    <x v="187"/>
  </r>
  <r>
    <x v="160"/>
    <n v="2"/>
    <x v="1"/>
    <s v="(612)"/>
    <x v="159"/>
    <x v="159"/>
  </r>
  <r>
    <x v="125"/>
    <n v="2"/>
    <x v="1"/>
    <s v="(606)"/>
    <x v="124"/>
    <x v="124"/>
  </r>
  <r>
    <x v="173"/>
    <n v="2"/>
    <x v="1"/>
    <s v="(592)"/>
    <x v="172"/>
    <x v="172"/>
  </r>
  <r>
    <x v="196"/>
    <n v="2"/>
    <x v="1"/>
    <s v="(584)"/>
    <x v="195"/>
    <x v="195"/>
  </r>
  <r>
    <x v="133"/>
    <n v="2"/>
    <x v="1"/>
    <s v="(577)"/>
    <x v="132"/>
    <x v="132"/>
  </r>
  <r>
    <x v="174"/>
    <n v="2"/>
    <x v="1"/>
    <s v="(576)"/>
    <x v="173"/>
    <x v="173"/>
  </r>
  <r>
    <x v="192"/>
    <n v="2"/>
    <x v="1"/>
    <s v="(516)"/>
    <x v="191"/>
    <x v="191"/>
  </r>
  <r>
    <x v="152"/>
    <n v="1"/>
    <x v="1"/>
    <s v="(800)"/>
    <x v="151"/>
    <x v="151"/>
  </r>
  <r>
    <x v="197"/>
    <n v="1"/>
    <x v="1"/>
    <s v="(766)"/>
    <x v="196"/>
    <x v="196"/>
  </r>
  <r>
    <x v="180"/>
    <n v="1"/>
    <x v="1"/>
    <s v="(762)"/>
    <x v="179"/>
    <x v="179"/>
  </r>
  <r>
    <x v="153"/>
    <n v="1"/>
    <x v="1"/>
    <s v="(756)"/>
    <x v="152"/>
    <x v="152"/>
  </r>
  <r>
    <x v="198"/>
    <n v="1"/>
    <x v="1"/>
    <s v="(755)"/>
    <x v="197"/>
    <x v="197"/>
  </r>
  <r>
    <x v="182"/>
    <n v="1"/>
    <x v="1"/>
    <s v="(746)"/>
    <x v="181"/>
    <x v="181"/>
  </r>
  <r>
    <x v="183"/>
    <n v="1"/>
    <x v="1"/>
    <s v="(743)"/>
    <x v="182"/>
    <x v="182"/>
  </r>
  <r>
    <x v="131"/>
    <n v="1"/>
    <x v="1"/>
    <s v="(709)"/>
    <x v="130"/>
    <x v="130"/>
  </r>
  <r>
    <x v="140"/>
    <n v="1"/>
    <x v="1"/>
    <s v="(693)"/>
    <x v="139"/>
    <x v="139"/>
  </r>
  <r>
    <x v="155"/>
    <n v="1"/>
    <x v="1"/>
    <s v="(692)"/>
    <x v="154"/>
    <x v="154"/>
  </r>
  <r>
    <x v="171"/>
    <n v="1"/>
    <x v="1"/>
    <s v="(657)"/>
    <x v="170"/>
    <x v="170"/>
  </r>
  <r>
    <x v="141"/>
    <n v="1"/>
    <x v="1"/>
    <s v="(656)"/>
    <x v="140"/>
    <x v="140"/>
  </r>
  <r>
    <x v="186"/>
    <n v="1"/>
    <x v="1"/>
    <s v="(642)"/>
    <x v="185"/>
    <x v="185"/>
  </r>
  <r>
    <x v="132"/>
    <n v="1"/>
    <x v="1"/>
    <s v="(636)"/>
    <x v="131"/>
    <x v="131"/>
  </r>
  <r>
    <x v="199"/>
    <n v="1"/>
    <x v="1"/>
    <s v="(633)"/>
    <x v="198"/>
    <x v="198"/>
  </r>
  <r>
    <x v="189"/>
    <n v="1"/>
    <x v="1"/>
    <s v="(600)"/>
    <x v="188"/>
    <x v="188"/>
  </r>
  <r>
    <x v="190"/>
    <n v="1"/>
    <x v="1"/>
    <s v="(570)"/>
    <x v="189"/>
    <x v="189"/>
  </r>
  <r>
    <x v="144"/>
    <n v="1"/>
    <x v="1"/>
    <s v="(566)"/>
    <x v="143"/>
    <x v="143"/>
  </r>
  <r>
    <x v="200"/>
    <n v="1"/>
    <x v="1"/>
    <s v="(552)"/>
    <x v="199"/>
    <x v="199"/>
  </r>
  <r>
    <x v="137"/>
    <n v="1"/>
    <x v="1"/>
    <s v="(550)"/>
    <x v="136"/>
    <x v="136"/>
  </r>
  <r>
    <x v="145"/>
    <n v="1"/>
    <x v="1"/>
    <s v="(545)"/>
    <x v="144"/>
    <x v="144"/>
  </r>
  <r>
    <x v="177"/>
    <n v="1"/>
    <x v="1"/>
    <s v="(543)"/>
    <x v="176"/>
    <x v="176"/>
  </r>
  <r>
    <x v="116"/>
    <n v="1"/>
    <x v="1"/>
    <s v="(532)"/>
    <x v="115"/>
    <x v="115"/>
  </r>
  <r>
    <x v="0"/>
    <n v="45545"/>
    <x v="2"/>
    <s v="N/A"/>
    <x v="0"/>
    <x v="0"/>
  </r>
  <r>
    <x v="2"/>
    <n v="4801"/>
    <x v="2"/>
    <s v="(602)"/>
    <x v="2"/>
    <x v="2"/>
  </r>
  <r>
    <x v="1"/>
    <n v="4392"/>
    <x v="2"/>
    <s v="(524)"/>
    <x v="1"/>
    <x v="1"/>
  </r>
  <r>
    <x v="4"/>
    <n v="2559"/>
    <x v="2"/>
    <s v="(751)"/>
    <x v="4"/>
    <x v="4"/>
  </r>
  <r>
    <x v="5"/>
    <n v="2551"/>
    <x v="2"/>
    <s v="(753)"/>
    <x v="5"/>
    <x v="5"/>
  </r>
  <r>
    <x v="3"/>
    <n v="2499"/>
    <x v="2"/>
    <s v="(819)"/>
    <x v="3"/>
    <x v="3"/>
  </r>
  <r>
    <x v="6"/>
    <n v="1881"/>
    <x v="2"/>
    <s v="(613)"/>
    <x v="6"/>
    <x v="6"/>
  </r>
  <r>
    <x v="7"/>
    <n v="1733"/>
    <x v="2"/>
    <s v="(609)"/>
    <x v="7"/>
    <x v="7"/>
  </r>
  <r>
    <x v="11"/>
    <n v="1502"/>
    <x v="2"/>
    <s v="(616)"/>
    <x v="11"/>
    <x v="11"/>
  </r>
  <r>
    <x v="8"/>
    <n v="1501"/>
    <x v="2"/>
    <s v="(839)"/>
    <x v="8"/>
    <x v="8"/>
  </r>
  <r>
    <x v="10"/>
    <n v="1420"/>
    <x v="2"/>
    <s v="(617)"/>
    <x v="10"/>
    <x v="10"/>
  </r>
  <r>
    <x v="9"/>
    <n v="1374"/>
    <x v="2"/>
    <s v="(820)"/>
    <x v="9"/>
    <x v="9"/>
  </r>
  <r>
    <x v="12"/>
    <n v="1287"/>
    <x v="2"/>
    <s v="(770)"/>
    <x v="12"/>
    <x v="12"/>
  </r>
  <r>
    <x v="14"/>
    <n v="1217"/>
    <x v="2"/>
    <s v="(527)"/>
    <x v="14"/>
    <x v="14"/>
  </r>
  <r>
    <x v="13"/>
    <n v="1052"/>
    <x v="2"/>
    <s v="(510)"/>
    <x v="13"/>
    <x v="13"/>
  </r>
  <r>
    <x v="17"/>
    <n v="825"/>
    <x v="2"/>
    <s v="(652)"/>
    <x v="17"/>
    <x v="17"/>
  </r>
  <r>
    <x v="15"/>
    <n v="806"/>
    <x v="2"/>
    <s v="(535)"/>
    <x v="15"/>
    <x v="15"/>
  </r>
  <r>
    <x v="16"/>
    <n v="727"/>
    <x v="2"/>
    <s v="(669)"/>
    <x v="16"/>
    <x v="16"/>
  </r>
  <r>
    <x v="18"/>
    <n v="592"/>
    <x v="2"/>
    <s v="(515)"/>
    <x v="18"/>
    <x v="18"/>
  </r>
  <r>
    <x v="20"/>
    <n v="574"/>
    <x v="2"/>
    <s v="(678)"/>
    <x v="20"/>
    <x v="20"/>
  </r>
  <r>
    <x v="21"/>
    <n v="537"/>
    <x v="2"/>
    <s v="(803)"/>
    <x v="21"/>
    <x v="21"/>
  </r>
  <r>
    <x v="19"/>
    <n v="525"/>
    <x v="2"/>
    <s v="(752)"/>
    <x v="19"/>
    <x v="19"/>
  </r>
  <r>
    <x v="22"/>
    <n v="512"/>
    <x v="2"/>
    <s v="(501)"/>
    <x v="22"/>
    <x v="22"/>
  </r>
  <r>
    <x v="31"/>
    <n v="410"/>
    <x v="2"/>
    <s v="(505)"/>
    <x v="31"/>
    <x v="31"/>
  </r>
  <r>
    <x v="25"/>
    <n v="409"/>
    <x v="2"/>
    <s v="(679)"/>
    <x v="25"/>
    <x v="25"/>
  </r>
  <r>
    <x v="28"/>
    <n v="349"/>
    <x v="2"/>
    <s v="(637)"/>
    <x v="28"/>
    <x v="28"/>
  </r>
  <r>
    <x v="27"/>
    <n v="338"/>
    <x v="2"/>
    <s v="(542)"/>
    <x v="27"/>
    <x v="27"/>
  </r>
  <r>
    <x v="30"/>
    <n v="331"/>
    <x v="2"/>
    <s v="(504)"/>
    <x v="30"/>
    <x v="30"/>
  </r>
  <r>
    <x v="24"/>
    <n v="278"/>
    <x v="2"/>
    <s v="(658)"/>
    <x v="24"/>
    <x v="24"/>
  </r>
  <r>
    <x v="37"/>
    <n v="274"/>
    <x v="2"/>
    <s v="(757)"/>
    <x v="37"/>
    <x v="37"/>
  </r>
  <r>
    <x v="26"/>
    <n v="261"/>
    <x v="2"/>
    <s v="(619)"/>
    <x v="26"/>
    <x v="26"/>
  </r>
  <r>
    <x v="33"/>
    <n v="257"/>
    <x v="2"/>
    <s v="(511)"/>
    <x v="33"/>
    <x v="33"/>
  </r>
  <r>
    <x v="45"/>
    <n v="247"/>
    <x v="2"/>
    <s v="(648)"/>
    <x v="45"/>
    <x v="45"/>
  </r>
  <r>
    <x v="42"/>
    <n v="246"/>
    <x v="2"/>
    <s v="(722)"/>
    <x v="42"/>
    <x v="42"/>
  </r>
  <r>
    <x v="43"/>
    <n v="236"/>
    <x v="2"/>
    <s v="(623)"/>
    <x v="43"/>
    <x v="43"/>
  </r>
  <r>
    <x v="29"/>
    <n v="232"/>
    <x v="2"/>
    <s v="(881)"/>
    <x v="29"/>
    <x v="29"/>
  </r>
  <r>
    <x v="36"/>
    <n v="231"/>
    <x v="2"/>
    <s v="(604)"/>
    <x v="36"/>
    <x v="36"/>
  </r>
  <r>
    <x v="52"/>
    <n v="229"/>
    <x v="2"/>
    <s v="(807)"/>
    <x v="52"/>
    <x v="52"/>
  </r>
  <r>
    <x v="23"/>
    <n v="226"/>
    <x v="2"/>
    <s v="(789)"/>
    <x v="23"/>
    <x v="23"/>
  </r>
  <r>
    <x v="44"/>
    <n v="223"/>
    <x v="2"/>
    <s v="(682)"/>
    <x v="44"/>
    <x v="44"/>
  </r>
  <r>
    <x v="65"/>
    <n v="217"/>
    <x v="2"/>
    <s v="(725)"/>
    <x v="65"/>
    <x v="65"/>
  </r>
  <r>
    <x v="38"/>
    <n v="215"/>
    <x v="2"/>
    <s v="(547)"/>
    <x v="38"/>
    <x v="38"/>
  </r>
  <r>
    <x v="50"/>
    <n v="213"/>
    <x v="2"/>
    <s v="(724)"/>
    <x v="50"/>
    <x v="50"/>
  </r>
  <r>
    <x v="49"/>
    <n v="199"/>
    <x v="2"/>
    <s v="(705)"/>
    <x v="49"/>
    <x v="49"/>
  </r>
  <r>
    <x v="41"/>
    <n v="197"/>
    <x v="2"/>
    <s v="(702)"/>
    <x v="41"/>
    <x v="41"/>
  </r>
  <r>
    <x v="35"/>
    <n v="182"/>
    <x v="2"/>
    <s v="(801)"/>
    <x v="35"/>
    <x v="35"/>
  </r>
  <r>
    <x v="48"/>
    <n v="182"/>
    <x v="2"/>
    <s v="(610)"/>
    <x v="48"/>
    <x v="48"/>
  </r>
  <r>
    <x v="39"/>
    <n v="171"/>
    <x v="2"/>
    <s v="(507)"/>
    <x v="39"/>
    <x v="39"/>
  </r>
  <r>
    <x v="51"/>
    <n v="166"/>
    <x v="2"/>
    <s v="(810)"/>
    <x v="51"/>
    <x v="51"/>
  </r>
  <r>
    <x v="53"/>
    <n v="162"/>
    <x v="2"/>
    <s v="(509)"/>
    <x v="53"/>
    <x v="53"/>
  </r>
  <r>
    <x v="57"/>
    <n v="155"/>
    <x v="2"/>
    <s v="(632)"/>
    <x v="57"/>
    <x v="57"/>
  </r>
  <r>
    <x v="34"/>
    <n v="155"/>
    <x v="2"/>
    <s v="(503)"/>
    <x v="34"/>
    <x v="34"/>
  </r>
  <r>
    <x v="40"/>
    <n v="152"/>
    <x v="2"/>
    <s v="(529)"/>
    <x v="40"/>
    <x v="40"/>
  </r>
  <r>
    <x v="55"/>
    <n v="145"/>
    <x v="2"/>
    <s v="(588)"/>
    <x v="55"/>
    <x v="55"/>
  </r>
  <r>
    <x v="47"/>
    <n v="144"/>
    <x v="2"/>
    <s v="(520)"/>
    <x v="47"/>
    <x v="47"/>
  </r>
  <r>
    <x v="59"/>
    <n v="142"/>
    <x v="2"/>
    <s v="(687)"/>
    <x v="59"/>
    <x v="59"/>
  </r>
  <r>
    <x v="32"/>
    <n v="119"/>
    <x v="2"/>
    <s v="(811)"/>
    <x v="32"/>
    <x v="32"/>
  </r>
  <r>
    <x v="67"/>
    <n v="115"/>
    <x v="2"/>
    <s v="o (0)"/>
    <x v="0"/>
    <x v="0"/>
  </r>
  <r>
    <x v="72"/>
    <n v="114"/>
    <x v="2"/>
    <s v="(581)"/>
    <x v="71"/>
    <x v="71"/>
  </r>
  <r>
    <x v="68"/>
    <n v="110"/>
    <x v="2"/>
    <s v="(862)"/>
    <x v="67"/>
    <x v="67"/>
  </r>
  <r>
    <x v="77"/>
    <n v="106"/>
    <x v="2"/>
    <s v="(790)"/>
    <x v="76"/>
    <x v="76"/>
  </r>
  <r>
    <x v="85"/>
    <n v="101"/>
    <x v="2"/>
    <s v="(764)"/>
    <x v="84"/>
    <x v="84"/>
  </r>
  <r>
    <x v="61"/>
    <n v="100"/>
    <x v="2"/>
    <s v="(525)"/>
    <x v="61"/>
    <x v="61"/>
  </r>
  <r>
    <x v="56"/>
    <n v="99"/>
    <x v="2"/>
    <s v="(675)"/>
    <x v="56"/>
    <x v="56"/>
  </r>
  <r>
    <x v="73"/>
    <n v="98"/>
    <x v="2"/>
    <s v="(676)"/>
    <x v="72"/>
    <x v="72"/>
  </r>
  <r>
    <x v="63"/>
    <n v="93"/>
    <x v="2"/>
    <s v="(603)"/>
    <x v="63"/>
    <x v="63"/>
  </r>
  <r>
    <x v="46"/>
    <n v="90"/>
    <x v="2"/>
    <s v="(605)"/>
    <x v="46"/>
    <x v="46"/>
  </r>
  <r>
    <x v="70"/>
    <n v="84"/>
    <x v="2"/>
    <s v="(649)"/>
    <x v="69"/>
    <x v="69"/>
  </r>
  <r>
    <x v="69"/>
    <n v="81"/>
    <x v="2"/>
    <s v="(611)"/>
    <x v="68"/>
    <x v="68"/>
  </r>
  <r>
    <x v="78"/>
    <n v="70"/>
    <x v="2"/>
    <s v="(659)"/>
    <x v="77"/>
    <x v="77"/>
  </r>
  <r>
    <x v="58"/>
    <n v="69"/>
    <x v="2"/>
    <s v="(575)"/>
    <x v="58"/>
    <x v="58"/>
  </r>
  <r>
    <x v="76"/>
    <n v="67"/>
    <x v="2"/>
    <s v="(758)"/>
    <x v="75"/>
    <x v="75"/>
  </r>
  <r>
    <x v="81"/>
    <n v="66"/>
    <x v="2"/>
    <s v="(539)"/>
    <x v="80"/>
    <x v="80"/>
  </r>
  <r>
    <x v="87"/>
    <n v="62"/>
    <x v="2"/>
    <s v="(717)"/>
    <x v="86"/>
    <x v="86"/>
  </r>
  <r>
    <x v="83"/>
    <n v="59"/>
    <x v="2"/>
    <s v="(638)"/>
    <x v="82"/>
    <x v="82"/>
  </r>
  <r>
    <x v="91"/>
    <n v="58"/>
    <x v="2"/>
    <s v="(517)"/>
    <x v="90"/>
    <x v="90"/>
  </r>
  <r>
    <x v="89"/>
    <n v="48"/>
    <x v="2"/>
    <s v="(671)"/>
    <x v="88"/>
    <x v="88"/>
  </r>
  <r>
    <x v="88"/>
    <n v="48"/>
    <x v="2"/>
    <s v="(618)"/>
    <x v="87"/>
    <x v="87"/>
  </r>
  <r>
    <x v="60"/>
    <n v="47"/>
    <x v="2"/>
    <s v="(813)"/>
    <x v="60"/>
    <x v="60"/>
  </r>
  <r>
    <x v="92"/>
    <n v="46"/>
    <x v="2"/>
    <s v="(528)"/>
    <x v="91"/>
    <x v="91"/>
  </r>
  <r>
    <x v="86"/>
    <n v="45"/>
    <x v="2"/>
    <s v="(582)"/>
    <x v="85"/>
    <x v="85"/>
  </r>
  <r>
    <x v="54"/>
    <n v="44"/>
    <x v="2"/>
    <s v="(522)"/>
    <x v="54"/>
    <x v="54"/>
  </r>
  <r>
    <x v="75"/>
    <n v="43"/>
    <x v="2"/>
    <s v="(624)"/>
    <x v="74"/>
    <x v="74"/>
  </r>
  <r>
    <x v="71"/>
    <n v="41"/>
    <x v="2"/>
    <s v="(561)"/>
    <x v="70"/>
    <x v="70"/>
  </r>
  <r>
    <x v="100"/>
    <n v="40"/>
    <x v="2"/>
    <s v="(737)"/>
    <x v="99"/>
    <x v="99"/>
  </r>
  <r>
    <x v="98"/>
    <n v="40"/>
    <x v="2"/>
    <s v="(635)"/>
    <x v="97"/>
    <x v="97"/>
  </r>
  <r>
    <x v="96"/>
    <n v="40"/>
    <x v="2"/>
    <s v="(506)"/>
    <x v="95"/>
    <x v="95"/>
  </r>
  <r>
    <x v="66"/>
    <n v="38"/>
    <x v="2"/>
    <s v="(773)"/>
    <x v="66"/>
    <x v="66"/>
  </r>
  <r>
    <x v="106"/>
    <n v="37"/>
    <x v="2"/>
    <s v="(759)"/>
    <x v="105"/>
    <x v="105"/>
  </r>
  <r>
    <x v="93"/>
    <n v="35"/>
    <x v="2"/>
    <s v="(508)"/>
    <x v="92"/>
    <x v="92"/>
  </r>
  <r>
    <x v="94"/>
    <n v="33"/>
    <x v="2"/>
    <s v="(821)"/>
    <x v="93"/>
    <x v="93"/>
  </r>
  <r>
    <x v="84"/>
    <n v="31"/>
    <x v="2"/>
    <s v="(530)"/>
    <x v="83"/>
    <x v="83"/>
  </r>
  <r>
    <x v="64"/>
    <n v="30"/>
    <x v="2"/>
    <s v="(630)"/>
    <x v="64"/>
    <x v="64"/>
  </r>
  <r>
    <x v="101"/>
    <n v="29"/>
    <x v="2"/>
    <s v="(760)"/>
    <x v="100"/>
    <x v="100"/>
  </r>
  <r>
    <x v="95"/>
    <n v="29"/>
    <x v="2"/>
    <s v="(558)"/>
    <x v="94"/>
    <x v="94"/>
  </r>
  <r>
    <x v="62"/>
    <n v="29"/>
    <x v="2"/>
    <s v="(536)"/>
    <x v="62"/>
    <x v="62"/>
  </r>
  <r>
    <x v="99"/>
    <n v="27"/>
    <x v="2"/>
    <s v="(825)"/>
    <x v="98"/>
    <x v="98"/>
  </r>
  <r>
    <x v="97"/>
    <n v="27"/>
    <x v="2"/>
    <s v="(631)"/>
    <x v="96"/>
    <x v="96"/>
  </r>
  <r>
    <x v="79"/>
    <n v="27"/>
    <x v="2"/>
    <s v="(567)"/>
    <x v="78"/>
    <x v="78"/>
  </r>
  <r>
    <x v="74"/>
    <n v="27"/>
    <x v="2"/>
    <s v="(534)"/>
    <x v="73"/>
    <x v="73"/>
  </r>
  <r>
    <x v="82"/>
    <n v="23"/>
    <x v="2"/>
    <s v="(564)"/>
    <x v="81"/>
    <x v="81"/>
  </r>
  <r>
    <x v="122"/>
    <n v="23"/>
    <x v="2"/>
    <s v="(563)"/>
    <x v="121"/>
    <x v="121"/>
  </r>
  <r>
    <x v="90"/>
    <n v="22"/>
    <x v="2"/>
    <s v="(771)"/>
    <x v="89"/>
    <x v="89"/>
  </r>
  <r>
    <x v="120"/>
    <n v="21"/>
    <x v="2"/>
    <s v="(670)"/>
    <x v="119"/>
    <x v="119"/>
  </r>
  <r>
    <x v="109"/>
    <n v="20"/>
    <x v="2"/>
    <s v="(650)"/>
    <x v="108"/>
    <x v="108"/>
  </r>
  <r>
    <x v="103"/>
    <n v="20"/>
    <x v="2"/>
    <s v="(596)"/>
    <x v="102"/>
    <x v="102"/>
  </r>
  <r>
    <x v="112"/>
    <n v="18"/>
    <x v="2"/>
    <s v="(640)"/>
    <x v="111"/>
    <x v="111"/>
  </r>
  <r>
    <x v="102"/>
    <n v="18"/>
    <x v="2"/>
    <s v="(554)"/>
    <x v="101"/>
    <x v="101"/>
  </r>
  <r>
    <x v="149"/>
    <n v="16"/>
    <x v="2"/>
    <s v="(765)"/>
    <x v="148"/>
    <x v="148"/>
  </r>
  <r>
    <x v="104"/>
    <n v="16"/>
    <x v="2"/>
    <s v="(512)"/>
    <x v="103"/>
    <x v="103"/>
  </r>
  <r>
    <x v="136"/>
    <n v="15"/>
    <x v="2"/>
    <s v="(551)"/>
    <x v="135"/>
    <x v="135"/>
  </r>
  <r>
    <x v="110"/>
    <n v="12"/>
    <x v="2"/>
    <s v="(740)"/>
    <x v="109"/>
    <x v="109"/>
  </r>
  <r>
    <x v="113"/>
    <n v="12"/>
    <x v="2"/>
    <s v="(560)"/>
    <x v="112"/>
    <x v="112"/>
  </r>
  <r>
    <x v="107"/>
    <n v="10"/>
    <x v="2"/>
    <s v="(641)"/>
    <x v="106"/>
    <x v="106"/>
  </r>
  <r>
    <x v="118"/>
    <n v="10"/>
    <x v="2"/>
    <s v="(597)"/>
    <x v="117"/>
    <x v="117"/>
  </r>
  <r>
    <x v="128"/>
    <n v="9"/>
    <x v="2"/>
    <s v="(556)"/>
    <x v="127"/>
    <x v="127"/>
  </r>
  <r>
    <x v="115"/>
    <n v="9"/>
    <x v="2"/>
    <s v="(548)"/>
    <x v="114"/>
    <x v="114"/>
  </r>
  <r>
    <x v="108"/>
    <n v="8"/>
    <x v="2"/>
    <s v="(533)"/>
    <x v="107"/>
    <x v="107"/>
  </r>
  <r>
    <x v="150"/>
    <n v="8"/>
    <x v="2"/>
    <s v="(521)"/>
    <x v="149"/>
    <x v="149"/>
  </r>
  <r>
    <x v="124"/>
    <n v="7"/>
    <x v="2"/>
    <s v="(686)"/>
    <x v="123"/>
    <x v="123"/>
  </r>
  <r>
    <x v="127"/>
    <n v="7"/>
    <x v="2"/>
    <s v="(557)"/>
    <x v="126"/>
    <x v="126"/>
  </r>
  <r>
    <x v="129"/>
    <n v="7"/>
    <x v="2"/>
    <s v="(541)"/>
    <x v="128"/>
    <x v="128"/>
  </r>
  <r>
    <x v="165"/>
    <n v="6"/>
    <x v="2"/>
    <s v="(855)"/>
    <x v="164"/>
    <x v="164"/>
  </r>
  <r>
    <x v="140"/>
    <n v="6"/>
    <x v="2"/>
    <s v="(693)"/>
    <x v="139"/>
    <x v="139"/>
  </r>
  <r>
    <x v="162"/>
    <n v="6"/>
    <x v="2"/>
    <s v="(546)"/>
    <x v="161"/>
    <x v="161"/>
  </r>
  <r>
    <x v="147"/>
    <n v="6"/>
    <x v="2"/>
    <s v="(518)"/>
    <x v="146"/>
    <x v="146"/>
  </r>
  <r>
    <x v="148"/>
    <n v="5"/>
    <x v="2"/>
    <s v="(866)"/>
    <x v="147"/>
    <x v="147"/>
  </r>
  <r>
    <x v="117"/>
    <n v="5"/>
    <x v="2"/>
    <s v="(744)"/>
    <x v="116"/>
    <x v="116"/>
  </r>
  <r>
    <x v="105"/>
    <n v="5"/>
    <x v="2"/>
    <s v="(698)"/>
    <x v="104"/>
    <x v="104"/>
  </r>
  <r>
    <x v="187"/>
    <n v="5"/>
    <x v="2"/>
    <s v="(628)"/>
    <x v="186"/>
    <x v="186"/>
  </r>
  <r>
    <x v="111"/>
    <n v="5"/>
    <x v="2"/>
    <s v="(571)"/>
    <x v="110"/>
    <x v="110"/>
  </r>
  <r>
    <x v="183"/>
    <n v="4"/>
    <x v="2"/>
    <s v="(743)"/>
    <x v="182"/>
    <x v="182"/>
  </r>
  <r>
    <x v="156"/>
    <n v="4"/>
    <x v="2"/>
    <s v="(691)"/>
    <x v="155"/>
    <x v="155"/>
  </r>
  <r>
    <x v="184"/>
    <n v="4"/>
    <x v="2"/>
    <s v="(647)"/>
    <x v="183"/>
    <x v="183"/>
  </r>
  <r>
    <x v="178"/>
    <n v="4"/>
    <x v="2"/>
    <s v="(540)"/>
    <x v="177"/>
    <x v="177"/>
  </r>
  <r>
    <x v="121"/>
    <n v="4"/>
    <x v="2"/>
    <s v="(514)"/>
    <x v="120"/>
    <x v="120"/>
  </r>
  <r>
    <x v="138"/>
    <n v="4"/>
    <x v="2"/>
    <s v="(513)"/>
    <x v="137"/>
    <x v="137"/>
  </r>
  <r>
    <x v="167"/>
    <n v="3"/>
    <x v="2"/>
    <s v="(718)"/>
    <x v="166"/>
    <x v="166"/>
  </r>
  <r>
    <x v="168"/>
    <n v="3"/>
    <x v="2"/>
    <s v="(716)"/>
    <x v="167"/>
    <x v="167"/>
  </r>
  <r>
    <x v="141"/>
    <n v="3"/>
    <x v="2"/>
    <s v="(656)"/>
    <x v="140"/>
    <x v="140"/>
  </r>
  <r>
    <x v="114"/>
    <n v="3"/>
    <x v="2"/>
    <s v="(622)"/>
    <x v="113"/>
    <x v="113"/>
  </r>
  <r>
    <x v="160"/>
    <n v="3"/>
    <x v="2"/>
    <s v="(612)"/>
    <x v="159"/>
    <x v="159"/>
  </r>
  <r>
    <x v="142"/>
    <n v="3"/>
    <x v="2"/>
    <s v="(574)"/>
    <x v="141"/>
    <x v="141"/>
  </r>
  <r>
    <x v="143"/>
    <n v="3"/>
    <x v="2"/>
    <s v="(573)"/>
    <x v="142"/>
    <x v="142"/>
  </r>
  <r>
    <x v="126"/>
    <n v="3"/>
    <x v="2"/>
    <s v="(569)"/>
    <x v="125"/>
    <x v="125"/>
  </r>
  <r>
    <x v="144"/>
    <n v="3"/>
    <x v="2"/>
    <s v="(566)"/>
    <x v="143"/>
    <x v="143"/>
  </r>
  <r>
    <x v="135"/>
    <n v="3"/>
    <x v="2"/>
    <s v="(519)"/>
    <x v="134"/>
    <x v="134"/>
  </r>
  <r>
    <x v="179"/>
    <n v="2"/>
    <x v="2"/>
    <s v="(828)"/>
    <x v="178"/>
    <x v="178"/>
  </r>
  <r>
    <x v="153"/>
    <n v="2"/>
    <x v="2"/>
    <s v="(756)"/>
    <x v="152"/>
    <x v="152"/>
  </r>
  <r>
    <x v="181"/>
    <n v="2"/>
    <x v="2"/>
    <s v="(754)"/>
    <x v="180"/>
    <x v="180"/>
  </r>
  <r>
    <x v="159"/>
    <n v="2"/>
    <x v="2"/>
    <s v="(625)"/>
    <x v="158"/>
    <x v="158"/>
  </r>
  <r>
    <x v="173"/>
    <n v="2"/>
    <x v="2"/>
    <s v="(592)"/>
    <x v="172"/>
    <x v="172"/>
  </r>
  <r>
    <x v="196"/>
    <n v="2"/>
    <x v="2"/>
    <s v="(584)"/>
    <x v="195"/>
    <x v="195"/>
  </r>
  <r>
    <x v="133"/>
    <n v="2"/>
    <x v="2"/>
    <s v="(577)"/>
    <x v="132"/>
    <x v="132"/>
  </r>
  <r>
    <x v="190"/>
    <n v="2"/>
    <x v="2"/>
    <s v="(570)"/>
    <x v="189"/>
    <x v="189"/>
  </r>
  <r>
    <x v="119"/>
    <n v="2"/>
    <x v="2"/>
    <s v="(544)"/>
    <x v="118"/>
    <x v="118"/>
  </r>
  <r>
    <x v="134"/>
    <n v="2"/>
    <x v="2"/>
    <s v="(538)"/>
    <x v="133"/>
    <x v="133"/>
  </r>
  <r>
    <x v="201"/>
    <n v="2"/>
    <x v="2"/>
    <s v="(537)"/>
    <x v="200"/>
    <x v="200"/>
  </r>
  <r>
    <x v="139"/>
    <n v="1"/>
    <x v="2"/>
    <s v="(804)"/>
    <x v="138"/>
    <x v="138"/>
  </r>
  <r>
    <x v="166"/>
    <n v="1"/>
    <x v="2"/>
    <s v="(802)"/>
    <x v="165"/>
    <x v="165"/>
  </r>
  <r>
    <x v="152"/>
    <n v="1"/>
    <x v="2"/>
    <s v="(800)"/>
    <x v="151"/>
    <x v="151"/>
  </r>
  <r>
    <x v="195"/>
    <n v="1"/>
    <x v="2"/>
    <s v="(767)"/>
    <x v="194"/>
    <x v="194"/>
  </r>
  <r>
    <x v="180"/>
    <n v="1"/>
    <x v="2"/>
    <s v="(762)"/>
    <x v="179"/>
    <x v="179"/>
  </r>
  <r>
    <x v="182"/>
    <n v="1"/>
    <x v="2"/>
    <s v="(746)"/>
    <x v="181"/>
    <x v="181"/>
  </r>
  <r>
    <x v="80"/>
    <n v="1"/>
    <x v="2"/>
    <s v="(745)"/>
    <x v="79"/>
    <x v="79"/>
  </r>
  <r>
    <x v="154"/>
    <n v="1"/>
    <x v="2"/>
    <s v="(736)"/>
    <x v="153"/>
    <x v="153"/>
  </r>
  <r>
    <x v="155"/>
    <n v="1"/>
    <x v="2"/>
    <s v="(692)"/>
    <x v="154"/>
    <x v="154"/>
  </r>
  <r>
    <x v="202"/>
    <n v="1"/>
    <x v="2"/>
    <s v="(662)"/>
    <x v="201"/>
    <x v="201"/>
  </r>
  <r>
    <x v="171"/>
    <n v="1"/>
    <x v="2"/>
    <s v="(657)"/>
    <x v="170"/>
    <x v="170"/>
  </r>
  <r>
    <x v="203"/>
    <n v="1"/>
    <x v="2"/>
    <s v="(651)"/>
    <x v="202"/>
    <x v="202"/>
  </r>
  <r>
    <x v="186"/>
    <n v="1"/>
    <x v="2"/>
    <s v="(642)"/>
    <x v="185"/>
    <x v="185"/>
  </r>
  <r>
    <x v="132"/>
    <n v="1"/>
    <x v="2"/>
    <s v="(636)"/>
    <x v="131"/>
    <x v="131"/>
  </r>
  <r>
    <x v="199"/>
    <n v="1"/>
    <x v="2"/>
    <s v="(633)"/>
    <x v="198"/>
    <x v="198"/>
  </r>
  <r>
    <x v="188"/>
    <n v="1"/>
    <x v="2"/>
    <s v="(627)"/>
    <x v="187"/>
    <x v="187"/>
  </r>
  <r>
    <x v="125"/>
    <n v="1"/>
    <x v="2"/>
    <s v="(606)"/>
    <x v="124"/>
    <x v="124"/>
  </r>
  <r>
    <x v="189"/>
    <n v="1"/>
    <x v="2"/>
    <s v="(600)"/>
    <x v="188"/>
    <x v="188"/>
  </r>
  <r>
    <x v="174"/>
    <n v="1"/>
    <x v="2"/>
    <s v="(576)"/>
    <x v="173"/>
    <x v="173"/>
  </r>
  <r>
    <x v="123"/>
    <n v="1"/>
    <x v="2"/>
    <s v="(555)"/>
    <x v="122"/>
    <x v="122"/>
  </r>
  <r>
    <x v="137"/>
    <n v="1"/>
    <x v="2"/>
    <s v="(550)"/>
    <x v="136"/>
    <x v="136"/>
  </r>
  <r>
    <x v="145"/>
    <n v="1"/>
    <x v="2"/>
    <s v="(545)"/>
    <x v="144"/>
    <x v="144"/>
  </r>
  <r>
    <x v="164"/>
    <n v="1"/>
    <x v="2"/>
    <s v="(523)"/>
    <x v="163"/>
    <x v="163"/>
  </r>
  <r>
    <x v="192"/>
    <n v="1"/>
    <x v="2"/>
    <s v="(516)"/>
    <x v="191"/>
    <x v="191"/>
  </r>
  <r>
    <x v="193"/>
    <n v="1"/>
    <x v="2"/>
    <s v="(502)"/>
    <x v="192"/>
    <x v="192"/>
  </r>
  <r>
    <x v="194"/>
    <n v="1"/>
    <x v="2"/>
    <s v="(500)"/>
    <x v="193"/>
    <x v="193"/>
  </r>
  <r>
    <x v="0"/>
    <n v="45468"/>
    <x v="3"/>
    <s v="N/A"/>
    <x v="0"/>
    <x v="0"/>
  </r>
  <r>
    <x v="1"/>
    <n v="5447"/>
    <x v="3"/>
    <s v="(524)"/>
    <x v="1"/>
    <x v="1"/>
  </r>
  <r>
    <x v="2"/>
    <n v="4443"/>
    <x v="3"/>
    <s v="(602)"/>
    <x v="2"/>
    <x v="2"/>
  </r>
  <r>
    <x v="3"/>
    <n v="2612"/>
    <x v="3"/>
    <s v="(819)"/>
    <x v="3"/>
    <x v="3"/>
  </r>
  <r>
    <x v="5"/>
    <n v="2444"/>
    <x v="3"/>
    <s v="(753)"/>
    <x v="5"/>
    <x v="5"/>
  </r>
  <r>
    <x v="4"/>
    <n v="2235"/>
    <x v="3"/>
    <s v="(751)"/>
    <x v="4"/>
    <x v="4"/>
  </r>
  <r>
    <x v="6"/>
    <n v="1957"/>
    <x v="3"/>
    <s v="(613)"/>
    <x v="6"/>
    <x v="6"/>
  </r>
  <r>
    <x v="11"/>
    <n v="1605"/>
    <x v="3"/>
    <s v="(616)"/>
    <x v="11"/>
    <x v="11"/>
  </r>
  <r>
    <x v="8"/>
    <n v="1491"/>
    <x v="3"/>
    <s v="(839)"/>
    <x v="8"/>
    <x v="8"/>
  </r>
  <r>
    <x v="7"/>
    <n v="1448"/>
    <x v="3"/>
    <s v="(609)"/>
    <x v="7"/>
    <x v="7"/>
  </r>
  <r>
    <x v="10"/>
    <n v="1326"/>
    <x v="3"/>
    <s v="(617)"/>
    <x v="10"/>
    <x v="10"/>
  </r>
  <r>
    <x v="12"/>
    <n v="1272"/>
    <x v="3"/>
    <s v="(770)"/>
    <x v="12"/>
    <x v="12"/>
  </r>
  <r>
    <x v="9"/>
    <n v="1247"/>
    <x v="3"/>
    <s v="(820)"/>
    <x v="9"/>
    <x v="9"/>
  </r>
  <r>
    <x v="13"/>
    <n v="1169"/>
    <x v="3"/>
    <s v="(510)"/>
    <x v="13"/>
    <x v="13"/>
  </r>
  <r>
    <x v="14"/>
    <n v="999"/>
    <x v="3"/>
    <s v="(527)"/>
    <x v="14"/>
    <x v="14"/>
  </r>
  <r>
    <x v="33"/>
    <n v="761"/>
    <x v="3"/>
    <s v="(511)"/>
    <x v="33"/>
    <x v="33"/>
  </r>
  <r>
    <x v="15"/>
    <n v="746"/>
    <x v="3"/>
    <s v="(535)"/>
    <x v="15"/>
    <x v="15"/>
  </r>
  <r>
    <x v="17"/>
    <n v="707"/>
    <x v="3"/>
    <s v="(652)"/>
    <x v="17"/>
    <x v="17"/>
  </r>
  <r>
    <x v="22"/>
    <n v="608"/>
    <x v="3"/>
    <s v="(501)"/>
    <x v="22"/>
    <x v="22"/>
  </r>
  <r>
    <x v="18"/>
    <n v="576"/>
    <x v="3"/>
    <s v="(515)"/>
    <x v="18"/>
    <x v="18"/>
  </r>
  <r>
    <x v="30"/>
    <n v="568"/>
    <x v="3"/>
    <s v="(504)"/>
    <x v="30"/>
    <x v="30"/>
  </r>
  <r>
    <x v="20"/>
    <n v="563"/>
    <x v="3"/>
    <s v="(678)"/>
    <x v="20"/>
    <x v="20"/>
  </r>
  <r>
    <x v="16"/>
    <n v="559"/>
    <x v="3"/>
    <s v="(669)"/>
    <x v="16"/>
    <x v="16"/>
  </r>
  <r>
    <x v="21"/>
    <n v="516"/>
    <x v="3"/>
    <s v="(803)"/>
    <x v="21"/>
    <x v="21"/>
  </r>
  <r>
    <x v="19"/>
    <n v="453"/>
    <x v="3"/>
    <s v="(752)"/>
    <x v="19"/>
    <x v="19"/>
  </r>
  <r>
    <x v="25"/>
    <n v="405"/>
    <x v="3"/>
    <s v="(679)"/>
    <x v="25"/>
    <x v="25"/>
  </r>
  <r>
    <x v="27"/>
    <n v="369"/>
    <x v="3"/>
    <s v="(542)"/>
    <x v="27"/>
    <x v="27"/>
  </r>
  <r>
    <x v="31"/>
    <n v="296"/>
    <x v="3"/>
    <s v="(505)"/>
    <x v="31"/>
    <x v="31"/>
  </r>
  <r>
    <x v="24"/>
    <n v="248"/>
    <x v="3"/>
    <s v="(658)"/>
    <x v="24"/>
    <x v="24"/>
  </r>
  <r>
    <x v="28"/>
    <n v="245"/>
    <x v="3"/>
    <s v="(637)"/>
    <x v="28"/>
    <x v="28"/>
  </r>
  <r>
    <x v="42"/>
    <n v="238"/>
    <x v="3"/>
    <s v="(722)"/>
    <x v="42"/>
    <x v="42"/>
  </r>
  <r>
    <x v="23"/>
    <n v="235"/>
    <x v="3"/>
    <s v="(789)"/>
    <x v="23"/>
    <x v="23"/>
  </r>
  <r>
    <x v="38"/>
    <n v="234"/>
    <x v="3"/>
    <s v="(547)"/>
    <x v="38"/>
    <x v="38"/>
  </r>
  <r>
    <x v="45"/>
    <n v="233"/>
    <x v="3"/>
    <s v="(648)"/>
    <x v="45"/>
    <x v="45"/>
  </r>
  <r>
    <x v="36"/>
    <n v="226"/>
    <x v="3"/>
    <s v="(604)"/>
    <x v="36"/>
    <x v="36"/>
  </r>
  <r>
    <x v="26"/>
    <n v="224"/>
    <x v="3"/>
    <s v="(619)"/>
    <x v="26"/>
    <x v="26"/>
  </r>
  <r>
    <x v="37"/>
    <n v="215"/>
    <x v="3"/>
    <s v="(757)"/>
    <x v="37"/>
    <x v="37"/>
  </r>
  <r>
    <x v="29"/>
    <n v="210"/>
    <x v="3"/>
    <s v="(881)"/>
    <x v="29"/>
    <x v="29"/>
  </r>
  <r>
    <x v="39"/>
    <n v="207"/>
    <x v="3"/>
    <s v="(507)"/>
    <x v="39"/>
    <x v="39"/>
  </r>
  <r>
    <x v="65"/>
    <n v="204"/>
    <x v="3"/>
    <s v="(725)"/>
    <x v="65"/>
    <x v="65"/>
  </r>
  <r>
    <x v="44"/>
    <n v="198"/>
    <x v="3"/>
    <s v="(682)"/>
    <x v="44"/>
    <x v="44"/>
  </r>
  <r>
    <x v="50"/>
    <n v="191"/>
    <x v="3"/>
    <s v="(724)"/>
    <x v="50"/>
    <x v="50"/>
  </r>
  <r>
    <x v="41"/>
    <n v="183"/>
    <x v="3"/>
    <s v="(702)"/>
    <x v="41"/>
    <x v="41"/>
  </r>
  <r>
    <x v="43"/>
    <n v="183"/>
    <x v="3"/>
    <s v="(623)"/>
    <x v="43"/>
    <x v="43"/>
  </r>
  <r>
    <x v="52"/>
    <n v="182"/>
    <x v="3"/>
    <s v="(807)"/>
    <x v="52"/>
    <x v="52"/>
  </r>
  <r>
    <x v="35"/>
    <n v="182"/>
    <x v="3"/>
    <s v="(801)"/>
    <x v="35"/>
    <x v="35"/>
  </r>
  <r>
    <x v="57"/>
    <n v="182"/>
    <x v="3"/>
    <s v="(632)"/>
    <x v="57"/>
    <x v="57"/>
  </r>
  <r>
    <x v="34"/>
    <n v="173"/>
    <x v="3"/>
    <s v="(503)"/>
    <x v="34"/>
    <x v="34"/>
  </r>
  <r>
    <x v="53"/>
    <n v="167"/>
    <x v="3"/>
    <s v="(509)"/>
    <x v="53"/>
    <x v="53"/>
  </r>
  <r>
    <x v="48"/>
    <n v="153"/>
    <x v="3"/>
    <s v="(610)"/>
    <x v="48"/>
    <x v="48"/>
  </r>
  <r>
    <x v="47"/>
    <n v="149"/>
    <x v="3"/>
    <s v="(520)"/>
    <x v="47"/>
    <x v="47"/>
  </r>
  <r>
    <x v="32"/>
    <n v="145"/>
    <x v="3"/>
    <s v="(811)"/>
    <x v="32"/>
    <x v="32"/>
  </r>
  <r>
    <x v="51"/>
    <n v="144"/>
    <x v="3"/>
    <s v="(810)"/>
    <x v="51"/>
    <x v="51"/>
  </r>
  <r>
    <x v="55"/>
    <n v="140"/>
    <x v="3"/>
    <s v="(588)"/>
    <x v="55"/>
    <x v="55"/>
  </r>
  <r>
    <x v="40"/>
    <n v="138"/>
    <x v="3"/>
    <s v="(529)"/>
    <x v="40"/>
    <x v="40"/>
  </r>
  <r>
    <x v="59"/>
    <n v="133"/>
    <x v="3"/>
    <s v="(687)"/>
    <x v="59"/>
    <x v="59"/>
  </r>
  <r>
    <x v="63"/>
    <n v="133"/>
    <x v="3"/>
    <s v="(603)"/>
    <x v="63"/>
    <x v="63"/>
  </r>
  <r>
    <x v="49"/>
    <n v="130"/>
    <x v="3"/>
    <s v="(705)"/>
    <x v="49"/>
    <x v="49"/>
  </r>
  <r>
    <x v="46"/>
    <n v="126"/>
    <x v="3"/>
    <s v="(605)"/>
    <x v="46"/>
    <x v="46"/>
  </r>
  <r>
    <x v="56"/>
    <n v="115"/>
    <x v="3"/>
    <s v="(675)"/>
    <x v="56"/>
    <x v="56"/>
  </r>
  <r>
    <x v="73"/>
    <n v="99"/>
    <x v="3"/>
    <s v="(676)"/>
    <x v="72"/>
    <x v="72"/>
  </r>
  <r>
    <x v="77"/>
    <n v="97"/>
    <x v="3"/>
    <s v="(790)"/>
    <x v="76"/>
    <x v="76"/>
  </r>
  <r>
    <x v="67"/>
    <n v="97"/>
    <x v="3"/>
    <s v="o (0)"/>
    <x v="0"/>
    <x v="0"/>
  </r>
  <r>
    <x v="58"/>
    <n v="96"/>
    <x v="3"/>
    <s v="(575)"/>
    <x v="58"/>
    <x v="58"/>
  </r>
  <r>
    <x v="61"/>
    <n v="93"/>
    <x v="3"/>
    <s v="(525)"/>
    <x v="61"/>
    <x v="61"/>
  </r>
  <r>
    <x v="69"/>
    <n v="88"/>
    <x v="3"/>
    <s v="(611)"/>
    <x v="68"/>
    <x v="68"/>
  </r>
  <r>
    <x v="70"/>
    <n v="84"/>
    <x v="3"/>
    <s v="(649)"/>
    <x v="69"/>
    <x v="69"/>
  </r>
  <r>
    <x v="85"/>
    <n v="81"/>
    <x v="3"/>
    <s v="(764)"/>
    <x v="84"/>
    <x v="84"/>
  </r>
  <r>
    <x v="91"/>
    <n v="74"/>
    <x v="3"/>
    <s v="(517)"/>
    <x v="90"/>
    <x v="90"/>
  </r>
  <r>
    <x v="68"/>
    <n v="71"/>
    <x v="3"/>
    <s v="(862)"/>
    <x v="67"/>
    <x v="67"/>
  </r>
  <r>
    <x v="76"/>
    <n v="58"/>
    <x v="3"/>
    <s v="(758)"/>
    <x v="75"/>
    <x v="75"/>
  </r>
  <r>
    <x v="83"/>
    <n v="58"/>
    <x v="3"/>
    <s v="(638)"/>
    <x v="82"/>
    <x v="82"/>
  </r>
  <r>
    <x v="72"/>
    <n v="58"/>
    <x v="3"/>
    <s v="(581)"/>
    <x v="71"/>
    <x v="71"/>
  </r>
  <r>
    <x v="81"/>
    <n v="57"/>
    <x v="3"/>
    <s v="(539)"/>
    <x v="80"/>
    <x v="80"/>
  </r>
  <r>
    <x v="54"/>
    <n v="56"/>
    <x v="3"/>
    <s v="(522)"/>
    <x v="54"/>
    <x v="54"/>
  </r>
  <r>
    <x v="60"/>
    <n v="55"/>
    <x v="3"/>
    <s v="(813)"/>
    <x v="60"/>
    <x v="60"/>
  </r>
  <r>
    <x v="87"/>
    <n v="53"/>
    <x v="3"/>
    <s v="(717)"/>
    <x v="86"/>
    <x v="86"/>
  </r>
  <r>
    <x v="75"/>
    <n v="53"/>
    <x v="3"/>
    <s v="(624)"/>
    <x v="74"/>
    <x v="74"/>
  </r>
  <r>
    <x v="71"/>
    <n v="53"/>
    <x v="3"/>
    <s v="(561)"/>
    <x v="70"/>
    <x v="70"/>
  </r>
  <r>
    <x v="92"/>
    <n v="53"/>
    <x v="3"/>
    <s v="(528)"/>
    <x v="91"/>
    <x v="91"/>
  </r>
  <r>
    <x v="64"/>
    <n v="51"/>
    <x v="3"/>
    <s v="(630)"/>
    <x v="64"/>
    <x v="64"/>
  </r>
  <r>
    <x v="86"/>
    <n v="51"/>
    <x v="3"/>
    <s v="(582)"/>
    <x v="85"/>
    <x v="85"/>
  </r>
  <r>
    <x v="74"/>
    <n v="50"/>
    <x v="3"/>
    <s v="(534)"/>
    <x v="73"/>
    <x v="73"/>
  </r>
  <r>
    <x v="62"/>
    <n v="49"/>
    <x v="3"/>
    <s v="(536)"/>
    <x v="62"/>
    <x v="62"/>
  </r>
  <r>
    <x v="82"/>
    <n v="47"/>
    <x v="3"/>
    <s v="(564)"/>
    <x v="81"/>
    <x v="81"/>
  </r>
  <r>
    <x v="79"/>
    <n v="46"/>
    <x v="3"/>
    <s v="(567)"/>
    <x v="78"/>
    <x v="78"/>
  </r>
  <r>
    <x v="96"/>
    <n v="46"/>
    <x v="3"/>
    <s v="(506)"/>
    <x v="95"/>
    <x v="95"/>
  </r>
  <r>
    <x v="88"/>
    <n v="44"/>
    <x v="3"/>
    <s v="(618)"/>
    <x v="87"/>
    <x v="87"/>
  </r>
  <r>
    <x v="120"/>
    <n v="43"/>
    <x v="3"/>
    <s v="(670)"/>
    <x v="119"/>
    <x v="119"/>
  </r>
  <r>
    <x v="93"/>
    <n v="43"/>
    <x v="3"/>
    <s v="(508)"/>
    <x v="92"/>
    <x v="92"/>
  </r>
  <r>
    <x v="97"/>
    <n v="42"/>
    <x v="3"/>
    <s v="(631)"/>
    <x v="96"/>
    <x v="96"/>
  </r>
  <r>
    <x v="66"/>
    <n v="41"/>
    <x v="3"/>
    <s v="(773)"/>
    <x v="66"/>
    <x v="66"/>
  </r>
  <r>
    <x v="84"/>
    <n v="41"/>
    <x v="3"/>
    <s v="(530)"/>
    <x v="83"/>
    <x v="83"/>
  </r>
  <r>
    <x v="90"/>
    <n v="38"/>
    <x v="3"/>
    <s v="(771)"/>
    <x v="89"/>
    <x v="89"/>
  </r>
  <r>
    <x v="101"/>
    <n v="37"/>
    <x v="3"/>
    <s v="(760)"/>
    <x v="100"/>
    <x v="100"/>
  </r>
  <r>
    <x v="95"/>
    <n v="34"/>
    <x v="3"/>
    <s v="(558)"/>
    <x v="94"/>
    <x v="94"/>
  </r>
  <r>
    <x v="106"/>
    <n v="33"/>
    <x v="3"/>
    <s v="(759)"/>
    <x v="105"/>
    <x v="105"/>
  </r>
  <r>
    <x v="109"/>
    <n v="32"/>
    <x v="3"/>
    <s v="(650)"/>
    <x v="108"/>
    <x v="108"/>
  </r>
  <r>
    <x v="149"/>
    <n v="31"/>
    <x v="3"/>
    <s v="(765)"/>
    <x v="148"/>
    <x v="148"/>
  </r>
  <r>
    <x v="98"/>
    <n v="31"/>
    <x v="3"/>
    <s v="(635)"/>
    <x v="97"/>
    <x v="97"/>
  </r>
  <r>
    <x v="94"/>
    <n v="29"/>
    <x v="3"/>
    <s v="(821)"/>
    <x v="93"/>
    <x v="93"/>
  </r>
  <r>
    <x v="100"/>
    <n v="28"/>
    <x v="3"/>
    <s v="(737)"/>
    <x v="99"/>
    <x v="99"/>
  </r>
  <r>
    <x v="78"/>
    <n v="28"/>
    <x v="3"/>
    <s v="(659)"/>
    <x v="77"/>
    <x v="77"/>
  </r>
  <r>
    <x v="89"/>
    <n v="23"/>
    <x v="3"/>
    <s v="(671)"/>
    <x v="88"/>
    <x v="88"/>
  </r>
  <r>
    <x v="99"/>
    <n v="20"/>
    <x v="3"/>
    <s v="(825)"/>
    <x v="98"/>
    <x v="98"/>
  </r>
  <r>
    <x v="122"/>
    <n v="18"/>
    <x v="3"/>
    <s v="(563)"/>
    <x v="121"/>
    <x v="121"/>
  </r>
  <r>
    <x v="148"/>
    <n v="17"/>
    <x v="3"/>
    <s v="(866)"/>
    <x v="147"/>
    <x v="147"/>
  </r>
  <r>
    <x v="107"/>
    <n v="17"/>
    <x v="3"/>
    <s v="(641)"/>
    <x v="106"/>
    <x v="106"/>
  </r>
  <r>
    <x v="112"/>
    <n v="16"/>
    <x v="3"/>
    <s v="(640)"/>
    <x v="111"/>
    <x v="111"/>
  </r>
  <r>
    <x v="104"/>
    <n v="15"/>
    <x v="3"/>
    <s v="(512)"/>
    <x v="103"/>
    <x v="103"/>
  </r>
  <r>
    <x v="150"/>
    <n v="14"/>
    <x v="3"/>
    <s v="(521)"/>
    <x v="149"/>
    <x v="149"/>
  </r>
  <r>
    <x v="102"/>
    <n v="12"/>
    <x v="3"/>
    <s v="(554)"/>
    <x v="101"/>
    <x v="101"/>
  </r>
  <r>
    <x v="103"/>
    <n v="11"/>
    <x v="3"/>
    <s v="(596)"/>
    <x v="102"/>
    <x v="102"/>
  </r>
  <r>
    <x v="115"/>
    <n v="10"/>
    <x v="3"/>
    <s v="(548)"/>
    <x v="114"/>
    <x v="114"/>
  </r>
  <r>
    <x v="119"/>
    <n v="10"/>
    <x v="3"/>
    <s v="(544)"/>
    <x v="118"/>
    <x v="118"/>
  </r>
  <r>
    <x v="147"/>
    <n v="10"/>
    <x v="3"/>
    <s v="(518)"/>
    <x v="146"/>
    <x v="146"/>
  </r>
  <r>
    <x v="118"/>
    <n v="9"/>
    <x v="3"/>
    <s v="(597)"/>
    <x v="117"/>
    <x v="117"/>
  </r>
  <r>
    <x v="113"/>
    <n v="9"/>
    <x v="3"/>
    <s v="(560)"/>
    <x v="112"/>
    <x v="112"/>
  </r>
  <r>
    <x v="117"/>
    <n v="8"/>
    <x v="3"/>
    <s v="(744)"/>
    <x v="116"/>
    <x v="116"/>
  </r>
  <r>
    <x v="110"/>
    <n v="8"/>
    <x v="3"/>
    <s v="(740)"/>
    <x v="109"/>
    <x v="109"/>
  </r>
  <r>
    <x v="143"/>
    <n v="8"/>
    <x v="3"/>
    <s v="(573)"/>
    <x v="142"/>
    <x v="142"/>
  </r>
  <r>
    <x v="108"/>
    <n v="8"/>
    <x v="3"/>
    <s v="(533)"/>
    <x v="107"/>
    <x v="107"/>
  </r>
  <r>
    <x v="114"/>
    <n v="7"/>
    <x v="3"/>
    <s v="(622)"/>
    <x v="113"/>
    <x v="113"/>
  </r>
  <r>
    <x v="121"/>
    <n v="7"/>
    <x v="3"/>
    <s v="(514)"/>
    <x v="120"/>
    <x v="120"/>
  </r>
  <r>
    <x v="139"/>
    <n v="6"/>
    <x v="3"/>
    <s v="(804)"/>
    <x v="138"/>
    <x v="138"/>
  </r>
  <r>
    <x v="105"/>
    <n v="6"/>
    <x v="3"/>
    <s v="(698)"/>
    <x v="104"/>
    <x v="104"/>
  </r>
  <r>
    <x v="111"/>
    <n v="6"/>
    <x v="3"/>
    <s v="(571)"/>
    <x v="110"/>
    <x v="110"/>
  </r>
  <r>
    <x v="151"/>
    <n v="5"/>
    <x v="3"/>
    <s v="(868)"/>
    <x v="150"/>
    <x v="150"/>
  </r>
  <r>
    <x v="80"/>
    <n v="5"/>
    <x v="3"/>
    <s v="(745)"/>
    <x v="79"/>
    <x v="79"/>
  </r>
  <r>
    <x v="156"/>
    <n v="5"/>
    <x v="3"/>
    <s v="(691)"/>
    <x v="155"/>
    <x v="155"/>
  </r>
  <r>
    <x v="158"/>
    <n v="5"/>
    <x v="3"/>
    <s v="(634)"/>
    <x v="157"/>
    <x v="157"/>
  </r>
  <r>
    <x v="133"/>
    <n v="5"/>
    <x v="3"/>
    <s v="(577)"/>
    <x v="132"/>
    <x v="132"/>
  </r>
  <r>
    <x v="126"/>
    <n v="5"/>
    <x v="3"/>
    <s v="(569)"/>
    <x v="125"/>
    <x v="125"/>
  </r>
  <r>
    <x v="127"/>
    <n v="5"/>
    <x v="3"/>
    <s v="(557)"/>
    <x v="126"/>
    <x v="126"/>
  </r>
  <r>
    <x v="116"/>
    <n v="5"/>
    <x v="3"/>
    <s v="(532)"/>
    <x v="115"/>
    <x v="115"/>
  </r>
  <r>
    <x v="180"/>
    <n v="4"/>
    <x v="3"/>
    <s v="(762)"/>
    <x v="179"/>
    <x v="179"/>
  </r>
  <r>
    <x v="183"/>
    <n v="4"/>
    <x v="3"/>
    <s v="(743)"/>
    <x v="182"/>
    <x v="182"/>
  </r>
  <r>
    <x v="167"/>
    <n v="4"/>
    <x v="3"/>
    <s v="(718)"/>
    <x v="166"/>
    <x v="166"/>
  </r>
  <r>
    <x v="124"/>
    <n v="4"/>
    <x v="3"/>
    <s v="(686)"/>
    <x v="123"/>
    <x v="123"/>
  </r>
  <r>
    <x v="187"/>
    <n v="4"/>
    <x v="3"/>
    <s v="(628)"/>
    <x v="186"/>
    <x v="186"/>
  </r>
  <r>
    <x v="173"/>
    <n v="4"/>
    <x v="3"/>
    <s v="(592)"/>
    <x v="172"/>
    <x v="172"/>
  </r>
  <r>
    <x v="190"/>
    <n v="4"/>
    <x v="3"/>
    <s v="(570)"/>
    <x v="189"/>
    <x v="189"/>
  </r>
  <r>
    <x v="128"/>
    <n v="4"/>
    <x v="3"/>
    <s v="(556)"/>
    <x v="127"/>
    <x v="127"/>
  </r>
  <r>
    <x v="135"/>
    <n v="4"/>
    <x v="3"/>
    <s v="(519)"/>
    <x v="134"/>
    <x v="134"/>
  </r>
  <r>
    <x v="138"/>
    <n v="4"/>
    <x v="3"/>
    <s v="(513)"/>
    <x v="137"/>
    <x v="137"/>
  </r>
  <r>
    <x v="179"/>
    <n v="3"/>
    <x v="3"/>
    <s v="(828)"/>
    <x v="178"/>
    <x v="178"/>
  </r>
  <r>
    <x v="152"/>
    <n v="3"/>
    <x v="3"/>
    <s v="(800)"/>
    <x v="151"/>
    <x v="151"/>
  </r>
  <r>
    <x v="168"/>
    <n v="3"/>
    <x v="3"/>
    <s v="(716)"/>
    <x v="167"/>
    <x v="167"/>
  </r>
  <r>
    <x v="204"/>
    <n v="3"/>
    <x v="3"/>
    <s v="(711)"/>
    <x v="203"/>
    <x v="203"/>
  </r>
  <r>
    <x v="184"/>
    <n v="3"/>
    <x v="3"/>
    <s v="(647)"/>
    <x v="183"/>
    <x v="183"/>
  </r>
  <r>
    <x v="159"/>
    <n v="3"/>
    <x v="3"/>
    <s v="(625)"/>
    <x v="158"/>
    <x v="158"/>
  </r>
  <r>
    <x v="142"/>
    <n v="3"/>
    <x v="3"/>
    <s v="(574)"/>
    <x v="141"/>
    <x v="141"/>
  </r>
  <r>
    <x v="137"/>
    <n v="3"/>
    <x v="3"/>
    <s v="(550)"/>
    <x v="136"/>
    <x v="136"/>
  </r>
  <r>
    <x v="129"/>
    <n v="3"/>
    <x v="3"/>
    <s v="(541)"/>
    <x v="128"/>
    <x v="128"/>
  </r>
  <r>
    <x v="194"/>
    <n v="3"/>
    <x v="3"/>
    <s v="(500)"/>
    <x v="193"/>
    <x v="193"/>
  </r>
  <r>
    <x v="131"/>
    <n v="2"/>
    <x v="3"/>
    <s v="(709)"/>
    <x v="130"/>
    <x v="130"/>
  </r>
  <r>
    <x v="199"/>
    <n v="2"/>
    <x v="3"/>
    <s v="(633)"/>
    <x v="198"/>
    <x v="198"/>
  </r>
  <r>
    <x v="174"/>
    <n v="2"/>
    <x v="3"/>
    <s v="(576)"/>
    <x v="173"/>
    <x v="173"/>
  </r>
  <r>
    <x v="144"/>
    <n v="2"/>
    <x v="3"/>
    <s v="(566)"/>
    <x v="143"/>
    <x v="143"/>
  </r>
  <r>
    <x v="123"/>
    <n v="2"/>
    <x v="3"/>
    <s v="(555)"/>
    <x v="122"/>
    <x v="122"/>
  </r>
  <r>
    <x v="146"/>
    <n v="2"/>
    <x v="3"/>
    <s v="(553)"/>
    <x v="145"/>
    <x v="145"/>
  </r>
  <r>
    <x v="145"/>
    <n v="2"/>
    <x v="3"/>
    <s v="(545)"/>
    <x v="144"/>
    <x v="144"/>
  </r>
  <r>
    <x v="178"/>
    <n v="2"/>
    <x v="3"/>
    <s v="(540)"/>
    <x v="177"/>
    <x v="177"/>
  </r>
  <r>
    <x v="201"/>
    <n v="2"/>
    <x v="3"/>
    <s v="(537)"/>
    <x v="200"/>
    <x v="200"/>
  </r>
  <r>
    <x v="163"/>
    <n v="2"/>
    <x v="3"/>
    <s v="(531)"/>
    <x v="162"/>
    <x v="162"/>
  </r>
  <r>
    <x v="192"/>
    <n v="2"/>
    <x v="3"/>
    <s v="(516)"/>
    <x v="191"/>
    <x v="191"/>
  </r>
  <r>
    <x v="165"/>
    <n v="1"/>
    <x v="3"/>
    <s v="(855)"/>
    <x v="164"/>
    <x v="164"/>
  </r>
  <r>
    <x v="195"/>
    <n v="1"/>
    <x v="3"/>
    <s v="(767)"/>
    <x v="194"/>
    <x v="194"/>
  </r>
  <r>
    <x v="197"/>
    <n v="1"/>
    <x v="3"/>
    <s v="(766)"/>
    <x v="196"/>
    <x v="196"/>
  </r>
  <r>
    <x v="181"/>
    <n v="1"/>
    <x v="3"/>
    <s v="(754)"/>
    <x v="180"/>
    <x v="180"/>
  </r>
  <r>
    <x v="205"/>
    <n v="1"/>
    <x v="3"/>
    <s v="(749)"/>
    <x v="204"/>
    <x v="204"/>
  </r>
  <r>
    <x v="182"/>
    <n v="1"/>
    <x v="3"/>
    <s v="(746)"/>
    <x v="181"/>
    <x v="181"/>
  </r>
  <r>
    <x v="130"/>
    <n v="1"/>
    <x v="3"/>
    <s v="(734)"/>
    <x v="129"/>
    <x v="129"/>
  </r>
  <r>
    <x v="140"/>
    <n v="1"/>
    <x v="3"/>
    <s v="(693)"/>
    <x v="139"/>
    <x v="139"/>
  </r>
  <r>
    <x v="155"/>
    <n v="1"/>
    <x v="3"/>
    <s v="(692)"/>
    <x v="154"/>
    <x v="154"/>
  </r>
  <r>
    <x v="206"/>
    <n v="1"/>
    <x v="3"/>
    <s v="(673)"/>
    <x v="205"/>
    <x v="205"/>
  </r>
  <r>
    <x v="171"/>
    <n v="1"/>
    <x v="3"/>
    <s v="(657)"/>
    <x v="170"/>
    <x v="170"/>
  </r>
  <r>
    <x v="185"/>
    <n v="1"/>
    <x v="3"/>
    <s v="(643)"/>
    <x v="184"/>
    <x v="184"/>
  </r>
  <r>
    <x v="186"/>
    <n v="1"/>
    <x v="3"/>
    <s v="(642)"/>
    <x v="185"/>
    <x v="185"/>
  </r>
  <r>
    <x v="172"/>
    <n v="1"/>
    <x v="3"/>
    <s v="(639)"/>
    <x v="171"/>
    <x v="171"/>
  </r>
  <r>
    <x v="132"/>
    <n v="1"/>
    <x v="3"/>
    <s v="(636)"/>
    <x v="131"/>
    <x v="131"/>
  </r>
  <r>
    <x v="160"/>
    <n v="1"/>
    <x v="3"/>
    <s v="(612)"/>
    <x v="159"/>
    <x v="159"/>
  </r>
  <r>
    <x v="207"/>
    <n v="1"/>
    <x v="3"/>
    <s v="(598)"/>
    <x v="206"/>
    <x v="206"/>
  </r>
  <r>
    <x v="196"/>
    <n v="1"/>
    <x v="3"/>
    <s v="(584)"/>
    <x v="195"/>
    <x v="195"/>
  </r>
  <r>
    <x v="136"/>
    <n v="1"/>
    <x v="3"/>
    <s v="(551)"/>
    <x v="135"/>
    <x v="135"/>
  </r>
  <r>
    <x v="162"/>
    <n v="1"/>
    <x v="3"/>
    <s v="(546)"/>
    <x v="161"/>
    <x v="161"/>
  </r>
  <r>
    <x v="177"/>
    <n v="1"/>
    <x v="3"/>
    <s v="(543)"/>
    <x v="176"/>
    <x v="176"/>
  </r>
  <r>
    <x v="134"/>
    <n v="1"/>
    <x v="3"/>
    <s v="(538)"/>
    <x v="133"/>
    <x v="133"/>
  </r>
  <r>
    <x v="191"/>
    <n v="1"/>
    <x v="3"/>
    <s v="(526)"/>
    <x v="190"/>
    <x v="190"/>
  </r>
  <r>
    <x v="164"/>
    <n v="1"/>
    <x v="3"/>
    <s v="(523)"/>
    <x v="163"/>
    <x v="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D8144-7663-4EF1-8A70-527081A53CAF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L6:R215" firstHeaderRow="1" firstDataRow="2" firstDataCol="2"/>
  <pivotFields count="6">
    <pivotField compact="0" outline="0" showAll="0" defaultSubtotal="0">
      <items count="208">
        <item x="202"/>
        <item x="61"/>
        <item x="116"/>
        <item x="77"/>
        <item x="157"/>
        <item x="158"/>
        <item x="183"/>
        <item x="1"/>
        <item x="47"/>
        <item x="98"/>
        <item x="152"/>
        <item x="104"/>
        <item x="201"/>
        <item x="168"/>
        <item x="155"/>
        <item x="94"/>
        <item x="153"/>
        <item x="182"/>
        <item x="193"/>
        <item x="64"/>
        <item x="175"/>
        <item x="37"/>
        <item x="96"/>
        <item x="154"/>
        <item x="121"/>
        <item x="164"/>
        <item x="181"/>
        <item x="195"/>
        <item x="28"/>
        <item x="45"/>
        <item x="135"/>
        <item x="82"/>
        <item x="91"/>
        <item x="196"/>
        <item x="58"/>
        <item x="106"/>
        <item x="2"/>
        <item x="151"/>
        <item x="18"/>
        <item x="207"/>
        <item x="13"/>
        <item x="19"/>
        <item x="162"/>
        <item x="36"/>
        <item x="54"/>
        <item x="15"/>
        <item x="206"/>
        <item x="189"/>
        <item x="43"/>
        <item x="44"/>
        <item x="27"/>
        <item x="4"/>
        <item x="25"/>
        <item x="31"/>
        <item x="125"/>
        <item x="73"/>
        <item x="149"/>
        <item x="161"/>
        <item x="192"/>
        <item x="35"/>
        <item x="166"/>
        <item x="70"/>
        <item x="80"/>
        <item x="50"/>
        <item x="138"/>
        <item x="148"/>
        <item x="111"/>
        <item x="120"/>
        <item x="53"/>
        <item x="173"/>
        <item x="66"/>
        <item x="122"/>
        <item x="198"/>
        <item x="24"/>
        <item x="147"/>
        <item x="145"/>
        <item x="79"/>
        <item x="184"/>
        <item x="132"/>
        <item x="144"/>
        <item x="126"/>
        <item x="108"/>
        <item x="169"/>
        <item x="197"/>
        <item x="117"/>
        <item x="88"/>
        <item x="156"/>
        <item x="76"/>
        <item x="14"/>
        <item x="167"/>
        <item x="172"/>
        <item x="71"/>
        <item x="142"/>
        <item x="130"/>
        <item x="63"/>
        <item x="11"/>
        <item x="127"/>
        <item x="41"/>
        <item x="86"/>
        <item x="186"/>
        <item x="185"/>
        <item x="136"/>
        <item x="205"/>
        <item x="8"/>
        <item x="129"/>
        <item x="95"/>
        <item x="42"/>
        <item x="140"/>
        <item x="21"/>
        <item x="40"/>
        <item x="203"/>
        <item x="34"/>
        <item x="16"/>
        <item x="100"/>
        <item x="146"/>
        <item x="60"/>
        <item x="112"/>
        <item x="204"/>
        <item x="92"/>
        <item x="10"/>
        <item x="6"/>
        <item x="59"/>
        <item x="180"/>
        <item x="124"/>
        <item x="187"/>
        <item x="179"/>
        <item x="105"/>
        <item x="190"/>
        <item x="78"/>
        <item x="114"/>
        <item x="22"/>
        <item x="67"/>
        <item x="119"/>
        <item x="110"/>
        <item x="199"/>
        <item x="109"/>
        <item x="17"/>
        <item x="74"/>
        <item x="97"/>
        <item x="57"/>
        <item x="139"/>
        <item x="141"/>
        <item x="118"/>
        <item x="56"/>
        <item x="30"/>
        <item x="5"/>
        <item x="93"/>
        <item x="9"/>
        <item x="194"/>
        <item x="200"/>
        <item x="150"/>
        <item x="87"/>
        <item x="113"/>
        <item x="85"/>
        <item x="32"/>
        <item x="128"/>
        <item x="143"/>
        <item x="134"/>
        <item x="69"/>
        <item x="48"/>
        <item x="68"/>
        <item x="174"/>
        <item x="12"/>
        <item x="170"/>
        <item x="107"/>
        <item x="99"/>
        <item x="52"/>
        <item x="165"/>
        <item x="39"/>
        <item x="3"/>
        <item x="171"/>
        <item x="160"/>
        <item x="75"/>
        <item x="65"/>
        <item x="55"/>
        <item x="29"/>
        <item x="26"/>
        <item x="177"/>
        <item x="83"/>
        <item x="7"/>
        <item x="123"/>
        <item x="84"/>
        <item x="81"/>
        <item x="72"/>
        <item x="38"/>
        <item x="46"/>
        <item x="178"/>
        <item x="163"/>
        <item x="23"/>
        <item x="89"/>
        <item x="101"/>
        <item x="131"/>
        <item x="0"/>
        <item x="191"/>
        <item x="159"/>
        <item x="33"/>
        <item x="176"/>
        <item x="49"/>
        <item x="115"/>
        <item x="102"/>
        <item x="188"/>
        <item x="20"/>
        <item x="133"/>
        <item x="137"/>
        <item x="51"/>
        <item x="62"/>
        <item x="90"/>
        <item x="103"/>
      </items>
    </pivotField>
    <pivotField dataField="1" compact="0" outline="0" showAll="0" defaultSubtotal="0"/>
    <pivotField axis="axisCol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axis="axisRow" compact="0" outline="0" showAll="0" defaultSubtotal="0">
      <items count="207">
        <item x="193"/>
        <item x="22"/>
        <item x="192"/>
        <item x="34"/>
        <item x="30"/>
        <item x="31"/>
        <item x="95"/>
        <item x="39"/>
        <item x="92"/>
        <item x="53"/>
        <item x="13"/>
        <item x="33"/>
        <item x="103"/>
        <item x="137"/>
        <item x="120"/>
        <item x="18"/>
        <item x="191"/>
        <item x="90"/>
        <item x="146"/>
        <item x="134"/>
        <item x="47"/>
        <item x="149"/>
        <item x="54"/>
        <item x="163"/>
        <item x="1"/>
        <item x="61"/>
        <item x="190"/>
        <item x="14"/>
        <item x="91"/>
        <item x="40"/>
        <item x="83"/>
        <item x="162"/>
        <item x="115"/>
        <item x="107"/>
        <item x="73"/>
        <item x="15"/>
        <item x="62"/>
        <item x="200"/>
        <item x="133"/>
        <item x="80"/>
        <item x="177"/>
        <item x="128"/>
        <item x="27"/>
        <item x="176"/>
        <item x="118"/>
        <item x="144"/>
        <item x="161"/>
        <item x="38"/>
        <item x="114"/>
        <item x="175"/>
        <item x="136"/>
        <item x="135"/>
        <item x="199"/>
        <item x="145"/>
        <item x="101"/>
        <item x="122"/>
        <item x="127"/>
        <item x="126"/>
        <item x="94"/>
        <item x="174"/>
        <item x="112"/>
        <item x="70"/>
        <item x="121"/>
        <item x="81"/>
        <item x="160"/>
        <item x="143"/>
        <item x="78"/>
        <item x="125"/>
        <item x="189"/>
        <item x="110"/>
        <item x="142"/>
        <item x="141"/>
        <item x="58"/>
        <item x="173"/>
        <item x="132"/>
        <item x="71"/>
        <item x="85"/>
        <item x="195"/>
        <item x="55"/>
        <item x="172"/>
        <item x="102"/>
        <item x="117"/>
        <item x="206"/>
        <item x="188"/>
        <item x="2"/>
        <item x="63"/>
        <item x="36"/>
        <item x="46"/>
        <item x="124"/>
        <item x="7"/>
        <item x="48"/>
        <item x="68"/>
        <item x="159"/>
        <item x="6"/>
        <item x="11"/>
        <item x="10"/>
        <item x="87"/>
        <item x="26"/>
        <item x="113"/>
        <item x="43"/>
        <item x="74"/>
        <item x="158"/>
        <item x="187"/>
        <item x="186"/>
        <item x="64"/>
        <item x="96"/>
        <item x="57"/>
        <item x="198"/>
        <item x="157"/>
        <item x="97"/>
        <item x="131"/>
        <item x="28"/>
        <item x="82"/>
        <item x="171"/>
        <item x="111"/>
        <item x="106"/>
        <item x="185"/>
        <item x="184"/>
        <item x="156"/>
        <item x="183"/>
        <item x="45"/>
        <item x="69"/>
        <item x="108"/>
        <item x="202"/>
        <item x="17"/>
        <item x="140"/>
        <item x="170"/>
        <item x="24"/>
        <item x="77"/>
        <item x="169"/>
        <item x="201"/>
        <item x="16"/>
        <item x="119"/>
        <item x="88"/>
        <item x="205"/>
        <item x="56"/>
        <item x="72"/>
        <item x="20"/>
        <item x="25"/>
        <item x="44"/>
        <item x="123"/>
        <item x="59"/>
        <item x="155"/>
        <item x="154"/>
        <item x="139"/>
        <item x="104"/>
        <item x="41"/>
        <item x="49"/>
        <item x="130"/>
        <item x="168"/>
        <item x="203"/>
        <item x="167"/>
        <item x="86"/>
        <item x="166"/>
        <item x="42"/>
        <item x="50"/>
        <item x="65"/>
        <item x="129"/>
        <item x="153"/>
        <item x="99"/>
        <item x="109"/>
        <item x="182"/>
        <item x="116"/>
        <item x="79"/>
        <item x="181"/>
        <item x="204"/>
        <item x="4"/>
        <item x="19"/>
        <item x="5"/>
        <item x="180"/>
        <item x="197"/>
        <item x="152"/>
        <item x="37"/>
        <item x="75"/>
        <item x="105"/>
        <item x="100"/>
        <item x="179"/>
        <item x="84"/>
        <item x="148"/>
        <item x="196"/>
        <item x="194"/>
        <item x="12"/>
        <item x="89"/>
        <item x="66"/>
        <item x="23"/>
        <item x="76"/>
        <item x="151"/>
        <item x="35"/>
        <item x="165"/>
        <item x="21"/>
        <item x="138"/>
        <item x="52"/>
        <item x="51"/>
        <item x="32"/>
        <item x="60"/>
        <item x="3"/>
        <item x="9"/>
        <item x="93"/>
        <item x="98"/>
        <item x="178"/>
        <item x="8"/>
        <item x="164"/>
        <item x="67"/>
        <item x="147"/>
        <item x="150"/>
        <item x="29"/>
        <item x="0"/>
      </items>
    </pivotField>
    <pivotField axis="axisRow" compact="0" outline="0" showAll="0" sortType="descending" defaultSubtotal="0">
      <items count="207">
        <item x="201"/>
        <item x="61"/>
        <item x="115"/>
        <item x="76"/>
        <item x="156"/>
        <item x="157"/>
        <item x="182"/>
        <item x="1"/>
        <item x="47"/>
        <item x="97"/>
        <item x="151"/>
        <item x="103"/>
        <item x="200"/>
        <item x="167"/>
        <item x="154"/>
        <item x="93"/>
        <item x="152"/>
        <item x="181"/>
        <item x="192"/>
        <item x="64"/>
        <item x="174"/>
        <item x="37"/>
        <item x="95"/>
        <item x="153"/>
        <item x="120"/>
        <item x="163"/>
        <item x="180"/>
        <item x="194"/>
        <item x="28"/>
        <item x="45"/>
        <item x="134"/>
        <item x="81"/>
        <item x="90"/>
        <item x="195"/>
        <item x="58"/>
        <item x="105"/>
        <item x="2"/>
        <item x="150"/>
        <item x="18"/>
        <item x="206"/>
        <item x="13"/>
        <item x="19"/>
        <item x="161"/>
        <item x="36"/>
        <item x="54"/>
        <item x="15"/>
        <item x="205"/>
        <item x="188"/>
        <item x="43"/>
        <item x="44"/>
        <item x="27"/>
        <item x="4"/>
        <item x="25"/>
        <item x="31"/>
        <item x="124"/>
        <item x="72"/>
        <item x="148"/>
        <item x="160"/>
        <item x="191"/>
        <item x="35"/>
        <item x="165"/>
        <item x="69"/>
        <item x="79"/>
        <item x="50"/>
        <item x="137"/>
        <item x="147"/>
        <item x="110"/>
        <item x="119"/>
        <item x="53"/>
        <item x="172"/>
        <item x="66"/>
        <item x="121"/>
        <item x="197"/>
        <item x="24"/>
        <item x="146"/>
        <item x="144"/>
        <item x="78"/>
        <item x="183"/>
        <item x="131"/>
        <item x="143"/>
        <item x="125"/>
        <item x="107"/>
        <item x="168"/>
        <item x="196"/>
        <item x="116"/>
        <item x="87"/>
        <item x="155"/>
        <item x="75"/>
        <item x="14"/>
        <item x="166"/>
        <item x="171"/>
        <item x="70"/>
        <item x="141"/>
        <item x="129"/>
        <item x="63"/>
        <item x="11"/>
        <item x="126"/>
        <item x="41"/>
        <item x="85"/>
        <item x="185"/>
        <item x="184"/>
        <item x="135"/>
        <item x="204"/>
        <item x="8"/>
        <item x="128"/>
        <item x="94"/>
        <item x="42"/>
        <item x="139"/>
        <item x="21"/>
        <item x="40"/>
        <item x="202"/>
        <item x="34"/>
        <item x="16"/>
        <item x="99"/>
        <item x="145"/>
        <item x="60"/>
        <item x="111"/>
        <item x="203"/>
        <item x="91"/>
        <item x="10"/>
        <item x="6"/>
        <item x="59"/>
        <item x="179"/>
        <item x="123"/>
        <item x="186"/>
        <item x="178"/>
        <item x="104"/>
        <item x="189"/>
        <item x="0"/>
        <item x="77"/>
        <item x="113"/>
        <item x="22"/>
        <item x="118"/>
        <item x="109"/>
        <item x="198"/>
        <item x="108"/>
        <item x="17"/>
        <item x="73"/>
        <item x="96"/>
        <item x="57"/>
        <item x="138"/>
        <item x="140"/>
        <item x="117"/>
        <item x="56"/>
        <item x="30"/>
        <item x="5"/>
        <item x="92"/>
        <item x="9"/>
        <item x="193"/>
        <item x="199"/>
        <item x="149"/>
        <item x="86"/>
        <item x="112"/>
        <item x="84"/>
        <item x="32"/>
        <item x="127"/>
        <item x="142"/>
        <item x="133"/>
        <item x="68"/>
        <item x="48"/>
        <item x="67"/>
        <item x="173"/>
        <item x="12"/>
        <item x="169"/>
        <item x="106"/>
        <item x="98"/>
        <item x="52"/>
        <item x="164"/>
        <item x="39"/>
        <item x="3"/>
        <item x="170"/>
        <item x="159"/>
        <item x="74"/>
        <item x="65"/>
        <item x="55"/>
        <item x="29"/>
        <item x="26"/>
        <item x="176"/>
        <item x="82"/>
        <item x="7"/>
        <item x="122"/>
        <item x="83"/>
        <item x="80"/>
        <item x="71"/>
        <item x="38"/>
        <item x="46"/>
        <item x="177"/>
        <item x="162"/>
        <item x="23"/>
        <item x="88"/>
        <item x="100"/>
        <item x="130"/>
        <item x="190"/>
        <item x="158"/>
        <item x="33"/>
        <item x="175"/>
        <item x="49"/>
        <item x="114"/>
        <item x="101"/>
        <item x="187"/>
        <item x="20"/>
        <item x="132"/>
        <item x="136"/>
        <item x="51"/>
        <item x="62"/>
        <item x="89"/>
        <item x="10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</pivotFields>
  <rowFields count="2">
    <field x="4"/>
    <field x="5"/>
  </rowFields>
  <rowItems count="208">
    <i>
      <x/>
      <x v="148"/>
    </i>
    <i>
      <x v="1"/>
      <x v="131"/>
    </i>
    <i>
      <x v="2"/>
      <x v="18"/>
    </i>
    <i>
      <x v="3"/>
      <x v="111"/>
    </i>
    <i>
      <x v="4"/>
      <x v="144"/>
    </i>
    <i>
      <x v="5"/>
      <x v="53"/>
    </i>
    <i>
      <x v="6"/>
      <x v="22"/>
    </i>
    <i>
      <x v="7"/>
      <x v="168"/>
    </i>
    <i>
      <x v="8"/>
      <x v="146"/>
    </i>
    <i>
      <x v="9"/>
      <x v="68"/>
    </i>
    <i>
      <x v="10"/>
      <x v="40"/>
    </i>
    <i>
      <x v="11"/>
      <x v="194"/>
    </i>
    <i>
      <x v="12"/>
      <x v="11"/>
    </i>
    <i>
      <x v="13"/>
      <x v="64"/>
    </i>
    <i>
      <x v="14"/>
      <x v="24"/>
    </i>
    <i>
      <x v="15"/>
      <x v="38"/>
    </i>
    <i>
      <x v="16"/>
      <x v="58"/>
    </i>
    <i>
      <x v="17"/>
      <x v="32"/>
    </i>
    <i>
      <x v="18"/>
      <x v="74"/>
    </i>
    <i>
      <x v="19"/>
      <x v="30"/>
    </i>
    <i>
      <x v="20"/>
      <x v="8"/>
    </i>
    <i>
      <x v="21"/>
      <x v="150"/>
    </i>
    <i>
      <x v="22"/>
      <x v="44"/>
    </i>
    <i>
      <x v="23"/>
      <x v="25"/>
    </i>
    <i>
      <x v="24"/>
      <x v="7"/>
    </i>
    <i>
      <x v="25"/>
      <x v="1"/>
    </i>
    <i>
      <x v="26"/>
      <x v="192"/>
    </i>
    <i>
      <x v="27"/>
      <x v="88"/>
    </i>
    <i>
      <x v="28"/>
      <x v="118"/>
    </i>
    <i>
      <x v="29"/>
      <x v="109"/>
    </i>
    <i>
      <x v="30"/>
      <x v="181"/>
    </i>
    <i>
      <x v="31"/>
      <x v="187"/>
    </i>
    <i>
      <x v="32"/>
      <x v="2"/>
    </i>
    <i>
      <x v="33"/>
      <x v="81"/>
    </i>
    <i>
      <x v="34"/>
      <x v="137"/>
    </i>
    <i>
      <x v="35"/>
      <x v="45"/>
    </i>
    <i>
      <x v="36"/>
      <x v="204"/>
    </i>
    <i>
      <x v="37"/>
      <x v="12"/>
    </i>
    <i>
      <x v="38"/>
      <x v="157"/>
    </i>
    <i>
      <x v="39"/>
      <x v="182"/>
    </i>
    <i>
      <x v="40"/>
      <x v="186"/>
    </i>
    <i>
      <x v="41"/>
      <x v="104"/>
    </i>
    <i>
      <x v="42"/>
      <x v="50"/>
    </i>
    <i>
      <x v="43"/>
      <x v="177"/>
    </i>
    <i>
      <x v="44"/>
      <x v="132"/>
    </i>
    <i>
      <x v="45"/>
      <x v="75"/>
    </i>
    <i>
      <x v="46"/>
      <x v="42"/>
    </i>
    <i>
      <x v="47"/>
      <x v="184"/>
    </i>
    <i>
      <x v="48"/>
      <x v="197"/>
    </i>
    <i>
      <x v="49"/>
      <x v="195"/>
    </i>
    <i>
      <x v="50"/>
      <x v="202"/>
    </i>
    <i>
      <x v="51"/>
      <x v="101"/>
    </i>
    <i>
      <x v="52"/>
      <x v="149"/>
    </i>
    <i>
      <x v="53"/>
      <x v="114"/>
    </i>
    <i>
      <x v="54"/>
      <x v="198"/>
    </i>
    <i>
      <x v="55"/>
      <x v="180"/>
    </i>
    <i>
      <x v="56"/>
      <x v="155"/>
    </i>
    <i>
      <x v="57"/>
      <x v="96"/>
    </i>
    <i>
      <x v="58"/>
      <x v="105"/>
    </i>
    <i>
      <x v="59"/>
      <x v="20"/>
    </i>
    <i>
      <x v="60"/>
      <x v="152"/>
    </i>
    <i>
      <x v="61"/>
      <x v="91"/>
    </i>
    <i>
      <x v="62"/>
      <x v="71"/>
    </i>
    <i>
      <x v="63"/>
      <x v="31"/>
    </i>
    <i>
      <x v="64"/>
      <x v="57"/>
    </i>
    <i>
      <x v="65"/>
      <x v="79"/>
    </i>
    <i>
      <x v="66"/>
      <x v="76"/>
    </i>
    <i>
      <x v="67"/>
      <x v="80"/>
    </i>
    <i>
      <x v="68"/>
      <x v="127"/>
    </i>
    <i>
      <x v="69"/>
      <x v="66"/>
    </i>
    <i>
      <x v="70"/>
      <x v="156"/>
    </i>
    <i>
      <x v="71"/>
      <x v="92"/>
    </i>
    <i>
      <x v="72"/>
      <x v="34"/>
    </i>
    <i>
      <x v="73"/>
      <x v="161"/>
    </i>
    <i>
      <x v="74"/>
      <x v="201"/>
    </i>
    <i>
      <x v="75"/>
      <x v="183"/>
    </i>
    <i>
      <x v="76"/>
      <x v="98"/>
    </i>
    <i>
      <x v="77"/>
      <x v="33"/>
    </i>
    <i>
      <x v="78"/>
      <x v="174"/>
    </i>
    <i>
      <x v="79"/>
      <x v="69"/>
    </i>
    <i>
      <x v="80"/>
      <x v="206"/>
    </i>
    <i>
      <x v="81"/>
      <x v="142"/>
    </i>
    <i>
      <x v="82"/>
      <x v="39"/>
    </i>
    <i>
      <x v="83"/>
      <x v="47"/>
    </i>
    <i>
      <x v="84"/>
      <x v="36"/>
    </i>
    <i>
      <x v="85"/>
      <x v="94"/>
    </i>
    <i>
      <x v="86"/>
      <x v="43"/>
    </i>
    <i>
      <x v="87"/>
      <x v="185"/>
    </i>
    <i>
      <x v="88"/>
      <x v="54"/>
    </i>
    <i>
      <x v="89"/>
      <x v="179"/>
    </i>
    <i>
      <x v="90"/>
      <x v="159"/>
    </i>
    <i>
      <x v="91"/>
      <x v="158"/>
    </i>
    <i>
      <x v="92"/>
      <x v="171"/>
    </i>
    <i>
      <x v="93"/>
      <x v="120"/>
    </i>
    <i>
      <x v="94"/>
      <x v="95"/>
    </i>
    <i>
      <x v="95"/>
      <x v="119"/>
    </i>
    <i>
      <x v="96"/>
      <x v="85"/>
    </i>
    <i>
      <x v="97"/>
      <x v="176"/>
    </i>
    <i>
      <x v="98"/>
      <x v="130"/>
    </i>
    <i>
      <x v="99"/>
      <x v="48"/>
    </i>
    <i>
      <x v="100"/>
      <x v="172"/>
    </i>
    <i>
      <x v="101"/>
      <x v="193"/>
    </i>
    <i>
      <x v="102"/>
      <x v="199"/>
    </i>
    <i>
      <x v="103"/>
      <x v="124"/>
    </i>
    <i>
      <x v="104"/>
      <x v="19"/>
    </i>
    <i>
      <x v="105"/>
      <x v="138"/>
    </i>
    <i>
      <x v="106"/>
      <x v="139"/>
    </i>
    <i>
      <x v="107"/>
      <x v="134"/>
    </i>
    <i>
      <x v="108"/>
      <x v="5"/>
    </i>
    <i>
      <x v="109"/>
      <x v="9"/>
    </i>
    <i>
      <x v="110"/>
      <x v="78"/>
    </i>
    <i>
      <x v="111"/>
      <x v="28"/>
    </i>
    <i>
      <x v="112"/>
      <x v="178"/>
    </i>
    <i>
      <x v="113"/>
      <x v="90"/>
    </i>
    <i>
      <x v="114"/>
      <x v="116"/>
    </i>
    <i>
      <x v="115"/>
      <x v="164"/>
    </i>
    <i>
      <x v="116"/>
      <x v="99"/>
    </i>
    <i>
      <x v="117"/>
      <x v="100"/>
    </i>
    <i>
      <x v="118"/>
      <x v="4"/>
    </i>
    <i>
      <x v="119"/>
      <x v="77"/>
    </i>
    <i>
      <x v="120"/>
      <x v="29"/>
    </i>
    <i>
      <x v="121"/>
      <x v="61"/>
    </i>
    <i>
      <x v="122"/>
      <x v="135"/>
    </i>
    <i>
      <x v="123"/>
      <x v="110"/>
    </i>
    <i>
      <x v="124"/>
      <x v="136"/>
    </i>
    <i>
      <x v="125"/>
      <x v="141"/>
    </i>
    <i>
      <x v="126"/>
      <x v="170"/>
    </i>
    <i>
      <x v="127"/>
      <x v="73"/>
    </i>
    <i>
      <x v="128"/>
      <x v="129"/>
    </i>
    <i>
      <x v="129"/>
      <x v="163"/>
    </i>
    <i>
      <x v="130"/>
      <x/>
    </i>
    <i>
      <x v="131"/>
      <x v="112"/>
    </i>
    <i>
      <x v="132"/>
      <x v="67"/>
    </i>
    <i>
      <x v="133"/>
      <x v="189"/>
    </i>
    <i>
      <x v="134"/>
      <x v="46"/>
    </i>
    <i>
      <x v="135"/>
      <x v="143"/>
    </i>
    <i>
      <x v="136"/>
      <x v="55"/>
    </i>
    <i>
      <x v="137"/>
      <x v="200"/>
    </i>
    <i>
      <x v="138"/>
      <x v="52"/>
    </i>
    <i>
      <x v="139"/>
      <x v="49"/>
    </i>
    <i>
      <x v="140"/>
      <x v="123"/>
    </i>
    <i>
      <x v="141"/>
      <x v="121"/>
    </i>
    <i>
      <x v="142"/>
      <x v="86"/>
    </i>
    <i>
      <x v="143"/>
      <x v="14"/>
    </i>
    <i>
      <x v="144"/>
      <x v="107"/>
    </i>
    <i>
      <x v="145"/>
      <x v="126"/>
    </i>
    <i>
      <x v="146"/>
      <x v="97"/>
    </i>
    <i>
      <x v="147"/>
      <x v="196"/>
    </i>
    <i>
      <x v="148"/>
      <x v="191"/>
    </i>
    <i>
      <x v="149"/>
      <x v="82"/>
    </i>
    <i>
      <x v="150"/>
      <x v="117"/>
    </i>
    <i>
      <x v="151"/>
      <x v="13"/>
    </i>
    <i>
      <x v="152"/>
      <x v="151"/>
    </i>
    <i>
      <x v="153"/>
      <x v="89"/>
    </i>
    <i>
      <x v="154"/>
      <x v="106"/>
    </i>
    <i>
      <x v="155"/>
      <x v="63"/>
    </i>
    <i>
      <x v="156"/>
      <x v="173"/>
    </i>
    <i>
      <x v="157"/>
      <x v="93"/>
    </i>
    <i>
      <x v="158"/>
      <x v="23"/>
    </i>
    <i>
      <x v="159"/>
      <x v="113"/>
    </i>
    <i>
      <x v="160"/>
      <x v="133"/>
    </i>
    <i>
      <x v="161"/>
      <x v="6"/>
    </i>
    <i>
      <x v="162"/>
      <x v="84"/>
    </i>
    <i>
      <x v="163"/>
      <x v="62"/>
    </i>
    <i>
      <x v="164"/>
      <x v="17"/>
    </i>
    <i>
      <x v="165"/>
      <x v="102"/>
    </i>
    <i>
      <x v="166"/>
      <x v="51"/>
    </i>
    <i>
      <x v="167"/>
      <x v="41"/>
    </i>
    <i>
      <x v="168"/>
      <x v="145"/>
    </i>
    <i>
      <x v="169"/>
      <x v="26"/>
    </i>
    <i>
      <x v="170"/>
      <x v="72"/>
    </i>
    <i>
      <x v="171"/>
      <x v="16"/>
    </i>
    <i>
      <x v="172"/>
      <x v="21"/>
    </i>
    <i>
      <x v="173"/>
      <x v="87"/>
    </i>
    <i>
      <x v="174"/>
      <x v="35"/>
    </i>
    <i>
      <x v="175"/>
      <x v="190"/>
    </i>
    <i>
      <x v="176"/>
      <x v="122"/>
    </i>
    <i>
      <x v="177"/>
      <x v="153"/>
    </i>
    <i>
      <x v="178"/>
      <x v="56"/>
    </i>
    <i>
      <x v="179"/>
      <x v="83"/>
    </i>
    <i>
      <x v="180"/>
      <x v="27"/>
    </i>
    <i>
      <x v="181"/>
      <x v="162"/>
    </i>
    <i>
      <x v="182"/>
      <x v="205"/>
    </i>
    <i>
      <x v="183"/>
      <x v="70"/>
    </i>
    <i>
      <x v="184"/>
      <x v="188"/>
    </i>
    <i>
      <x v="185"/>
      <x v="3"/>
    </i>
    <i>
      <x v="186"/>
      <x v="10"/>
    </i>
    <i>
      <x v="187"/>
      <x v="59"/>
    </i>
    <i>
      <x v="188"/>
      <x v="60"/>
    </i>
    <i>
      <x v="189"/>
      <x v="108"/>
    </i>
    <i>
      <x v="190"/>
      <x v="140"/>
    </i>
    <i>
      <x v="191"/>
      <x v="166"/>
    </i>
    <i>
      <x v="192"/>
      <x v="203"/>
    </i>
    <i>
      <x v="193"/>
      <x v="154"/>
    </i>
    <i>
      <x v="194"/>
      <x v="115"/>
    </i>
    <i>
      <x v="195"/>
      <x v="169"/>
    </i>
    <i>
      <x v="196"/>
      <x v="147"/>
    </i>
    <i>
      <x v="197"/>
      <x v="15"/>
    </i>
    <i>
      <x v="198"/>
      <x v="165"/>
    </i>
    <i>
      <x v="199"/>
      <x v="125"/>
    </i>
    <i>
      <x v="200"/>
      <x v="103"/>
    </i>
    <i>
      <x v="201"/>
      <x v="167"/>
    </i>
    <i>
      <x v="202"/>
      <x v="160"/>
    </i>
    <i>
      <x v="203"/>
      <x v="65"/>
    </i>
    <i>
      <x v="204"/>
      <x v="37"/>
    </i>
    <i>
      <x v="205"/>
      <x v="175"/>
    </i>
    <i>
      <x v="206"/>
      <x v="12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ote Complet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1A5C8-21A2-442E-B065-7798DA453A1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16" firstHeaderRow="1" firstDataRow="3" firstDataCol="1"/>
  <pivotFields count="5">
    <pivotField axis="axisRow" showAll="0" sortType="descending">
      <items count="212">
        <item x="198"/>
        <item x="57"/>
        <item x="111"/>
        <item x="63"/>
        <item x="164"/>
        <item x="162"/>
        <item x="1"/>
        <item x="48"/>
        <item x="103"/>
        <item x="171"/>
        <item x="107"/>
        <item x="194"/>
        <item x="152"/>
        <item x="180"/>
        <item x="97"/>
        <item x="185"/>
        <item x="182"/>
        <item x="163"/>
        <item x="72"/>
        <item x="196"/>
        <item x="41"/>
        <item x="95"/>
        <item x="186"/>
        <item x="101"/>
        <item x="144"/>
        <item x="173"/>
        <item x="189"/>
        <item x="29"/>
        <item x="33"/>
        <item x="142"/>
        <item x="91"/>
        <item x="74"/>
        <item x="181"/>
        <item x="64"/>
        <item x="104"/>
        <item x="2"/>
        <item x="165"/>
        <item x="20"/>
        <item x="204"/>
        <item x="13"/>
        <item x="22"/>
        <item x="139"/>
        <item x="40"/>
        <item x="69"/>
        <item x="16"/>
        <item x="184"/>
        <item x="191"/>
        <item x="34"/>
        <item x="37"/>
        <item x="26"/>
        <item x="6"/>
        <item x="25"/>
        <item x="27"/>
        <item x="143"/>
        <item x="62"/>
        <item x="117"/>
        <item x="167"/>
        <item x="44"/>
        <item x="195"/>
        <item x="68"/>
        <item x="94"/>
        <item x="42"/>
        <item x="127"/>
        <item x="134"/>
        <item x="120"/>
        <item x="99"/>
        <item x="54"/>
        <item x="148"/>
        <item x="210"/>
        <item x="89"/>
        <item x="108"/>
        <item x="197"/>
        <item x="28"/>
        <item x="132"/>
        <item x="166"/>
        <item x="82"/>
        <item x="156"/>
        <item x="149"/>
        <item x="150"/>
        <item x="136"/>
        <item x="83"/>
        <item x="192"/>
        <item x="183"/>
        <item x="125"/>
        <item x="87"/>
        <item x="145"/>
        <item x="84"/>
        <item x="14"/>
        <item x="147"/>
        <item x="188"/>
        <item x="66"/>
        <item x="157"/>
        <item x="176"/>
        <item x="65"/>
        <item x="207"/>
        <item x="10"/>
        <item x="135"/>
        <item x="43"/>
        <item x="90"/>
        <item x="161"/>
        <item x="193"/>
        <item x="131"/>
        <item x="201"/>
        <item x="9"/>
        <item x="130"/>
        <item x="100"/>
        <item x="39"/>
        <item x="141"/>
        <item x="19"/>
        <item x="47"/>
        <item x="206"/>
        <item x="36"/>
        <item x="18"/>
        <item x="92"/>
        <item x="175"/>
        <item x="73"/>
        <item x="113"/>
        <item x="205"/>
        <item x="77"/>
        <item x="8"/>
        <item x="3"/>
        <item x="58"/>
        <item x="199"/>
        <item x="121"/>
        <item x="168"/>
        <item x="159"/>
        <item x="122"/>
        <item x="154"/>
        <item x="78"/>
        <item x="123"/>
        <item x="15"/>
        <item x="45"/>
        <item x="129"/>
        <item x="118"/>
        <item x="187"/>
        <item x="110"/>
        <item x="17"/>
        <item x="75"/>
        <item x="98"/>
        <item x="51"/>
        <item x="146"/>
        <item x="151"/>
        <item x="124"/>
        <item x="61"/>
        <item x="23"/>
        <item x="5"/>
        <item x="93"/>
        <item x="11"/>
        <item x="177"/>
        <item x="126"/>
        <item x="80"/>
        <item x="119"/>
        <item x="71"/>
        <item x="55"/>
        <item x="138"/>
        <item x="155"/>
        <item x="114"/>
        <item x="60"/>
        <item x="49"/>
        <item x="67"/>
        <item x="178"/>
        <item x="12"/>
        <item x="200"/>
        <item x="109"/>
        <item x="102"/>
        <item x="46"/>
        <item x="153"/>
        <item x="32"/>
        <item x="4"/>
        <item x="179"/>
        <item x="169"/>
        <item x="86"/>
        <item x="50"/>
        <item x="56"/>
        <item x="35"/>
        <item x="30"/>
        <item x="140"/>
        <item x="88"/>
        <item x="7"/>
        <item x="116"/>
        <item x="79"/>
        <item x="76"/>
        <item x="70"/>
        <item x="38"/>
        <item x="59"/>
        <item x="172"/>
        <item x="170"/>
        <item x="31"/>
        <item x="85"/>
        <item x="105"/>
        <item x="158"/>
        <item h="1" x="0"/>
        <item x="137"/>
        <item x="208"/>
        <item x="128"/>
        <item x="24"/>
        <item x="174"/>
        <item x="52"/>
        <item x="115"/>
        <item x="106"/>
        <item x="190"/>
        <item x="21"/>
        <item x="133"/>
        <item x="160"/>
        <item x="53"/>
        <item x="81"/>
        <item x="96"/>
        <item x="112"/>
        <item x="202"/>
        <item x="203"/>
        <item x="20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211">
    <i>
      <x v="6"/>
    </i>
    <i>
      <x v="35"/>
    </i>
    <i>
      <x v="120"/>
    </i>
    <i>
      <x v="168"/>
    </i>
    <i>
      <x v="145"/>
    </i>
    <i>
      <x v="50"/>
    </i>
    <i>
      <x v="178"/>
    </i>
    <i>
      <x v="119"/>
    </i>
    <i>
      <x v="103"/>
    </i>
    <i>
      <x v="95"/>
    </i>
    <i>
      <x v="147"/>
    </i>
    <i>
      <x v="161"/>
    </i>
    <i>
      <x v="39"/>
    </i>
    <i>
      <x v="87"/>
    </i>
    <i>
      <x v="130"/>
    </i>
    <i>
      <x v="44"/>
    </i>
    <i>
      <x v="136"/>
    </i>
    <i>
      <x v="112"/>
    </i>
    <i>
      <x v="108"/>
    </i>
    <i>
      <x v="37"/>
    </i>
    <i>
      <x v="201"/>
    </i>
    <i>
      <x v="40"/>
    </i>
    <i>
      <x v="144"/>
    </i>
    <i>
      <x v="195"/>
    </i>
    <i>
      <x v="51"/>
    </i>
    <i>
      <x v="49"/>
    </i>
    <i>
      <x v="52"/>
    </i>
    <i>
      <x v="72"/>
    </i>
    <i>
      <x v="27"/>
    </i>
    <i>
      <x v="175"/>
    </i>
    <i>
      <x v="187"/>
    </i>
    <i>
      <x v="167"/>
    </i>
    <i>
      <x v="28"/>
    </i>
    <i>
      <x v="47"/>
    </i>
    <i>
      <x v="174"/>
    </i>
    <i>
      <x v="111"/>
    </i>
    <i>
      <x v="48"/>
    </i>
    <i>
      <x v="183"/>
    </i>
    <i>
      <x v="106"/>
    </i>
    <i>
      <x v="42"/>
    </i>
    <i>
      <x v="20"/>
    </i>
    <i>
      <x v="61"/>
    </i>
    <i>
      <x v="97"/>
    </i>
    <i>
      <x v="57"/>
    </i>
    <i>
      <x v="131"/>
    </i>
    <i>
      <x v="165"/>
    </i>
    <i>
      <x v="109"/>
    </i>
    <i>
      <x v="7"/>
    </i>
    <i>
      <x v="158"/>
    </i>
    <i>
      <x v="172"/>
    </i>
    <i>
      <x v="139"/>
    </i>
    <i>
      <x v="197"/>
    </i>
    <i>
      <x v="204"/>
    </i>
    <i>
      <x v="66"/>
    </i>
    <i>
      <x v="153"/>
    </i>
    <i>
      <x v="173"/>
    </i>
    <i>
      <x v="1"/>
    </i>
    <i>
      <x v="121"/>
    </i>
    <i>
      <x v="184"/>
    </i>
    <i>
      <x v="157"/>
    </i>
    <i>
      <x v="143"/>
    </i>
    <i>
      <x v="54"/>
    </i>
    <i>
      <x v="3"/>
    </i>
    <i>
      <x v="33"/>
    </i>
    <i>
      <x v="93"/>
    </i>
    <i>
      <x v="90"/>
    </i>
    <i>
      <x v="159"/>
    </i>
    <i>
      <x v="59"/>
    </i>
    <i>
      <x v="43"/>
    </i>
    <i>
      <x v="182"/>
    </i>
    <i>
      <x v="152"/>
    </i>
    <i>
      <x v="18"/>
    </i>
    <i>
      <x v="115"/>
    </i>
    <i>
      <x v="31"/>
    </i>
    <i>
      <x v="137"/>
    </i>
    <i>
      <x v="181"/>
    </i>
    <i>
      <x v="118"/>
    </i>
    <i>
      <x v="128"/>
    </i>
    <i>
      <x v="180"/>
    </i>
    <i>
      <x v="150"/>
    </i>
    <i>
      <x v="205"/>
    </i>
    <i>
      <x v="75"/>
    </i>
    <i>
      <x v="80"/>
    </i>
    <i>
      <x v="86"/>
    </i>
    <i>
      <x v="188"/>
    </i>
    <i>
      <x v="171"/>
    </i>
    <i>
      <x v="84"/>
    </i>
    <i>
      <x v="177"/>
    </i>
    <i>
      <x v="69"/>
    </i>
    <i>
      <x v="98"/>
    </i>
    <i>
      <x v="30"/>
    </i>
    <i>
      <x v="113"/>
    </i>
    <i>
      <x v="146"/>
    </i>
    <i>
      <x v="60"/>
    </i>
    <i>
      <x v="21"/>
    </i>
    <i>
      <x v="206"/>
    </i>
    <i>
      <x v="14"/>
    </i>
    <i>
      <x v="65"/>
    </i>
    <i>
      <x v="138"/>
    </i>
    <i>
      <x v="105"/>
    </i>
    <i>
      <x v="23"/>
    </i>
    <i>
      <x v="164"/>
    </i>
    <i>
      <x v="8"/>
    </i>
    <i>
      <x v="34"/>
    </i>
    <i>
      <x v="189"/>
    </i>
    <i>
      <x v="199"/>
    </i>
    <i>
      <x v="10"/>
    </i>
    <i>
      <x v="70"/>
    </i>
    <i>
      <x v="163"/>
    </i>
    <i>
      <x v="135"/>
    </i>
    <i>
      <x v="2"/>
    </i>
    <i>
      <x v="207"/>
    </i>
    <i>
      <x v="116"/>
    </i>
    <i>
      <x v="156"/>
    </i>
    <i>
      <x v="198"/>
    </i>
    <i>
      <x v="179"/>
    </i>
    <i>
      <x v="133"/>
    </i>
    <i>
      <x v="55"/>
    </i>
    <i>
      <x v="151"/>
    </i>
    <i>
      <x v="64"/>
    </i>
    <i>
      <x v="123"/>
    </i>
    <i>
      <x v="126"/>
    </i>
    <i>
      <x v="129"/>
    </i>
    <i>
      <x v="142"/>
    </i>
    <i>
      <x v="83"/>
    </i>
    <i>
      <x v="149"/>
    </i>
    <i>
      <x v="62"/>
    </i>
    <i>
      <x v="194"/>
    </i>
    <i>
      <x v="132"/>
    </i>
    <i>
      <x v="104"/>
    </i>
    <i>
      <x v="101"/>
    </i>
    <i>
      <x v="73"/>
    </i>
    <i>
      <x v="202"/>
    </i>
    <i>
      <x v="63"/>
    </i>
    <i>
      <x v="96"/>
    </i>
    <i>
      <x v="79"/>
    </i>
    <i>
      <x v="192"/>
    </i>
    <i>
      <x v="154"/>
    </i>
    <i>
      <x v="41"/>
    </i>
    <i>
      <x v="176"/>
    </i>
    <i>
      <x v="107"/>
    </i>
    <i>
      <x v="29"/>
    </i>
    <i>
      <x v="24"/>
    </i>
    <i>
      <x v="53"/>
    </i>
    <i>
      <x v="85"/>
    </i>
    <i>
      <x v="88"/>
    </i>
    <i>
      <x v="140"/>
    </i>
    <i>
      <x v="67"/>
    </i>
    <i>
      <x v="77"/>
    </i>
    <i>
      <x v="78"/>
    </i>
    <i>
      <x v="141"/>
    </i>
    <i>
      <x v="12"/>
    </i>
    <i>
      <x v="127"/>
    </i>
    <i>
      <x v="166"/>
    </i>
    <i>
      <x v="155"/>
    </i>
    <i>
      <x v="76"/>
    </i>
    <i>
      <x v="125"/>
    </i>
    <i>
      <x v="190"/>
    </i>
    <i>
      <x v="91"/>
    </i>
    <i>
      <x v="203"/>
    </i>
    <i>
      <x v="99"/>
    </i>
    <i>
      <x v="5"/>
    </i>
    <i>
      <x v="17"/>
    </i>
    <i>
      <x v="74"/>
    </i>
    <i>
      <x v="4"/>
    </i>
    <i>
      <x v="36"/>
    </i>
    <i>
      <x v="56"/>
    </i>
    <i>
      <x v="170"/>
    </i>
    <i>
      <x v="186"/>
    </i>
    <i>
      <x v="124"/>
    </i>
    <i>
      <x v="9"/>
    </i>
    <i>
      <x v="185"/>
    </i>
    <i>
      <x v="25"/>
    </i>
    <i>
      <x v="196"/>
    </i>
    <i>
      <x v="92"/>
    </i>
    <i>
      <x v="114"/>
    </i>
    <i>
      <x v="148"/>
    </i>
    <i>
      <x v="160"/>
    </i>
    <i>
      <x v="169"/>
    </i>
    <i>
      <x v="82"/>
    </i>
    <i>
      <x v="16"/>
    </i>
    <i>
      <x v="45"/>
    </i>
    <i>
      <x v="32"/>
    </i>
    <i>
      <x v="13"/>
    </i>
    <i>
      <x v="15"/>
    </i>
    <i>
      <x v="22"/>
    </i>
    <i>
      <x v="89"/>
    </i>
    <i>
      <x v="134"/>
    </i>
    <i>
      <x v="100"/>
    </i>
    <i>
      <x v="26"/>
    </i>
    <i>
      <x v="81"/>
    </i>
    <i>
      <x v="200"/>
    </i>
    <i>
      <x v="46"/>
    </i>
    <i>
      <x v="58"/>
    </i>
    <i>
      <x v="11"/>
    </i>
    <i>
      <x v="19"/>
    </i>
    <i>
      <x v="71"/>
    </i>
    <i>
      <x/>
    </i>
    <i>
      <x v="122"/>
    </i>
    <i>
      <x v="162"/>
    </i>
    <i>
      <x v="102"/>
    </i>
    <i>
      <x v="208"/>
    </i>
    <i>
      <x v="38"/>
    </i>
    <i>
      <x v="209"/>
    </i>
    <i>
      <x v="110"/>
    </i>
    <i>
      <x v="117"/>
    </i>
    <i>
      <x v="94"/>
    </i>
    <i>
      <x v="193"/>
    </i>
    <i>
      <x v="210"/>
    </i>
    <i>
      <x v="68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Leads" fld="1" showDataAs="percentOfCol" baseField="0" baseItem="0" numFmtId="10"/>
    <dataField name="Sum of Leads2" fld="1" baseField="0" baseItem="0"/>
  </dataFields>
  <formats count="8">
    <format dxfId="7">
      <pivotArea collapsedLevelsAreSubtotals="1" fieldPosition="0">
        <references count="1">
          <reference field="0" count="1">
            <x v="130"/>
          </reference>
        </references>
      </pivotArea>
    </format>
    <format dxfId="6">
      <pivotArea dataOnly="0" labelOnly="1" fieldPosition="0">
        <references count="1">
          <reference field="0" count="1">
            <x v="130"/>
          </reference>
        </references>
      </pivotArea>
    </format>
    <format dxfId="5">
      <pivotArea collapsedLevelsAreSubtotals="1" fieldPosition="0">
        <references count="1">
          <reference field="0" count="1">
            <x v="108"/>
          </reference>
        </references>
      </pivotArea>
    </format>
    <format dxfId="4">
      <pivotArea dataOnly="0" labelOnly="1" fieldPosition="0">
        <references count="1">
          <reference field="0" count="1">
            <x v="108"/>
          </reference>
        </references>
      </pivotArea>
    </format>
    <format dxfId="3">
      <pivotArea collapsedLevelsAreSubtotals="1" fieldPosition="0">
        <references count="1">
          <reference field="0" count="1">
            <x v="144"/>
          </reference>
        </references>
      </pivotArea>
    </format>
    <format dxfId="2">
      <pivotArea dataOnly="0" labelOnly="1" fieldPosition="0">
        <references count="1">
          <reference field="0" count="1">
            <x v="144"/>
          </reference>
        </references>
      </pivotArea>
    </format>
    <format dxfId="1">
      <pivotArea collapsedLevelsAreSubtotals="1" fieldPosition="0">
        <references count="1">
          <reference field="0" count="1">
            <x v="195"/>
          </reference>
        </references>
      </pivotArea>
    </format>
    <format dxfId="0">
      <pivotArea dataOnly="0" labelOnly="1" fieldPosition="0">
        <references count="1">
          <reference field="0" count="1">
            <x v="19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729CD-F34D-44AB-86B9-49E70A8BDA7F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4" firstHeaderRow="0" firstDataRow="1" firstDataCol="1" rowPageCount="1" colPageCount="1"/>
  <pivotFields count="8">
    <pivotField showAll="0"/>
    <pivotField dataField="1"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showAll="0"/>
    <pivotField axis="axisRow" showAll="0" sortType="descending">
      <items count="211">
        <item x="176"/>
        <item x="15"/>
        <item x="162"/>
        <item x="36"/>
        <item x="23"/>
        <item x="27"/>
        <item x="94"/>
        <item x="32"/>
        <item x="92"/>
        <item x="53"/>
        <item x="13"/>
        <item x="24"/>
        <item x="106"/>
        <item x="126"/>
        <item x="100"/>
        <item x="20"/>
        <item x="166"/>
        <item x="73"/>
        <item x="131"/>
        <item x="141"/>
        <item x="47"/>
        <item x="125"/>
        <item x="68"/>
        <item x="143"/>
        <item x="1"/>
        <item x="56"/>
        <item x="136"/>
        <item x="14"/>
        <item x="76"/>
        <item x="46"/>
        <item x="78"/>
        <item x="169"/>
        <item x="110"/>
        <item x="82"/>
        <item x="74"/>
        <item x="16"/>
        <item x="80"/>
        <item x="193"/>
        <item x="113"/>
        <item x="75"/>
        <item x="171"/>
        <item x="129"/>
        <item x="26"/>
        <item x="139"/>
        <item x="128"/>
        <item x="165"/>
        <item x="138"/>
        <item x="38"/>
        <item x="114"/>
        <item x="173"/>
        <item x="159"/>
        <item x="130"/>
        <item x="208"/>
        <item x="174"/>
        <item x="105"/>
        <item x="115"/>
        <item x="137"/>
        <item x="134"/>
        <item x="99"/>
        <item x="195"/>
        <item x="118"/>
        <item x="65"/>
        <item x="107"/>
        <item x="90"/>
        <item x="202"/>
        <item x="149"/>
        <item x="81"/>
        <item x="135"/>
        <item x="153"/>
        <item x="119"/>
        <item x="154"/>
        <item x="156"/>
        <item x="63"/>
        <item x="177"/>
        <item x="132"/>
        <item x="69"/>
        <item x="89"/>
        <item x="180"/>
        <item x="55"/>
        <item x="147"/>
        <item x="111"/>
        <item x="123"/>
        <item x="203"/>
        <item x="190"/>
        <item x="2"/>
        <item x="64"/>
        <item x="40"/>
        <item x="58"/>
        <item x="142"/>
        <item x="7"/>
        <item x="48"/>
        <item x="59"/>
        <item x="168"/>
        <item x="3"/>
        <item x="10"/>
        <item x="8"/>
        <item x="86"/>
        <item x="30"/>
        <item x="122"/>
        <item x="34"/>
        <item x="85"/>
        <item x="127"/>
        <item x="207"/>
        <item x="189"/>
        <item x="167"/>
        <item x="71"/>
        <item x="97"/>
        <item x="50"/>
        <item x="186"/>
        <item x="163"/>
        <item x="102"/>
        <item x="148"/>
        <item x="29"/>
        <item x="87"/>
        <item x="187"/>
        <item x="112"/>
        <item x="108"/>
        <item x="160"/>
        <item x="192"/>
        <item x="201"/>
        <item x="155"/>
        <item x="33"/>
        <item x="67"/>
        <item x="109"/>
        <item x="205"/>
        <item x="17"/>
        <item x="150"/>
        <item x="178"/>
        <item x="28"/>
        <item x="77"/>
        <item x="199"/>
        <item x="197"/>
        <item x="18"/>
        <item x="98"/>
        <item x="84"/>
        <item x="183"/>
        <item x="60"/>
        <item x="61"/>
        <item x="21"/>
        <item x="25"/>
        <item x="37"/>
        <item x="120"/>
        <item x="57"/>
        <item x="144"/>
        <item x="179"/>
        <item x="140"/>
        <item x="121"/>
        <item x="43"/>
        <item x="51"/>
        <item x="157"/>
        <item x="191"/>
        <item x="204"/>
        <item x="151"/>
        <item x="79"/>
        <item x="146"/>
        <item x="39"/>
        <item x="42"/>
        <item x="49"/>
        <item x="175"/>
        <item x="185"/>
        <item x="91"/>
        <item x="117"/>
        <item x="161"/>
        <item x="124"/>
        <item x="93"/>
        <item x="181"/>
        <item x="206"/>
        <item x="200"/>
        <item x="6"/>
        <item x="22"/>
        <item x="5"/>
        <item x="172"/>
        <item x="196"/>
        <item x="184"/>
        <item x="41"/>
        <item x="83"/>
        <item x="103"/>
        <item x="104"/>
        <item x="198"/>
        <item x="70"/>
        <item x="116"/>
        <item x="182"/>
        <item x="188"/>
        <item x="12"/>
        <item x="95"/>
        <item x="88"/>
        <item x="31"/>
        <item x="62"/>
        <item x="209"/>
        <item x="170"/>
        <item x="44"/>
        <item x="194"/>
        <item x="19"/>
        <item x="145"/>
        <item x="45"/>
        <item x="52"/>
        <item x="54"/>
        <item x="72"/>
        <item x="4"/>
        <item x="11"/>
        <item x="96"/>
        <item x="101"/>
        <item x="158"/>
        <item x="9"/>
        <item x="152"/>
        <item x="66"/>
        <item x="133"/>
        <item x="164"/>
        <item x="3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211">
    <i>
      <x v="209"/>
    </i>
    <i>
      <x v="24"/>
    </i>
    <i>
      <x v="84"/>
    </i>
    <i>
      <x v="93"/>
    </i>
    <i>
      <x v="198"/>
    </i>
    <i>
      <x v="170"/>
    </i>
    <i>
      <x v="168"/>
    </i>
    <i>
      <x v="89"/>
    </i>
    <i>
      <x v="95"/>
    </i>
    <i>
      <x v="203"/>
    </i>
    <i>
      <x v="94"/>
    </i>
    <i>
      <x v="199"/>
    </i>
    <i>
      <x v="183"/>
    </i>
    <i>
      <x v="10"/>
    </i>
    <i>
      <x v="27"/>
    </i>
    <i>
      <x v="1"/>
    </i>
    <i>
      <x v="35"/>
    </i>
    <i>
      <x v="125"/>
    </i>
    <i>
      <x v="132"/>
    </i>
    <i>
      <x v="192"/>
    </i>
    <i>
      <x v="15"/>
    </i>
    <i>
      <x v="138"/>
    </i>
    <i>
      <x v="169"/>
    </i>
    <i>
      <x v="4"/>
    </i>
    <i>
      <x v="11"/>
    </i>
    <i>
      <x v="139"/>
    </i>
    <i>
      <x v="42"/>
    </i>
    <i>
      <x v="5"/>
    </i>
    <i>
      <x v="128"/>
    </i>
    <i>
      <x v="112"/>
    </i>
    <i>
      <x v="97"/>
    </i>
    <i>
      <x v="186"/>
    </i>
    <i>
      <x v="7"/>
    </i>
    <i>
      <x v="121"/>
    </i>
    <i>
      <x v="99"/>
    </i>
    <i>
      <x v="208"/>
    </i>
    <i>
      <x v="3"/>
    </i>
    <i>
      <x v="140"/>
    </i>
    <i>
      <x v="47"/>
    </i>
    <i>
      <x v="155"/>
    </i>
    <i>
      <x v="86"/>
    </i>
    <i>
      <x v="174"/>
    </i>
    <i>
      <x v="156"/>
    </i>
    <i>
      <x v="147"/>
    </i>
    <i>
      <x v="190"/>
    </i>
    <i>
      <x v="194"/>
    </i>
    <i>
      <x v="29"/>
    </i>
    <i>
      <x v="20"/>
    </i>
    <i>
      <x v="90"/>
    </i>
    <i>
      <x v="157"/>
    </i>
    <i>
      <x v="107"/>
    </i>
    <i>
      <x v="148"/>
    </i>
    <i>
      <x v="195"/>
    </i>
    <i>
      <x v="9"/>
    </i>
    <i>
      <x v="196"/>
    </i>
    <i>
      <x v="78"/>
    </i>
    <i>
      <x v="25"/>
    </i>
    <i>
      <x v="142"/>
    </i>
    <i>
      <x v="87"/>
    </i>
    <i>
      <x v="91"/>
    </i>
    <i>
      <x v="136"/>
    </i>
    <i>
      <x v="137"/>
    </i>
    <i>
      <x v="187"/>
    </i>
    <i>
      <x v="72"/>
    </i>
    <i>
      <x v="85"/>
    </i>
    <i>
      <x v="61"/>
    </i>
    <i>
      <x v="205"/>
    </i>
    <i>
      <x v="122"/>
    </i>
    <i>
      <x v="22"/>
    </i>
    <i>
      <x v="75"/>
    </i>
    <i>
      <x v="179"/>
    </i>
    <i>
      <x v="105"/>
    </i>
    <i>
      <x v="197"/>
    </i>
    <i>
      <x v="17"/>
    </i>
    <i>
      <x v="34"/>
    </i>
    <i>
      <x v="39"/>
    </i>
    <i>
      <x v="28"/>
    </i>
    <i>
      <x v="129"/>
    </i>
    <i>
      <x v="30"/>
    </i>
    <i>
      <x v="153"/>
    </i>
    <i>
      <x v="36"/>
    </i>
    <i>
      <x v="66"/>
    </i>
    <i>
      <x v="33"/>
    </i>
    <i>
      <x v="175"/>
    </i>
    <i>
      <x v="134"/>
    </i>
    <i>
      <x v="100"/>
    </i>
    <i>
      <x v="96"/>
    </i>
    <i>
      <x v="113"/>
    </i>
    <i>
      <x v="185"/>
    </i>
    <i>
      <x v="76"/>
    </i>
    <i>
      <x v="63"/>
    </i>
    <i>
      <x v="160"/>
    </i>
    <i>
      <x v="8"/>
    </i>
    <i>
      <x v="164"/>
    </i>
    <i>
      <x v="6"/>
    </i>
    <i>
      <x v="184"/>
    </i>
    <i>
      <x v="200"/>
    </i>
    <i>
      <x v="106"/>
    </i>
    <i>
      <x v="133"/>
    </i>
    <i>
      <x v="58"/>
    </i>
    <i>
      <x v="14"/>
    </i>
    <i>
      <x v="201"/>
    </i>
    <i>
      <x v="110"/>
    </i>
    <i>
      <x v="176"/>
    </i>
    <i>
      <x v="177"/>
    </i>
    <i>
      <x v="54"/>
    </i>
    <i>
      <x v="12"/>
    </i>
    <i>
      <x v="62"/>
    </i>
    <i>
      <x v="116"/>
    </i>
    <i>
      <x v="123"/>
    </i>
    <i>
      <x v="32"/>
    </i>
    <i>
      <x v="80"/>
    </i>
    <i>
      <x v="115"/>
    </i>
    <i>
      <x v="38"/>
    </i>
    <i>
      <x v="48"/>
    </i>
    <i>
      <x v="55"/>
    </i>
    <i>
      <x v="161"/>
    </i>
    <i>
      <x v="180"/>
    </i>
    <i>
      <x v="60"/>
    </i>
    <i>
      <x v="69"/>
    </i>
    <i>
      <x v="141"/>
    </i>
    <i>
      <x v="146"/>
    </i>
    <i>
      <x v="98"/>
    </i>
    <i>
      <x v="81"/>
    </i>
    <i>
      <x v="163"/>
    </i>
    <i>
      <x v="21"/>
    </i>
    <i>
      <x v="13"/>
    </i>
    <i>
      <x v="101"/>
    </i>
    <i>
      <x v="44"/>
    </i>
    <i>
      <x v="41"/>
    </i>
    <i>
      <x v="51"/>
    </i>
    <i>
      <x v="18"/>
    </i>
    <i>
      <x v="74"/>
    </i>
    <i>
      <x v="206"/>
    </i>
    <i>
      <x v="57"/>
    </i>
    <i>
      <x v="26"/>
    </i>
    <i>
      <x v="67"/>
    </i>
    <i>
      <x v="56"/>
    </i>
    <i>
      <x v="46"/>
    </i>
    <i>
      <x v="43"/>
    </i>
    <i>
      <x v="145"/>
    </i>
    <i>
      <x v="19"/>
    </i>
    <i>
      <x v="23"/>
    </i>
    <i>
      <x v="88"/>
    </i>
    <i>
      <x v="143"/>
    </i>
    <i>
      <x v="154"/>
    </i>
    <i>
      <x v="193"/>
    </i>
    <i>
      <x v="79"/>
    </i>
    <i>
      <x v="111"/>
    </i>
    <i>
      <x v="65"/>
    </i>
    <i>
      <x v="126"/>
    </i>
    <i>
      <x v="152"/>
    </i>
    <i>
      <x v="204"/>
    </i>
    <i>
      <x v="68"/>
    </i>
    <i>
      <x v="70"/>
    </i>
    <i>
      <x v="120"/>
    </i>
    <i>
      <x v="71"/>
    </i>
    <i>
      <x v="202"/>
    </i>
    <i>
      <x v="149"/>
    </i>
    <i>
      <x v="50"/>
    </i>
    <i>
      <x v="117"/>
    </i>
    <i>
      <x v="162"/>
    </i>
    <i>
      <x v="2"/>
    </i>
    <i>
      <x v="16"/>
    </i>
    <i>
      <x v="207"/>
    </i>
    <i>
      <x v="109"/>
    </i>
    <i>
      <x v="45"/>
    </i>
    <i>
      <x v="92"/>
    </i>
    <i>
      <x v="31"/>
    </i>
    <i>
      <x v="104"/>
    </i>
    <i>
      <x v="189"/>
    </i>
    <i>
      <x v="40"/>
    </i>
    <i>
      <x v="49"/>
    </i>
    <i>
      <x v="171"/>
    </i>
    <i>
      <x v="158"/>
    </i>
    <i>
      <x v="53"/>
    </i>
    <i>
      <x/>
    </i>
    <i>
      <x v="73"/>
    </i>
    <i>
      <x v="127"/>
    </i>
    <i>
      <x v="144"/>
    </i>
    <i>
      <x v="181"/>
    </i>
    <i>
      <x v="135"/>
    </i>
    <i>
      <x v="165"/>
    </i>
    <i>
      <x v="77"/>
    </i>
    <i>
      <x v="173"/>
    </i>
    <i>
      <x v="159"/>
    </i>
    <i>
      <x v="114"/>
    </i>
    <i>
      <x v="108"/>
    </i>
    <i>
      <x v="103"/>
    </i>
    <i>
      <x v="83"/>
    </i>
    <i>
      <x v="182"/>
    </i>
    <i>
      <x v="150"/>
    </i>
    <i>
      <x v="118"/>
    </i>
    <i>
      <x v="172"/>
    </i>
    <i>
      <x v="131"/>
    </i>
    <i>
      <x v="37"/>
    </i>
    <i>
      <x v="191"/>
    </i>
    <i>
      <x v="59"/>
    </i>
    <i>
      <x v="130"/>
    </i>
    <i>
      <x v="167"/>
    </i>
    <i>
      <x v="178"/>
    </i>
    <i>
      <x v="119"/>
    </i>
    <i>
      <x v="64"/>
    </i>
    <i>
      <x v="82"/>
    </i>
    <i>
      <x v="124"/>
    </i>
    <i>
      <x v="151"/>
    </i>
    <i>
      <x v="102"/>
    </i>
    <i>
      <x v="166"/>
    </i>
    <i>
      <x v="52"/>
    </i>
    <i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Sum of Leads" fld="1" baseField="0" baseItem="0"/>
    <dataField name="Sum of Quote Completes" fld="2" baseField="0" baseItem="0"/>
    <dataField name="Sum of Bind Complet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48984-2660-4AD2-8C55-79930319837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8" firstHeaderRow="1" firstDataRow="2" firstDataCol="1"/>
  <pivotFields count="5">
    <pivotField axis="axisRow" showAll="0" sortType="descending">
      <items count="54">
        <item x="30"/>
        <item x="39"/>
        <item x="9"/>
        <item x="40"/>
        <item x="16"/>
        <item x="8"/>
        <item x="35"/>
        <item x="51"/>
        <item x="37"/>
        <item x="25"/>
        <item x="1"/>
        <item x="45"/>
        <item x="23"/>
        <item x="2"/>
        <item x="10"/>
        <item x="15"/>
        <item x="13"/>
        <item x="31"/>
        <item x="42"/>
        <item x="52"/>
        <item x="29"/>
        <item x="38"/>
        <item x="21"/>
        <item x="7"/>
        <item x="43"/>
        <item x="4"/>
        <item x="47"/>
        <item x="17"/>
        <item x="11"/>
        <item x="48"/>
        <item x="18"/>
        <item x="33"/>
        <item x="20"/>
        <item x="32"/>
        <item x="24"/>
        <item x="3"/>
        <item x="36"/>
        <item x="12"/>
        <item x="19"/>
        <item x="50"/>
        <item x="41"/>
        <item x="26"/>
        <item x="34"/>
        <item x="22"/>
        <item x="28"/>
        <item x="0"/>
        <item x="14"/>
        <item x="49"/>
        <item x="27"/>
        <item x="5"/>
        <item x="44"/>
        <item x="6"/>
        <item x="4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54">
    <i>
      <x v="45"/>
    </i>
    <i>
      <x v="10"/>
    </i>
    <i>
      <x v="13"/>
    </i>
    <i>
      <x v="35"/>
    </i>
    <i>
      <x v="25"/>
    </i>
    <i>
      <x v="49"/>
    </i>
    <i>
      <x v="51"/>
    </i>
    <i>
      <x v="23"/>
    </i>
    <i>
      <x v="5"/>
    </i>
    <i>
      <x v="2"/>
    </i>
    <i>
      <x v="14"/>
    </i>
    <i>
      <x v="28"/>
    </i>
    <i>
      <x v="37"/>
    </i>
    <i>
      <x v="16"/>
    </i>
    <i>
      <x v="46"/>
    </i>
    <i>
      <x v="15"/>
    </i>
    <i>
      <x v="4"/>
    </i>
    <i>
      <x v="27"/>
    </i>
    <i>
      <x v="30"/>
    </i>
    <i>
      <x v="38"/>
    </i>
    <i>
      <x v="32"/>
    </i>
    <i>
      <x v="22"/>
    </i>
    <i>
      <x v="43"/>
    </i>
    <i>
      <x v="12"/>
    </i>
    <i>
      <x v="34"/>
    </i>
    <i>
      <x v="9"/>
    </i>
    <i>
      <x v="41"/>
    </i>
    <i>
      <x v="48"/>
    </i>
    <i>
      <x v="44"/>
    </i>
    <i>
      <x v="20"/>
    </i>
    <i>
      <x/>
    </i>
    <i>
      <x v="17"/>
    </i>
    <i>
      <x v="33"/>
    </i>
    <i>
      <x v="31"/>
    </i>
    <i>
      <x v="42"/>
    </i>
    <i>
      <x v="6"/>
    </i>
    <i>
      <x v="36"/>
    </i>
    <i>
      <x v="8"/>
    </i>
    <i>
      <x v="21"/>
    </i>
    <i>
      <x v="1"/>
    </i>
    <i>
      <x v="3"/>
    </i>
    <i>
      <x v="40"/>
    </i>
    <i>
      <x v="18"/>
    </i>
    <i>
      <x v="24"/>
    </i>
    <i>
      <x v="50"/>
    </i>
    <i>
      <x v="11"/>
    </i>
    <i>
      <x v="52"/>
    </i>
    <i>
      <x v="26"/>
    </i>
    <i>
      <x v="29"/>
    </i>
    <i>
      <x v="47"/>
    </i>
    <i>
      <x v="39"/>
    </i>
    <i>
      <x v="7"/>
    </i>
    <i>
      <x v="1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Leads" fld="1" baseField="0" baseItem="0"/>
  </dataFields>
  <formats count="2">
    <format dxfId="9">
      <pivotArea dataOnly="0" labelOnly="1" fieldPosition="0">
        <references count="1">
          <reference field="0" count="2">
            <x v="49"/>
            <x v="51"/>
          </reference>
        </references>
      </pivotArea>
    </format>
    <format dxfId="8">
      <pivotArea dataOnly="0" labelOnly="1" fieldPosition="0">
        <references count="1">
          <reference field="0" count="2">
            <x v="28"/>
            <x v="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2A93-0BD7-41B1-805F-13514FBF9DA2}">
  <sheetPr>
    <tabColor theme="4"/>
  </sheetPr>
  <dimension ref="A1:AD62"/>
  <sheetViews>
    <sheetView workbookViewId="0">
      <pane xSplit="5" ySplit="2" topLeftCell="P18" activePane="bottomRight" state="frozen"/>
      <selection pane="topRight" activeCell="F1" sqref="F1"/>
      <selection pane="bottomLeft" activeCell="A3" sqref="A3"/>
      <selection pane="bottomRight" activeCell="AE16" sqref="AE16"/>
    </sheetView>
  </sheetViews>
  <sheetFormatPr defaultRowHeight="14.4" x14ac:dyDescent="0.3"/>
  <cols>
    <col min="1" max="1" width="9.44140625" bestFit="1" customWidth="1"/>
    <col min="2" max="2" width="6.109375" customWidth="1"/>
    <col min="3" max="3" width="16.109375" bestFit="1" customWidth="1"/>
    <col min="4" max="4" width="5.21875" bestFit="1" customWidth="1"/>
    <col min="5" max="5" width="9.6640625" bestFit="1" customWidth="1"/>
    <col min="6" max="6" width="6.6640625" bestFit="1" customWidth="1"/>
    <col min="7" max="7" width="7.109375" bestFit="1" customWidth="1"/>
    <col min="8" max="8" width="8.5546875" customWidth="1"/>
    <col min="9" max="9" width="7.5546875" customWidth="1"/>
    <col min="10" max="10" width="5.77734375" bestFit="1" customWidth="1"/>
    <col min="11" max="11" width="9.21875" bestFit="1" customWidth="1"/>
    <col min="12" max="12" width="11.33203125" bestFit="1" customWidth="1"/>
    <col min="13" max="13" width="21.5546875" bestFit="1" customWidth="1"/>
    <col min="14" max="14" width="23.21875" bestFit="1" customWidth="1"/>
    <col min="15" max="15" width="12.109375" bestFit="1" customWidth="1"/>
    <col min="16" max="16" width="21.77734375" bestFit="1" customWidth="1"/>
    <col min="17" max="23" width="12" bestFit="1" customWidth="1"/>
    <col min="24" max="24" width="21.33203125" bestFit="1" customWidth="1"/>
    <col min="25" max="25" width="23" bestFit="1" customWidth="1"/>
    <col min="26" max="26" width="12" bestFit="1" customWidth="1"/>
    <col min="27" max="27" width="21.5546875" bestFit="1" customWidth="1"/>
    <col min="28" max="28" width="21.5546875" customWidth="1"/>
  </cols>
  <sheetData>
    <row r="1" spans="1:30" x14ac:dyDescent="0.3">
      <c r="A1" s="71"/>
      <c r="B1" s="71"/>
      <c r="C1" s="71"/>
      <c r="D1" s="71"/>
      <c r="E1" s="71"/>
      <c r="F1" s="71" t="s">
        <v>1371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 t="s">
        <v>1372</v>
      </c>
      <c r="R1" s="71"/>
      <c r="S1" s="71"/>
      <c r="T1" s="71"/>
      <c r="U1" s="71"/>
      <c r="V1" s="71"/>
      <c r="W1" s="71"/>
      <c r="X1" s="71"/>
      <c r="Y1" s="71"/>
      <c r="Z1" s="71"/>
      <c r="AA1" s="71"/>
      <c r="AB1" s="70"/>
      <c r="AC1" s="74" t="s">
        <v>1373</v>
      </c>
      <c r="AD1" s="75"/>
    </row>
    <row r="2" spans="1:30" x14ac:dyDescent="0.3">
      <c r="A2" s="40" t="s">
        <v>785</v>
      </c>
      <c r="B2" s="40" t="s">
        <v>1378</v>
      </c>
      <c r="C2" s="40" t="s">
        <v>805</v>
      </c>
      <c r="D2" s="40" t="s">
        <v>267</v>
      </c>
      <c r="E2" s="40" t="s">
        <v>276</v>
      </c>
      <c r="F2" s="72" t="s">
        <v>0</v>
      </c>
      <c r="G2" s="72" t="s">
        <v>279</v>
      </c>
      <c r="H2" s="72" t="s">
        <v>806</v>
      </c>
      <c r="I2" s="72" t="s">
        <v>818</v>
      </c>
      <c r="J2" s="72" t="s">
        <v>819</v>
      </c>
      <c r="K2" s="72" t="s">
        <v>811</v>
      </c>
      <c r="L2" s="72" t="s">
        <v>817</v>
      </c>
      <c r="M2" s="72" t="s">
        <v>828</v>
      </c>
      <c r="N2" s="72" t="s">
        <v>830</v>
      </c>
      <c r="O2" s="72" t="s">
        <v>1076</v>
      </c>
      <c r="P2" s="72" t="s">
        <v>1081</v>
      </c>
      <c r="Q2" s="73" t="s">
        <v>0</v>
      </c>
      <c r="R2" s="73" t="s">
        <v>279</v>
      </c>
      <c r="S2" s="73" t="s">
        <v>806</v>
      </c>
      <c r="T2" s="73" t="s">
        <v>818</v>
      </c>
      <c r="U2" s="73" t="s">
        <v>819</v>
      </c>
      <c r="V2" s="73" t="s">
        <v>811</v>
      </c>
      <c r="W2" s="73" t="s">
        <v>817</v>
      </c>
      <c r="X2" s="73" t="s">
        <v>828</v>
      </c>
      <c r="Y2" s="73" t="s">
        <v>830</v>
      </c>
      <c r="Z2" s="73" t="s">
        <v>1076</v>
      </c>
      <c r="AA2" s="73" t="s">
        <v>1081</v>
      </c>
      <c r="AB2" s="80" t="s">
        <v>285</v>
      </c>
      <c r="AC2" s="76" t="s">
        <v>1374</v>
      </c>
      <c r="AD2" s="77" t="s">
        <v>1375</v>
      </c>
    </row>
    <row r="3" spans="1:30" x14ac:dyDescent="0.3">
      <c r="A3" s="43" t="s">
        <v>309</v>
      </c>
      <c r="B3" s="43">
        <v>1</v>
      </c>
      <c r="C3" s="43" t="s">
        <v>367</v>
      </c>
      <c r="D3" s="43" t="s">
        <v>788</v>
      </c>
      <c r="E3" s="43" t="s">
        <v>578</v>
      </c>
      <c r="F3" s="41">
        <f>((Input!F5-AVERAGE(Input!F$3:F$60))/_xlfn.STDEV.S(Input!F$3:F$60))^2</f>
        <v>2.6441386766234753</v>
      </c>
      <c r="G3" s="41">
        <f>((Input!G5-AVERAGE(Input!G$3:G$60))/_xlfn.STDEV.S(Input!G$3:G$60))^2</f>
        <v>1.2299002096763472</v>
      </c>
      <c r="H3" s="41">
        <f>((Input!H5-AVERAGE(Input!H$3:H$60))/_xlfn.STDEV.S(Input!H$3:H$60))^2</f>
        <v>2.397971289855406</v>
      </c>
      <c r="I3" s="41">
        <f>((Input!I5-AVERAGE(Input!I$3:I$60))/_xlfn.STDEV.S(Input!I$3:I$60))^2</f>
        <v>5.58447446591118</v>
      </c>
      <c r="J3" s="41">
        <f>((Input!J5-AVERAGE(Input!J$3:J$60))/_xlfn.STDEV.S(Input!J$3:J$60))^2</f>
        <v>9.322389295655896E-4</v>
      </c>
      <c r="K3" s="41">
        <f>((Input!K5-AVERAGE(Input!K$3:K$60))/_xlfn.STDEV.S(Input!K$3:K$60))^2</f>
        <v>8.1763731203081917</v>
      </c>
      <c r="L3" s="41">
        <f>((Input!L5-AVERAGE(Input!L$3:L$60))/_xlfn.STDEV.S(Input!L$3:L$60))^2</f>
        <v>0.68271894299836977</v>
      </c>
      <c r="M3" s="41">
        <f>((Input!M5-AVERAGE(Input!M$3:M$60))/_xlfn.STDEV.S(Input!M$3:M$60))^2</f>
        <v>8.6391856785349427E-2</v>
      </c>
      <c r="N3" s="41">
        <f>((Input!N5-AVERAGE(Input!N$3:N$60))/_xlfn.STDEV.S(Input!N$3:N$60))^2</f>
        <v>0.1608301138791278</v>
      </c>
      <c r="O3" s="41">
        <f>((Input!O5-AVERAGE(Input!O$3:O$60))/_xlfn.STDEV.S(Input!O$3:O$60))^2</f>
        <v>4.613470126413316E-2</v>
      </c>
      <c r="P3" s="41">
        <f>((Input!P5-AVERAGE(Input!P$3:P$60))/_xlfn.STDEV.S(Input!P$3:P$60))^2</f>
        <v>0.53391188025579361</v>
      </c>
      <c r="Q3" s="41">
        <f>_xlfn.CHISQ.DIST(F3,1,1)</f>
        <v>0.8960675261468618</v>
      </c>
      <c r="R3" s="41">
        <f>_xlfn.CHISQ.DIST(G3,1,1)</f>
        <v>0.73257355421064396</v>
      </c>
      <c r="S3" s="41">
        <f>_xlfn.CHISQ.DIST(H3,1,1)</f>
        <v>0.87850728495530672</v>
      </c>
      <c r="T3" s="41">
        <f>_xlfn.CHISQ.DIST(I3,1,1)</f>
        <v>0.98187963055275906</v>
      </c>
      <c r="U3" s="41">
        <f>_xlfn.CHISQ.DIST(J3,1,1)</f>
        <v>2.4357695970312794E-2</v>
      </c>
      <c r="V3" s="41">
        <f>_xlfn.CHISQ.DIST(K3,1,1)</f>
        <v>0.99575604694735587</v>
      </c>
      <c r="W3" s="41">
        <f>_xlfn.CHISQ.DIST(L3,1,1)</f>
        <v>0.59134796467850392</v>
      </c>
      <c r="X3" s="41">
        <f>_xlfn.CHISQ.DIST(M3,1,1)</f>
        <v>0.23118472230114162</v>
      </c>
      <c r="Y3" s="41">
        <f>_xlfn.CHISQ.DIST(N3,1,1)</f>
        <v>0.31160660156659958</v>
      </c>
      <c r="Z3" s="41">
        <f>_xlfn.CHISQ.DIST(O3,1,1)</f>
        <v>0.17006887246240845</v>
      </c>
      <c r="AA3" s="41">
        <f>_xlfn.CHISQ.DIST(P3,1,1)</f>
        <v>0.53503314896567067</v>
      </c>
      <c r="AB3" s="42">
        <f>_xlfn.XLOOKUP(E3,Input!$E$3:$E$60,Input!$Q$3:$Q$60,0,0)</f>
        <v>3640043</v>
      </c>
      <c r="AC3" s="78">
        <f>_xlfn.CHISQ.DIST(SUM(Q3:AA3),COUNT(Q3:AA3),1)</f>
        <v>0.15086236878280398</v>
      </c>
    </row>
    <row r="4" spans="1:30" x14ac:dyDescent="0.3">
      <c r="A4" s="43" t="s">
        <v>313</v>
      </c>
      <c r="B4" s="43">
        <v>1</v>
      </c>
      <c r="C4" s="43" t="s">
        <v>427</v>
      </c>
      <c r="D4" s="43" t="s">
        <v>786</v>
      </c>
      <c r="E4" s="43" t="s">
        <v>639</v>
      </c>
      <c r="F4" s="41">
        <f>((Input!F9-AVERAGE(Input!F$3:F$60))/_xlfn.STDEV.S(Input!F$3:F$60))^2</f>
        <v>0.26537583298790662</v>
      </c>
      <c r="G4" s="41">
        <f>((Input!G9-AVERAGE(Input!G$3:G$60))/_xlfn.STDEV.S(Input!G$3:G$60))^2</f>
        <v>0.29181533663852294</v>
      </c>
      <c r="H4" s="41">
        <f>((Input!H9-AVERAGE(Input!H$3:H$60))/_xlfn.STDEV.S(Input!H$3:H$60))^2</f>
        <v>0.33432094471805412</v>
      </c>
      <c r="I4" s="41">
        <f>((Input!I9-AVERAGE(Input!I$3:I$60))/_xlfn.STDEV.S(Input!I$3:I$60))^2</f>
        <v>0.48855550896535144</v>
      </c>
      <c r="J4" s="41">
        <f>((Input!J9-AVERAGE(Input!J$3:J$60))/_xlfn.STDEV.S(Input!J$3:J$60))^2</f>
        <v>0.71587082471918762</v>
      </c>
      <c r="K4" s="41">
        <f>((Input!K9-AVERAGE(Input!K$3:K$60))/_xlfn.STDEV.S(Input!K$3:K$60))^2</f>
        <v>0.32477256594502113</v>
      </c>
      <c r="L4" s="41">
        <f>((Input!L9-AVERAGE(Input!L$3:L$60))/_xlfn.STDEV.S(Input!L$3:L$60))^2</f>
        <v>3.6727636386757094</v>
      </c>
      <c r="M4" s="41">
        <f>((Input!M9-AVERAGE(Input!M$3:M$60))/_xlfn.STDEV.S(Input!M$3:M$60))^2</f>
        <v>0.79836890677246708</v>
      </c>
      <c r="N4" s="41">
        <f>((Input!N9-AVERAGE(Input!N$3:N$60))/_xlfn.STDEV.S(Input!N$3:N$60))^2</f>
        <v>1.243036426096765</v>
      </c>
      <c r="O4" s="41">
        <f>((Input!O9-AVERAGE(Input!O$3:O$60))/_xlfn.STDEV.S(Input!O$3:O$60))^2</f>
        <v>0.8278471844347719</v>
      </c>
      <c r="P4" s="41">
        <f>((Input!P9-AVERAGE(Input!P$3:P$60))/_xlfn.STDEV.S(Input!P$3:P$60))^2</f>
        <v>0.19020959088379949</v>
      </c>
      <c r="Q4" s="41">
        <f>_xlfn.CHISQ.DIST(F4,1,1)</f>
        <v>0.39354929237538716</v>
      </c>
      <c r="R4" s="41">
        <f>_xlfn.CHISQ.DIST(G4,1,1)</f>
        <v>0.4109404384021132</v>
      </c>
      <c r="S4" s="41">
        <f>_xlfn.CHISQ.DIST(H4,1,1)</f>
        <v>0.43687423139468418</v>
      </c>
      <c r="T4" s="41">
        <f>_xlfn.CHISQ.DIST(I4,1,1)</f>
        <v>0.51542763270076608</v>
      </c>
      <c r="U4" s="41">
        <f>_xlfn.CHISQ.DIST(J4,1,1)</f>
        <v>0.60249829729006787</v>
      </c>
      <c r="V4" s="41">
        <f>_xlfn.CHISQ.DIST(K4,1,1)</f>
        <v>0.43124647453574849</v>
      </c>
      <c r="W4" s="41">
        <f>_xlfn.CHISQ.DIST(L4,1,1)</f>
        <v>0.94469159542282277</v>
      </c>
      <c r="X4" s="41">
        <f>_xlfn.CHISQ.DIST(M4,1,1)</f>
        <v>0.62841851257471038</v>
      </c>
      <c r="Y4" s="41">
        <f>_xlfn.CHISQ.DIST(N4,1,1)</f>
        <v>0.73511333805145218</v>
      </c>
      <c r="Z4" s="41">
        <f>_xlfn.CHISQ.DIST(O4,1,1)</f>
        <v>0.63710422236548025</v>
      </c>
      <c r="AA4" s="41">
        <f>_xlfn.CHISQ.DIST(P4,1,1)</f>
        <v>0.33725776590987777</v>
      </c>
      <c r="AB4" s="42">
        <f>_xlfn.XLOOKUP(E4,Input!$E$3:$E$60,Input!$Q$3:$Q$60,0,0)</f>
        <v>179564</v>
      </c>
      <c r="AC4" s="78">
        <f>_xlfn.CHISQ.DIST(SUM(Q4:AA4),COUNT(Q4:AA4),1)</f>
        <v>0.1315589709634174</v>
      </c>
    </row>
    <row r="5" spans="1:30" x14ac:dyDescent="0.3">
      <c r="A5" s="43" t="s">
        <v>312</v>
      </c>
      <c r="B5" s="43">
        <v>1</v>
      </c>
      <c r="C5" s="43" t="s">
        <v>424</v>
      </c>
      <c r="D5" s="43" t="s">
        <v>788</v>
      </c>
      <c r="E5" s="43" t="s">
        <v>636</v>
      </c>
      <c r="F5" s="41">
        <f>((Input!F8-AVERAGE(Input!F$3:F$60))/_xlfn.STDEV.S(Input!F$3:F$60))^2</f>
        <v>0.25235727048811524</v>
      </c>
      <c r="G5" s="41">
        <f>((Input!G8-AVERAGE(Input!G$3:G$60))/_xlfn.STDEV.S(Input!G$3:G$60))^2</f>
        <v>0.31658372274433316</v>
      </c>
      <c r="H5" s="41">
        <f>((Input!H8-AVERAGE(Input!H$3:H$60))/_xlfn.STDEV.S(Input!H$3:H$60))^2</f>
        <v>0.51990719819771447</v>
      </c>
      <c r="I5" s="41">
        <f>((Input!I8-AVERAGE(Input!I$3:I$60))/_xlfn.STDEV.S(Input!I$3:I$60))^2</f>
        <v>4.3915435301865937</v>
      </c>
      <c r="J5" s="41">
        <f>((Input!J8-AVERAGE(Input!J$3:J$60))/_xlfn.STDEV.S(Input!J$3:J$60))^2</f>
        <v>0.87922149751176581</v>
      </c>
      <c r="K5" s="41">
        <f>((Input!K8-AVERAGE(Input!K$3:K$60))/_xlfn.STDEV.S(Input!K$3:K$60))^2</f>
        <v>0.25584348218009106</v>
      </c>
      <c r="L5" s="41">
        <f>((Input!L8-AVERAGE(Input!L$3:L$60))/_xlfn.STDEV.S(Input!L$3:L$60))^2</f>
        <v>9.9282596274343996E-3</v>
      </c>
      <c r="M5" s="41">
        <f>((Input!M8-AVERAGE(Input!M$3:M$60))/_xlfn.STDEV.S(Input!M$3:M$60))^2</f>
        <v>0.47986323140862358</v>
      </c>
      <c r="N5" s="41">
        <f>((Input!N8-AVERAGE(Input!N$3:N$60))/_xlfn.STDEV.S(Input!N$3:N$60))^2</f>
        <v>0.28592547365099735</v>
      </c>
      <c r="O5" s="41">
        <f>((Input!O8-AVERAGE(Input!O$3:O$60))/_xlfn.STDEV.S(Input!O$3:O$60))^2</f>
        <v>1.145461007987836</v>
      </c>
      <c r="P5" s="41">
        <f>((Input!P8-AVERAGE(Input!P$3:P$60))/_xlfn.STDEV.S(Input!P$3:P$60))^2</f>
        <v>0.53391188025579361</v>
      </c>
      <c r="Q5" s="41">
        <f>_xlfn.CHISQ.DIST(F5,1,1)</f>
        <v>0.38457987991203407</v>
      </c>
      <c r="R5" s="41">
        <f>_xlfn.CHISQ.DIST(G5,1,1)</f>
        <v>0.42633202803206238</v>
      </c>
      <c r="S5" s="41">
        <f>_xlfn.CHISQ.DIST(H5,1,1)</f>
        <v>0.52911872872117893</v>
      </c>
      <c r="T5" s="41">
        <f>_xlfn.CHISQ.DIST(I5,1,1)</f>
        <v>0.96388239910752305</v>
      </c>
      <c r="U5" s="41">
        <f>_xlfn.CHISQ.DIST(J5,1,1)</f>
        <v>0.65158500638068284</v>
      </c>
      <c r="V5" s="41">
        <f>_xlfn.CHISQ.DIST(K5,1,1)</f>
        <v>0.38700977214911703</v>
      </c>
      <c r="W5" s="41">
        <f>_xlfn.CHISQ.DIST(L5,1,1)</f>
        <v>7.9370381610440244E-2</v>
      </c>
      <c r="X5" s="41">
        <f>_xlfn.CHISQ.DIST(M5,1,1)</f>
        <v>0.51151572629832887</v>
      </c>
      <c r="Y5" s="41">
        <f>_xlfn.CHISQ.DIST(N5,1,1)</f>
        <v>0.40715650741415599</v>
      </c>
      <c r="Z5" s="41">
        <f>_xlfn.CHISQ.DIST(O5,1,1)</f>
        <v>0.71549866068475854</v>
      </c>
      <c r="AA5" s="41">
        <f>_xlfn.CHISQ.DIST(P5,1,1)</f>
        <v>0.53503314896567067</v>
      </c>
      <c r="AB5" s="42">
        <f>_xlfn.XLOOKUP(E5,Input!$E$3:$E$60,Input!$Q$3:$Q$60,0,0)</f>
        <v>288732</v>
      </c>
      <c r="AC5" s="78">
        <f>_xlfn.CHISQ.DIST(SUM(Q5:AA5),COUNT(Q5:AA5),1)</f>
        <v>0.10079069351236604</v>
      </c>
    </row>
    <row r="6" spans="1:30" x14ac:dyDescent="0.3">
      <c r="A6" s="43" t="s">
        <v>311</v>
      </c>
      <c r="B6" s="43">
        <v>1</v>
      </c>
      <c r="C6" s="43" t="s">
        <v>402</v>
      </c>
      <c r="D6" s="43" t="s">
        <v>786</v>
      </c>
      <c r="E6" s="43" t="s">
        <v>615</v>
      </c>
      <c r="F6" s="41">
        <f>((Input!F7-AVERAGE(Input!F$3:F$60))/_xlfn.STDEV.S(Input!F$3:F$60))^2</f>
        <v>0.17477197540565764</v>
      </c>
      <c r="G6" s="41">
        <f>((Input!G7-AVERAGE(Input!G$3:G$60))/_xlfn.STDEV.S(Input!G$3:G$60))^2</f>
        <v>0.17985550803880304</v>
      </c>
      <c r="H6" s="41">
        <f>((Input!H7-AVERAGE(Input!H$3:H$60))/_xlfn.STDEV.S(Input!H$3:H$60))^2</f>
        <v>0.37203579600555226</v>
      </c>
      <c r="I6" s="41">
        <f>((Input!I7-AVERAGE(Input!I$3:I$60))/_xlfn.STDEV.S(Input!I$3:I$60))^2</f>
        <v>0.58832442263020079</v>
      </c>
      <c r="J6" s="41">
        <f>((Input!J7-AVERAGE(Input!J$3:J$60))/_xlfn.STDEV.S(Input!J$3:J$60))^2</f>
        <v>0.76672172405482764</v>
      </c>
      <c r="K6" s="41">
        <f>((Input!K7-AVERAGE(Input!K$3:K$60))/_xlfn.STDEV.S(Input!K$3:K$60))^2</f>
        <v>0.18016315452820025</v>
      </c>
      <c r="L6" s="41">
        <f>((Input!L7-AVERAGE(Input!L$3:L$60))/_xlfn.STDEV.S(Input!L$3:L$60))^2</f>
        <v>4.3201722072417583</v>
      </c>
      <c r="M6" s="41">
        <f>((Input!M7-AVERAGE(Input!M$3:M$60))/_xlfn.STDEV.S(Input!M$3:M$60))^2</f>
        <v>0.19553341073482039</v>
      </c>
      <c r="N6" s="41">
        <f>((Input!N7-AVERAGE(Input!N$3:N$60))/_xlfn.STDEV.S(Input!N$3:N$60))^2</f>
        <v>3.051079162371997E-2</v>
      </c>
      <c r="O6" s="41">
        <f>((Input!O7-AVERAGE(Input!O$3:O$60))/_xlfn.STDEV.S(Input!O$3:O$60))^2</f>
        <v>2.2439987018659697</v>
      </c>
      <c r="P6" s="41">
        <f>((Input!P7-AVERAGE(Input!P$3:P$60))/_xlfn.STDEV.S(Input!P$3:P$60))^2</f>
        <v>0.19020959088379949</v>
      </c>
      <c r="Q6" s="41">
        <f>_xlfn.CHISQ.DIST(F6,1,1)</f>
        <v>0.3240948370849619</v>
      </c>
      <c r="R6" s="41">
        <f>_xlfn.CHISQ.DIST(G6,1,1)</f>
        <v>0.32850255594982747</v>
      </c>
      <c r="S6" s="41">
        <f>_xlfn.CHISQ.DIST(H6,1,1)</f>
        <v>0.45810332921394703</v>
      </c>
      <c r="T6" s="41">
        <f>_xlfn.CHISQ.DIST(I6,1,1)</f>
        <v>0.55693221350148492</v>
      </c>
      <c r="U6" s="41">
        <f>_xlfn.CHISQ.DIST(J6,1,1)</f>
        <v>0.61876687227669636</v>
      </c>
      <c r="V6" s="41">
        <f>_xlfn.CHISQ.DIST(K6,1,1)</f>
        <v>0.32876693438967253</v>
      </c>
      <c r="W6" s="41">
        <f>_xlfn.CHISQ.DIST(L6,1,1)</f>
        <v>0.96233688948703877</v>
      </c>
      <c r="X6" s="41">
        <f>_xlfn.CHISQ.DIST(M6,1,1)</f>
        <v>0.34164943563967454</v>
      </c>
      <c r="Y6" s="41">
        <f>_xlfn.CHISQ.DIST(N6,1,1)</f>
        <v>0.13866371851839149</v>
      </c>
      <c r="Z6" s="41">
        <f>_xlfn.CHISQ.DIST(O6,1,1)</f>
        <v>0.86586629008776383</v>
      </c>
      <c r="AA6" s="41">
        <f>_xlfn.CHISQ.DIST(P6,1,1)</f>
        <v>0.33725776590987777</v>
      </c>
      <c r="AB6" s="42">
        <f>_xlfn.XLOOKUP(E6,Input!$E$3:$E$60,Input!$Q$3:$Q$60,0,0)</f>
        <v>359408</v>
      </c>
      <c r="AC6" s="78">
        <f>_xlfn.CHISQ.DIST(SUM(Q6:AA6),COUNT(Q6:AA6),1)</f>
        <v>8.2126443531674212E-2</v>
      </c>
      <c r="AD6" s="79" t="s">
        <v>1376</v>
      </c>
    </row>
    <row r="7" spans="1:30" x14ac:dyDescent="0.3">
      <c r="A7" s="43" t="s">
        <v>308</v>
      </c>
      <c r="B7" s="43">
        <v>1</v>
      </c>
      <c r="C7" s="43" t="s">
        <v>372</v>
      </c>
      <c r="D7" s="43" t="s">
        <v>787</v>
      </c>
      <c r="E7" s="43" t="s">
        <v>583</v>
      </c>
      <c r="F7" s="41">
        <f>((Input!F4-AVERAGE(Input!F$3:F$60))/_xlfn.STDEV.S(Input!F$3:F$60))^2</f>
        <v>0.40833238086474438</v>
      </c>
      <c r="G7" s="41">
        <f>((Input!G4-AVERAGE(Input!G$3:G$60))/_xlfn.STDEV.S(Input!G$3:G$60))^2</f>
        <v>0.49638493231317327</v>
      </c>
      <c r="H7" s="41">
        <f>((Input!H4-AVERAGE(Input!H$3:H$60))/_xlfn.STDEV.S(Input!H$3:H$60))^2</f>
        <v>4.3604117208513662</v>
      </c>
      <c r="I7" s="41">
        <f>((Input!I4-AVERAGE(Input!I$3:I$60))/_xlfn.STDEV.S(Input!I$3:I$60))^2</f>
        <v>7.6497022934950913E-4</v>
      </c>
      <c r="J7" s="41">
        <f>((Input!J4-AVERAGE(Input!J$3:J$60))/_xlfn.STDEV.S(Input!J$3:J$60))^2</f>
        <v>1.4167348943542852</v>
      </c>
      <c r="K7" s="41">
        <f>((Input!K4-AVERAGE(Input!K$3:K$60))/_xlfn.STDEV.S(Input!K$3:K$60))^2</f>
        <v>0.93278901528406943</v>
      </c>
      <c r="L7" s="41">
        <f>((Input!L4-AVERAGE(Input!L$3:L$60))/_xlfn.STDEV.S(Input!L$3:L$60))^2</f>
        <v>9.0523764667699604E-3</v>
      </c>
      <c r="M7" s="41">
        <f>((Input!M4-AVERAGE(Input!M$3:M$60))/_xlfn.STDEV.S(Input!M$3:M$60))^2</f>
        <v>0.15533297870813462</v>
      </c>
      <c r="N7" s="41">
        <f>((Input!N4-AVERAGE(Input!N$3:N$60))/_xlfn.STDEV.S(Input!N$3:N$60))^2</f>
        <v>0.26245647185002574</v>
      </c>
      <c r="O7" s="41">
        <f>((Input!O4-AVERAGE(Input!O$3:O$60))/_xlfn.STDEV.S(Input!O$3:O$60))^2</f>
        <v>2.0866704391748798</v>
      </c>
      <c r="P7" s="41">
        <f>((Input!P4-AVERAGE(Input!P$3:P$60))/_xlfn.STDEV.S(Input!P$3:P$60))^2</f>
        <v>4.6140945825440842E-3</v>
      </c>
      <c r="Q7" s="41">
        <f>_xlfn.CHISQ.DIST(F7,1,1)</f>
        <v>0.47718286125568277</v>
      </c>
      <c r="R7" s="41">
        <f>_xlfn.CHISQ.DIST(G7,1,1)</f>
        <v>0.51890712708304432</v>
      </c>
      <c r="S7" s="41">
        <f>_xlfn.CHISQ.DIST(H7,1,1)</f>
        <v>0.96321658577273839</v>
      </c>
      <c r="T7" s="41">
        <f>_xlfn.CHISQ.DIST(I7,1,1)</f>
        <v>2.2065153897083072E-2</v>
      </c>
      <c r="U7" s="41">
        <f>_xlfn.CHISQ.DIST(J7,1,1)</f>
        <v>0.76605842810058411</v>
      </c>
      <c r="V7" s="41">
        <f>_xlfn.CHISQ.DIST(K7,1,1)</f>
        <v>0.66586075165200542</v>
      </c>
      <c r="W7" s="41">
        <f>_xlfn.CHISQ.DIST(L7,1,1)</f>
        <v>7.579953255479302E-2</v>
      </c>
      <c r="X7" s="41">
        <f>_xlfn.CHISQ.DIST(M7,1,1)</f>
        <v>0.30650980614145301</v>
      </c>
      <c r="Y7" s="41">
        <f>_xlfn.CHISQ.DIST(N7,1,1)</f>
        <v>0.39156247371717035</v>
      </c>
      <c r="Z7" s="41">
        <f>_xlfn.CHISQ.DIST(O7,1,1)</f>
        <v>0.85141039506686977</v>
      </c>
      <c r="AA7" s="41">
        <f>_xlfn.CHISQ.DIST(P7,1,1)</f>
        <v>5.415635560338266E-2</v>
      </c>
      <c r="AB7" s="42">
        <f>_xlfn.XLOOKUP(E7,Input!$E$3:$E$60,Input!$Q$3:$Q$60,0,0)</f>
        <v>1575179</v>
      </c>
      <c r="AC7" s="78">
        <f>_xlfn.CHISQ.DIST(SUM(Q7:AA7),COUNT(Q7:AA7),1)</f>
        <v>7.3407346841377966E-2</v>
      </c>
      <c r="AD7" s="79" t="s">
        <v>1377</v>
      </c>
    </row>
    <row r="8" spans="1:30" x14ac:dyDescent="0.3">
      <c r="A8" s="43" t="s">
        <v>305</v>
      </c>
      <c r="B8" s="43">
        <v>1</v>
      </c>
      <c r="C8" s="43" t="s">
        <v>374</v>
      </c>
      <c r="D8" s="43" t="s">
        <v>786</v>
      </c>
      <c r="E8" s="43" t="s">
        <v>585</v>
      </c>
      <c r="F8" s="41">
        <f>((Input!F3-AVERAGE(Input!F$3:F$60))/_xlfn.STDEV.S(Input!F$3:F$60))^2</f>
        <v>0.3723695187460932</v>
      </c>
      <c r="G8" s="41">
        <f>((Input!G3-AVERAGE(Input!G$3:G$60))/_xlfn.STDEV.S(Input!G$3:G$60))^2</f>
        <v>0.58771276229910629</v>
      </c>
      <c r="H8" s="41">
        <f>((Input!H3-AVERAGE(Input!H$3:H$60))/_xlfn.STDEV.S(Input!H$3:H$60))^2</f>
        <v>2.598619162895758</v>
      </c>
      <c r="I8" s="41">
        <f>((Input!I3-AVERAGE(Input!I$3:I$60))/_xlfn.STDEV.S(Input!I$3:I$60))^2</f>
        <v>0.32659103208771623</v>
      </c>
      <c r="J8" s="41">
        <f>((Input!J3-AVERAGE(Input!J$3:J$60))/_xlfn.STDEV.S(Input!J$3:J$60))^2</f>
        <v>0.28203248247645141</v>
      </c>
      <c r="K8" s="41">
        <f>((Input!K3-AVERAGE(Input!K$3:K$60))/_xlfn.STDEV.S(Input!K$3:K$60))^2</f>
        <v>1.2562182027644067</v>
      </c>
      <c r="L8" s="41">
        <f>((Input!L3-AVERAGE(Input!L$3:L$60))/_xlfn.STDEV.S(Input!L$3:L$60))^2</f>
        <v>0.14242408717215052</v>
      </c>
      <c r="M8" s="41">
        <f>((Input!M3-AVERAGE(Input!M$3:M$60))/_xlfn.STDEV.S(Input!M$3:M$60))^2</f>
        <v>0.24194917448547101</v>
      </c>
      <c r="N8" s="41">
        <f>((Input!N3-AVERAGE(Input!N$3:N$60))/_xlfn.STDEV.S(Input!N$3:N$60))^2</f>
        <v>7.2040022164305287E-2</v>
      </c>
      <c r="O8" s="41">
        <f>((Input!O3-AVERAGE(Input!O$3:O$60))/_xlfn.STDEV.S(Input!O$3:O$60))^2</f>
        <v>0.14076824273245767</v>
      </c>
      <c r="P8" s="41">
        <f>((Input!P3-AVERAGE(Input!P$3:P$60))/_xlfn.STDEV.S(Input!P$3:P$60))^2</f>
        <v>0.19020959088379949</v>
      </c>
      <c r="Q8" s="41">
        <f>_xlfn.CHISQ.DIST(F8,1,1)</f>
        <v>0.4582844979967261</v>
      </c>
      <c r="R8" s="41">
        <f>_xlfn.CHISQ.DIST(G8,1,1)</f>
        <v>0.55669505523928142</v>
      </c>
      <c r="S8" s="41">
        <f>_xlfn.CHISQ.DIST(H8,1,1)</f>
        <v>0.89304313334085772</v>
      </c>
      <c r="T8" s="41">
        <f>_xlfn.CHISQ.DIST(I8,1,1)</f>
        <v>0.43232665959757516</v>
      </c>
      <c r="U8" s="41">
        <f>_xlfn.CHISQ.DIST(J8,1,1)</f>
        <v>0.40462786021909858</v>
      </c>
      <c r="V8" s="41">
        <f>_xlfn.CHISQ.DIST(K8,1,1)</f>
        <v>0.73763185101822448</v>
      </c>
      <c r="W8" s="41">
        <f>_xlfn.CHISQ.DIST(L8,1,1)</f>
        <v>0.29411706417515232</v>
      </c>
      <c r="X8" s="41">
        <f>_xlfn.CHISQ.DIST(M8,1,1)</f>
        <v>0.37719815078525343</v>
      </c>
      <c r="Y8" s="41">
        <f>_xlfn.CHISQ.DIST(N8,1,1)</f>
        <v>0.21161065690864964</v>
      </c>
      <c r="Z8" s="41">
        <f>_xlfn.CHISQ.DIST(O8,1,1)</f>
        <v>0.29248153354698464</v>
      </c>
      <c r="AA8" s="41">
        <f>_xlfn.CHISQ.DIST(P8,1,1)</f>
        <v>0.33725776590987777</v>
      </c>
      <c r="AB8" s="42">
        <f>_xlfn.XLOOKUP(E8,Input!$E$3:$E$60,Input!$Q$3:$Q$60,0,0)</f>
        <v>2157990</v>
      </c>
      <c r="AC8" s="78">
        <f>_xlfn.CHISQ.DIST(SUM(Q8:AA8),COUNT(Q8:AA8),1)</f>
        <v>6.8604740655050608E-2</v>
      </c>
      <c r="AD8" s="79" t="s">
        <v>1376</v>
      </c>
    </row>
    <row r="9" spans="1:30" x14ac:dyDescent="0.3">
      <c r="A9" s="43" t="s">
        <v>318</v>
      </c>
      <c r="B9" s="43">
        <v>1</v>
      </c>
      <c r="C9" s="43" t="s">
        <v>414</v>
      </c>
      <c r="D9" s="43" t="s">
        <v>787</v>
      </c>
      <c r="E9" s="43" t="s">
        <v>626</v>
      </c>
      <c r="F9" s="41">
        <f>((Input!F14-AVERAGE(Input!F$3:F$60))/_xlfn.STDEV.S(Input!F$3:F$60))^2</f>
        <v>0.21308909068538612</v>
      </c>
      <c r="G9" s="41">
        <f>((Input!G14-AVERAGE(Input!G$3:G$60))/_xlfn.STDEV.S(Input!G$3:G$60))^2</f>
        <v>0.23328323801769735</v>
      </c>
      <c r="H9" s="41">
        <f>((Input!H14-AVERAGE(Input!H$3:H$60))/_xlfn.STDEV.S(Input!H$3:H$60))^2</f>
        <v>0.16291033317786802</v>
      </c>
      <c r="I9" s="41">
        <f>((Input!I14-AVERAGE(Input!I$3:I$60))/_xlfn.STDEV.S(Input!I$3:I$60))^2</f>
        <v>0.1462819432720617</v>
      </c>
      <c r="J9" s="41">
        <f>((Input!J14-AVERAGE(Input!J$3:J$60))/_xlfn.STDEV.S(Input!J$3:J$60))^2</f>
        <v>2.1219176907932722</v>
      </c>
      <c r="K9" s="41">
        <f>((Input!K14-AVERAGE(Input!K$3:K$60))/_xlfn.STDEV.S(Input!K$3:K$60))^2</f>
        <v>0.18261069593476326</v>
      </c>
      <c r="L9" s="41">
        <f>((Input!L14-AVERAGE(Input!L$3:L$60))/_xlfn.STDEV.S(Input!L$3:L$60))^2</f>
        <v>1.5931528094129947E-2</v>
      </c>
      <c r="M9" s="41">
        <f>((Input!M14-AVERAGE(Input!M$3:M$60))/_xlfn.STDEV.S(Input!M$3:M$60))^2</f>
        <v>1.2963825486660407</v>
      </c>
      <c r="N9" s="41">
        <f>((Input!N14-AVERAGE(Input!N$3:N$60))/_xlfn.STDEV.S(Input!N$3:N$60))^2</f>
        <v>1.0975372520959914</v>
      </c>
      <c r="O9" s="41">
        <f>((Input!O14-AVERAGE(Input!O$3:O$60))/_xlfn.STDEV.S(Input!O$3:O$60))^2</f>
        <v>1.6489903098838794</v>
      </c>
      <c r="P9" s="41">
        <f>((Input!P14-AVERAGE(Input!P$3:P$60))/_xlfn.STDEV.S(Input!P$3:P$60))^2</f>
        <v>4.6140945825440842E-3</v>
      </c>
      <c r="Q9" s="41">
        <f>_xlfn.CHISQ.DIST(F9,1,1)</f>
        <v>0.35564309434665653</v>
      </c>
      <c r="R9" s="41">
        <f>_xlfn.CHISQ.DIST(G9,1,1)</f>
        <v>0.3709000285184742</v>
      </c>
      <c r="S9" s="41">
        <f>_xlfn.CHISQ.DIST(H9,1,1)</f>
        <v>0.313508943294108</v>
      </c>
      <c r="T9" s="41">
        <f>_xlfn.CHISQ.DIST(I9,1,1)</f>
        <v>0.2978859067334943</v>
      </c>
      <c r="U9" s="41">
        <f>_xlfn.CHISQ.DIST(J9,1,1)</f>
        <v>0.85479536822510749</v>
      </c>
      <c r="V9" s="41">
        <f>_xlfn.CHISQ.DIST(K9,1,1)</f>
        <v>0.33086081661746775</v>
      </c>
      <c r="W9" s="41">
        <f>_xlfn.CHISQ.DIST(L9,1,1)</f>
        <v>0.10044234420028479</v>
      </c>
      <c r="X9" s="41">
        <f>_xlfn.CHISQ.DIST(M9,1,1)</f>
        <v>0.74512494857043121</v>
      </c>
      <c r="Y9" s="41">
        <f>_xlfn.CHISQ.DIST(N9,1,1)</f>
        <v>0.70519278954648545</v>
      </c>
      <c r="Z9" s="41">
        <f>_xlfn.CHISQ.DIST(O9,1,1)</f>
        <v>0.80090358896501124</v>
      </c>
      <c r="AA9" s="41">
        <f>_xlfn.CHISQ.DIST(P9,1,1)</f>
        <v>5.415635560338266E-2</v>
      </c>
      <c r="AB9" s="42">
        <f>_xlfn.XLOOKUP(E9,Input!$E$3:$E$60,Input!$Q$3:$Q$60,0,0)</f>
        <v>163285</v>
      </c>
      <c r="AC9" s="78">
        <f>_xlfn.CHISQ.DIST(SUM(Q9:AA9),COUNT(Q9:AA9),1)</f>
        <v>6.5463287754993951E-2</v>
      </c>
      <c r="AD9" s="79" t="s">
        <v>1377</v>
      </c>
    </row>
    <row r="10" spans="1:30" x14ac:dyDescent="0.3">
      <c r="A10" s="43" t="s">
        <v>316</v>
      </c>
      <c r="B10" s="43">
        <v>1</v>
      </c>
      <c r="C10" s="43" t="s">
        <v>454</v>
      </c>
      <c r="D10" s="43" t="s">
        <v>788</v>
      </c>
      <c r="E10" s="43" t="s">
        <v>666</v>
      </c>
      <c r="F10" s="41">
        <f>((Input!F12-AVERAGE(Input!F$3:F$60))/_xlfn.STDEV.S(Input!F$3:F$60))^2</f>
        <v>0.32350065209810058</v>
      </c>
      <c r="G10" s="41">
        <f>((Input!G12-AVERAGE(Input!G$3:G$60))/_xlfn.STDEV.S(Input!G$3:G$60))^2</f>
        <v>0.38580778687564526</v>
      </c>
      <c r="H10" s="41">
        <f>((Input!H12-AVERAGE(Input!H$3:H$60))/_xlfn.STDEV.S(Input!H$3:H$60))^2</f>
        <v>0.56669029102002333</v>
      </c>
      <c r="I10" s="41">
        <f>((Input!I12-AVERAGE(Input!I$3:I$60))/_xlfn.STDEV.S(Input!I$3:I$60))^2</f>
        <v>8.3571043819988766</v>
      </c>
      <c r="J10" s="41">
        <f>((Input!J12-AVERAGE(Input!J$3:J$60))/_xlfn.STDEV.S(Input!J$3:J$60))^2</f>
        <v>9.7500971653276092E-2</v>
      </c>
      <c r="K10" s="41">
        <f>((Input!K12-AVERAGE(Input!K$3:K$60))/_xlfn.STDEV.S(Input!K$3:K$60))^2</f>
        <v>0.35110713035116581</v>
      </c>
      <c r="L10" s="41">
        <f>((Input!L12-AVERAGE(Input!L$3:L$60))/_xlfn.STDEV.S(Input!L$3:L$60))^2</f>
        <v>3.7415279237042404E-4</v>
      </c>
      <c r="M10" s="41">
        <f>((Input!M12-AVERAGE(Input!M$3:M$60))/_xlfn.STDEV.S(Input!M$3:M$60))^2</f>
        <v>0.95581401731681448</v>
      </c>
      <c r="N10" s="41">
        <f>((Input!N12-AVERAGE(Input!N$3:N$60))/_xlfn.STDEV.S(Input!N$3:N$60))^2</f>
        <v>0.1671089356535114</v>
      </c>
      <c r="O10" s="41">
        <f>((Input!O12-AVERAGE(Input!O$3:O$60))/_xlfn.STDEV.S(Input!O$3:O$60))^2</f>
        <v>2.6025073702114206E-2</v>
      </c>
      <c r="P10" s="41">
        <f>((Input!P12-AVERAGE(Input!P$3:P$60))/_xlfn.STDEV.S(Input!P$3:P$60))^2</f>
        <v>0.53391188025579361</v>
      </c>
      <c r="Q10" s="41">
        <f>_xlfn.CHISQ.DIST(F10,1,1)</f>
        <v>0.43048856283799269</v>
      </c>
      <c r="R10" s="41">
        <f>_xlfn.CHISQ.DIST(G10,1,1)</f>
        <v>0.46548872028154675</v>
      </c>
      <c r="S10" s="41">
        <f>_xlfn.CHISQ.DIST(H10,1,1)</f>
        <v>0.54842288788766735</v>
      </c>
      <c r="T10" s="41">
        <f>_xlfn.CHISQ.DIST(I10,1,1)</f>
        <v>0.99615817717477151</v>
      </c>
      <c r="U10" s="41">
        <f>_xlfn.CHISQ.DIST(J10,1,1)</f>
        <v>0.24515057051551004</v>
      </c>
      <c r="V10" s="41">
        <f>_xlfn.CHISQ.DIST(K10,1,1)</f>
        <v>0.44651292143212984</v>
      </c>
      <c r="W10" s="41">
        <f>_xlfn.CHISQ.DIST(L10,1,1)</f>
        <v>1.5432542280388971E-2</v>
      </c>
      <c r="X10" s="41">
        <f>_xlfn.CHISQ.DIST(M10,1,1)</f>
        <v>0.67175620867922736</v>
      </c>
      <c r="Y10" s="41">
        <f>_xlfn.CHISQ.DIST(N10,1,1)</f>
        <v>0.3173059259998029</v>
      </c>
      <c r="Z10" s="41">
        <f>_xlfn.CHISQ.DIST(O10,1,1)</f>
        <v>0.12816090146233483</v>
      </c>
      <c r="AA10" s="41">
        <f>_xlfn.CHISQ.DIST(P10,1,1)</f>
        <v>0.53503314896567067</v>
      </c>
      <c r="AB10" s="42">
        <f>_xlfn.XLOOKUP(E10,Input!$E$3:$E$60,Input!$Q$3:$Q$60,0,0)</f>
        <v>101927</v>
      </c>
      <c r="AC10" s="78">
        <f>_xlfn.CHISQ.DIST(SUM(Q10:AA10),COUNT(Q10:AA10),1)</f>
        <v>5.9532035012445389E-2</v>
      </c>
    </row>
    <row r="11" spans="1:30" x14ac:dyDescent="0.3">
      <c r="A11" s="43" t="s">
        <v>315</v>
      </c>
      <c r="B11" s="43">
        <v>1</v>
      </c>
      <c r="C11" s="43" t="s">
        <v>380</v>
      </c>
      <c r="D11" s="43" t="s">
        <v>787</v>
      </c>
      <c r="E11" s="43" t="s">
        <v>593</v>
      </c>
      <c r="F11" s="41">
        <f>((Input!F11-AVERAGE(Input!F$3:F$60))/_xlfn.STDEV.S(Input!F$3:F$60))^2</f>
        <v>5.6461947370533908E-3</v>
      </c>
      <c r="G11" s="41">
        <f>((Input!G11-AVERAGE(Input!G$3:G$60))/_xlfn.STDEV.S(Input!G$3:G$60))^2</f>
        <v>1.6515088274240869E-4</v>
      </c>
      <c r="H11" s="41">
        <f>((Input!H11-AVERAGE(Input!H$3:H$60))/_xlfn.STDEV.S(Input!H$3:H$60))^2</f>
        <v>1.2902386816806855</v>
      </c>
      <c r="I11" s="41">
        <f>((Input!I11-AVERAGE(Input!I$3:I$60))/_xlfn.STDEV.S(Input!I$3:I$60))^2</f>
        <v>0.68178747468881029</v>
      </c>
      <c r="J11" s="41">
        <f>((Input!J11-AVERAGE(Input!J$3:J$60))/_xlfn.STDEV.S(Input!J$3:J$60))^2</f>
        <v>6.5887917165473455</v>
      </c>
      <c r="K11" s="41">
        <f>((Input!K11-AVERAGE(Input!K$3:K$60))/_xlfn.STDEV.S(Input!K$3:K$60))^2</f>
        <v>2.227738627510667E-2</v>
      </c>
      <c r="L11" s="41">
        <f>((Input!L11-AVERAGE(Input!L$3:L$60))/_xlfn.STDEV.S(Input!L$3:L$60))^2</f>
        <v>6.2840687795840495E-3</v>
      </c>
      <c r="M11" s="41">
        <f>((Input!M11-AVERAGE(Input!M$3:M$60))/_xlfn.STDEV.S(Input!M$3:M$60))^2</f>
        <v>0.23890576740962807</v>
      </c>
      <c r="N11" s="41">
        <f>((Input!N11-AVERAGE(Input!N$3:N$60))/_xlfn.STDEV.S(Input!N$3:N$60))^2</f>
        <v>1.4120938782037571</v>
      </c>
      <c r="O11" s="41">
        <f>((Input!O11-AVERAGE(Input!O$3:O$60))/_xlfn.STDEV.S(Input!O$3:O$60))^2</f>
        <v>5.0469259082309073</v>
      </c>
      <c r="P11" s="41">
        <f>((Input!P11-AVERAGE(Input!P$3:P$60))/_xlfn.STDEV.S(Input!P$3:P$60))^2</f>
        <v>4.6140945825440842E-3</v>
      </c>
      <c r="Q11" s="41">
        <f>_xlfn.CHISQ.DIST(F11,1,1)</f>
        <v>5.9897604863553826E-2</v>
      </c>
      <c r="R11" s="41">
        <f>_xlfn.CHISQ.DIST(G11,1,1)</f>
        <v>1.025341551413479E-2</v>
      </c>
      <c r="S11" s="41">
        <f>_xlfn.CHISQ.DIST(H11,1,1)</f>
        <v>0.74399603067171571</v>
      </c>
      <c r="T11" s="41">
        <f>_xlfn.CHISQ.DIST(I11,1,1)</f>
        <v>0.59102810757874913</v>
      </c>
      <c r="U11" s="41">
        <f>_xlfn.CHISQ.DIST(J11,1,1)</f>
        <v>0.98973772000430793</v>
      </c>
      <c r="V11" s="41">
        <f>_xlfn.CHISQ.DIST(K11,1,1)</f>
        <v>0.11864845333337784</v>
      </c>
      <c r="W11" s="41">
        <f>_xlfn.CHISQ.DIST(L11,1,1)</f>
        <v>6.3183817332342837E-2</v>
      </c>
      <c r="X11" s="41">
        <f>_xlfn.CHISQ.DIST(M11,1,1)</f>
        <v>0.37500245346958672</v>
      </c>
      <c r="Y11" s="41">
        <f>_xlfn.CHISQ.DIST(N11,1,1)</f>
        <v>0.76529089164393116</v>
      </c>
      <c r="Z11" s="41">
        <f>_xlfn.CHISQ.DIST(O11,1,1)</f>
        <v>0.97533033085416321</v>
      </c>
      <c r="AA11" s="41">
        <f>_xlfn.CHISQ.DIST(P11,1,1)</f>
        <v>5.415635560338266E-2</v>
      </c>
      <c r="AB11" s="42">
        <f>_xlfn.XLOOKUP(E11,Input!$E$3:$E$60,Input!$Q$3:$Q$60,0,0)</f>
        <v>664865</v>
      </c>
      <c r="AC11" s="78">
        <f>_xlfn.CHISQ.DIST(SUM(Q11:AA11),COUNT(Q11:AA11),1)</f>
        <v>5.7182076775650105E-2</v>
      </c>
    </row>
    <row r="12" spans="1:30" x14ac:dyDescent="0.3">
      <c r="A12" s="43" t="s">
        <v>317</v>
      </c>
      <c r="B12" s="43">
        <v>1</v>
      </c>
      <c r="C12" s="43" t="s">
        <v>450</v>
      </c>
      <c r="D12" s="43" t="s">
        <v>786</v>
      </c>
      <c r="E12" s="43" t="s">
        <v>662</v>
      </c>
      <c r="F12" s="41">
        <f>((Input!F13-AVERAGE(Input!F$3:F$60))/_xlfn.STDEV.S(Input!F$3:F$60))^2</f>
        <v>0.31668773333031436</v>
      </c>
      <c r="G12" s="41">
        <f>((Input!G13-AVERAGE(Input!G$3:G$60))/_xlfn.STDEV.S(Input!G$3:G$60))^2</f>
        <v>0.35360901836839859</v>
      </c>
      <c r="H12" s="41">
        <f>((Input!H13-AVERAGE(Input!H$3:H$60))/_xlfn.STDEV.S(Input!H$3:H$60))^2</f>
        <v>0.47513927016091911</v>
      </c>
      <c r="I12" s="41">
        <f>((Input!I13-AVERAGE(Input!I$3:I$60))/_xlfn.STDEV.S(Input!I$3:I$60))^2</f>
        <v>0.98288717268621828</v>
      </c>
      <c r="J12" s="41">
        <f>((Input!J13-AVERAGE(Input!J$3:J$60))/_xlfn.STDEV.S(Input!J$3:J$60))^2</f>
        <v>0.39338557025620263</v>
      </c>
      <c r="K12" s="41">
        <f>((Input!K13-AVERAGE(Input!K$3:K$60))/_xlfn.STDEV.S(Input!K$3:K$60))^2</f>
        <v>0.34742272562810134</v>
      </c>
      <c r="L12" s="41">
        <f>((Input!L13-AVERAGE(Input!L$3:L$60))/_xlfn.STDEV.S(Input!L$3:L$60))^2</f>
        <v>8.7144220811038134E-2</v>
      </c>
      <c r="M12" s="41">
        <f>((Input!M13-AVERAGE(Input!M$3:M$60))/_xlfn.STDEV.S(Input!M$3:M$60))^2</f>
        <v>1.2263602472418888E-3</v>
      </c>
      <c r="N12" s="41">
        <f>((Input!N13-AVERAGE(Input!N$3:N$60))/_xlfn.STDEV.S(Input!N$3:N$60))^2</f>
        <v>4.5305996243659719E-3</v>
      </c>
      <c r="O12" s="41">
        <f>((Input!O13-AVERAGE(Input!O$3:O$60))/_xlfn.STDEV.S(Input!O$3:O$60))^2</f>
        <v>17.400151827652319</v>
      </c>
      <c r="P12" s="41">
        <f>((Input!P13-AVERAGE(Input!P$3:P$60))/_xlfn.STDEV.S(Input!P$3:P$60))^2</f>
        <v>0.19020959088379949</v>
      </c>
      <c r="Q12" s="41">
        <f>_xlfn.CHISQ.DIST(F12,1,1)</f>
        <v>0.42639497155944228</v>
      </c>
      <c r="R12" s="41">
        <f>_xlfn.CHISQ.DIST(G12,1,1)</f>
        <v>0.44792277208104492</v>
      </c>
      <c r="S12" s="41">
        <f>_xlfn.CHISQ.DIST(H12,1,1)</f>
        <v>0.50936768360801343</v>
      </c>
      <c r="T12" s="41">
        <f>_xlfn.CHISQ.DIST(I12,1,1)</f>
        <v>0.67851295226929331</v>
      </c>
      <c r="U12" s="41">
        <f>_xlfn.CHISQ.DIST(J12,1,1)</f>
        <v>0.46947485078724349</v>
      </c>
      <c r="V12" s="41">
        <f>_xlfn.CHISQ.DIST(K12,1,1)</f>
        <v>0.44442429910927367</v>
      </c>
      <c r="W12" s="41">
        <f>_xlfn.CHISQ.DIST(L12,1,1)</f>
        <v>0.23216042574641316</v>
      </c>
      <c r="X12" s="41">
        <f>_xlfn.CHISQ.DIST(M12,1,1)</f>
        <v>2.7935749902864675E-2</v>
      </c>
      <c r="Y12" s="41">
        <f>_xlfn.CHISQ.DIST(N12,1,1)</f>
        <v>5.3664868203507153E-2</v>
      </c>
      <c r="Z12" s="41">
        <f>_xlfn.CHISQ.DIST(O12,1,1)</f>
        <v>0.99996971982140159</v>
      </c>
      <c r="AA12" s="41">
        <f>_xlfn.CHISQ.DIST(P12,1,1)</f>
        <v>0.33725776590987777</v>
      </c>
      <c r="AB12" s="42">
        <f>_xlfn.XLOOKUP(E12,Input!$E$3:$E$60,Input!$Q$3:$Q$60,0,0)</f>
        <v>125223</v>
      </c>
      <c r="AC12" s="78">
        <f>_xlfn.CHISQ.DIST(SUM(Q12:AA12),COUNT(Q12:AA12),1)</f>
        <v>5.2125623912065495E-2</v>
      </c>
    </row>
    <row r="13" spans="1:30" x14ac:dyDescent="0.3">
      <c r="A13" s="43" t="s">
        <v>310</v>
      </c>
      <c r="B13" s="43">
        <v>1</v>
      </c>
      <c r="C13" s="43" t="s">
        <v>371</v>
      </c>
      <c r="D13" s="43" t="s">
        <v>786</v>
      </c>
      <c r="E13" s="43" t="s">
        <v>582</v>
      </c>
      <c r="F13" s="41">
        <f>((Input!F6-AVERAGE(Input!F$3:F$60))/_xlfn.STDEV.S(Input!F$3:F$60))^2</f>
        <v>0.74624818371899693</v>
      </c>
      <c r="G13" s="41">
        <f>((Input!G6-AVERAGE(Input!G$3:G$60))/_xlfn.STDEV.S(Input!G$3:G$60))^2</f>
        <v>0.78295700826370784</v>
      </c>
      <c r="H13" s="41">
        <f>((Input!H6-AVERAGE(Input!H$3:H$60))/_xlfn.STDEV.S(Input!H$3:H$60))^2</f>
        <v>0.86408344587524244</v>
      </c>
      <c r="I13" s="41">
        <f>((Input!I6-AVERAGE(Input!I$3:I$60))/_xlfn.STDEV.S(Input!I$3:I$60))^2</f>
        <v>0.13462885643778269</v>
      </c>
      <c r="J13" s="41">
        <f>((Input!J6-AVERAGE(Input!J$3:J$60))/_xlfn.STDEV.S(Input!J$3:J$60))^2</f>
        <v>0.1240902537802418</v>
      </c>
      <c r="K13" s="41">
        <f>((Input!K6-AVERAGE(Input!K$3:K$60))/_xlfn.STDEV.S(Input!K$3:K$60))^2</f>
        <v>0.67731351735716683</v>
      </c>
      <c r="L13" s="41">
        <f>((Input!L6-AVERAGE(Input!L$3:L$60))/_xlfn.STDEV.S(Input!L$3:L$60))^2</f>
        <v>0.25628159512611753</v>
      </c>
      <c r="M13" s="41">
        <f>((Input!M6-AVERAGE(Input!M$3:M$60))/_xlfn.STDEV.S(Input!M$3:M$60))^2</f>
        <v>0.34789858807634189</v>
      </c>
      <c r="N13" s="41">
        <f>((Input!N6-AVERAGE(Input!N$3:N$60))/_xlfn.STDEV.S(Input!N$3:N$60))^2</f>
        <v>3.0209649019623176E-2</v>
      </c>
      <c r="O13" s="41">
        <f>((Input!O6-AVERAGE(Input!O$3:O$60))/_xlfn.STDEV.S(Input!O$3:O$60))^2</f>
        <v>2.9581479692101093E-3</v>
      </c>
      <c r="P13" s="41">
        <f>((Input!P6-AVERAGE(Input!P$3:P$60))/_xlfn.STDEV.S(Input!P$3:P$60))^2</f>
        <v>0.19020959088379949</v>
      </c>
      <c r="Q13" s="41">
        <f>_xlfn.CHISQ.DIST(F13,1,1)</f>
        <v>0.61233331609655073</v>
      </c>
      <c r="R13" s="41">
        <f>_xlfn.CHISQ.DIST(G13,1,1)</f>
        <v>0.62376169548930449</v>
      </c>
      <c r="S13" s="41">
        <f>_xlfn.CHISQ.DIST(H13,1,1)</f>
        <v>0.64740151436156423</v>
      </c>
      <c r="T13" s="41">
        <f>_xlfn.CHISQ.DIST(I13,1,1)</f>
        <v>0.28631985390590925</v>
      </c>
      <c r="U13" s="41">
        <f>_xlfn.CHISQ.DIST(J13,1,1)</f>
        <v>0.27536006539592639</v>
      </c>
      <c r="V13" s="41">
        <f>_xlfn.CHISQ.DIST(K13,1,1)</f>
        <v>0.58948665749090323</v>
      </c>
      <c r="W13" s="41">
        <f>_xlfn.CHISQ.DIST(L13,1,1)</f>
        <v>0.38731366459358202</v>
      </c>
      <c r="X13" s="41">
        <f>_xlfn.CHISQ.DIST(M13,1,1)</f>
        <v>0.44469489438322163</v>
      </c>
      <c r="Y13" s="41">
        <f>_xlfn.CHISQ.DIST(N13,1,1)</f>
        <v>0.13798461100929435</v>
      </c>
      <c r="Z13" s="41">
        <f>_xlfn.CHISQ.DIST(O13,1,1)</f>
        <v>4.337464494912379E-2</v>
      </c>
      <c r="AA13" s="41">
        <f>_xlfn.CHISQ.DIST(P13,1,1)</f>
        <v>0.33725776590987777</v>
      </c>
      <c r="AB13" s="42">
        <f>_xlfn.XLOOKUP(E13,Input!$E$3:$E$60,Input!$Q$3:$Q$60,0,0)</f>
        <v>2803228</v>
      </c>
      <c r="AC13" s="78">
        <f>_xlfn.CHISQ.DIST(SUM(Q13:AA13),COUNT(Q13:AA13),1)</f>
        <v>4.2737174264238981E-2</v>
      </c>
    </row>
    <row r="14" spans="1:30" x14ac:dyDescent="0.3">
      <c r="A14" s="43" t="s">
        <v>314</v>
      </c>
      <c r="B14" s="43">
        <v>1</v>
      </c>
      <c r="C14" s="43" t="s">
        <v>405</v>
      </c>
      <c r="D14" s="43" t="s">
        <v>787</v>
      </c>
      <c r="E14" s="43" t="s">
        <v>618</v>
      </c>
      <c r="F14" s="41">
        <f>((Input!F10-AVERAGE(Input!F$3:F$60))/_xlfn.STDEV.S(Input!F$3:F$60))^2</f>
        <v>0.1804014835472342</v>
      </c>
      <c r="G14" s="41">
        <f>((Input!G10-AVERAGE(Input!G$3:G$60))/_xlfn.STDEV.S(Input!G$3:G$60))^2</f>
        <v>0.20666411473764465</v>
      </c>
      <c r="H14" s="41">
        <f>((Input!H10-AVERAGE(Input!H$3:H$60))/_xlfn.STDEV.S(Input!H$3:H$60))^2</f>
        <v>0.2181883878977294</v>
      </c>
      <c r="I14" s="41">
        <f>((Input!I10-AVERAGE(Input!I$3:I$60))/_xlfn.STDEV.S(Input!I$3:I$60))^2</f>
        <v>3.9701044602047854E-2</v>
      </c>
      <c r="J14" s="41">
        <f>((Input!J10-AVERAGE(Input!J$3:J$60))/_xlfn.STDEV.S(Input!J$3:J$60))^2</f>
        <v>0.19368542195292074</v>
      </c>
      <c r="K14" s="41">
        <f>((Input!K10-AVERAGE(Input!K$3:K$60))/_xlfn.STDEV.S(Input!K$3:K$60))^2</f>
        <v>0.13686312805735729</v>
      </c>
      <c r="L14" s="41">
        <f>((Input!L10-AVERAGE(Input!L$3:L$60))/_xlfn.STDEV.S(Input!L$3:L$60))^2</f>
        <v>7.0600238319951159E-2</v>
      </c>
      <c r="M14" s="41">
        <f>((Input!M10-AVERAGE(Input!M$3:M$60))/_xlfn.STDEV.S(Input!M$3:M$60))^2</f>
        <v>0.67932839131748091</v>
      </c>
      <c r="N14" s="41">
        <f>((Input!N10-AVERAGE(Input!N$3:N$60))/_xlfn.STDEV.S(Input!N$3:N$60))^2</f>
        <v>0.13288305849345314</v>
      </c>
      <c r="O14" s="41">
        <f>((Input!O10-AVERAGE(Input!O$3:O$60))/_xlfn.STDEV.S(Input!O$3:O$60))^2</f>
        <v>2.9304861839341076</v>
      </c>
      <c r="P14" s="41">
        <f>((Input!P10-AVERAGE(Input!P$3:P$60))/_xlfn.STDEV.S(Input!P$3:P$60))^2</f>
        <v>4.6140945825440842E-3</v>
      </c>
      <c r="Q14" s="41">
        <f>_xlfn.CHISQ.DIST(F14,1,1)</f>
        <v>0.32897156125056431</v>
      </c>
      <c r="R14" s="41">
        <f>_xlfn.CHISQ.DIST(G14,1,1)</f>
        <v>0.35060530364540171</v>
      </c>
      <c r="S14" s="41">
        <f>_xlfn.CHISQ.DIST(H14,1,1)</f>
        <v>0.3595762437204067</v>
      </c>
      <c r="T14" s="41">
        <f>_xlfn.CHISQ.DIST(I14,1,1)</f>
        <v>0.15793375719693814</v>
      </c>
      <c r="U14" s="41">
        <f>_xlfn.CHISQ.DIST(J14,1,1)</f>
        <v>0.34013318858073155</v>
      </c>
      <c r="V14" s="41">
        <f>_xlfn.CHISQ.DIST(K14,1,1)</f>
        <v>0.28858038086607207</v>
      </c>
      <c r="W14" s="41">
        <f>_xlfn.CHISQ.DIST(L14,1,1)</f>
        <v>0.20953516936043076</v>
      </c>
      <c r="X14" s="41">
        <f>_xlfn.CHISQ.DIST(M14,1,1)</f>
        <v>0.59018191390145858</v>
      </c>
      <c r="Y14" s="41">
        <f>_xlfn.CHISQ.DIST(N14,1,1)</f>
        <v>0.28453868431812362</v>
      </c>
      <c r="Z14" s="41">
        <f>_xlfn.CHISQ.DIST(O14,1,1)</f>
        <v>0.91307868717629304</v>
      </c>
      <c r="AA14" s="41">
        <f>_xlfn.CHISQ.DIST(P14,1,1)</f>
        <v>5.415635560338266E-2</v>
      </c>
      <c r="AB14" s="42">
        <f>_xlfn.XLOOKUP(E14,Input!$E$3:$E$60,Input!$Q$3:$Q$60,0,0)</f>
        <v>305920</v>
      </c>
      <c r="AC14" s="78">
        <f>_xlfn.CHISQ.DIST(SUM(Q14:AA14),COUNT(Q14:AA14),1)</f>
        <v>2.6630089623913528E-2</v>
      </c>
    </row>
    <row r="15" spans="1:30" x14ac:dyDescent="0.3">
      <c r="A15" s="43" t="s">
        <v>319</v>
      </c>
      <c r="B15" s="43">
        <v>1</v>
      </c>
      <c r="C15" s="43" t="s">
        <v>383</v>
      </c>
      <c r="D15" s="43" t="s">
        <v>789</v>
      </c>
      <c r="E15" s="43" t="s">
        <v>596</v>
      </c>
      <c r="F15" s="41">
        <f>((Input!F15-AVERAGE(Input!F$3:F$60))/_xlfn.STDEV.S(Input!F$3:F$60))^2</f>
        <v>2.2114833818553704E-2</v>
      </c>
      <c r="G15" s="41">
        <f>((Input!G15-AVERAGE(Input!G$3:G$60))/_xlfn.STDEV.S(Input!G$3:G$60))^2</f>
        <v>9.1571260551267554E-3</v>
      </c>
      <c r="H15" s="41">
        <f>((Input!H15-AVERAGE(Input!H$3:H$60))/_xlfn.STDEV.S(Input!H$3:H$60))^2</f>
        <v>3.3713949472145469E-2</v>
      </c>
      <c r="I15" s="41">
        <f>((Input!I15-AVERAGE(Input!I$3:I$60))/_xlfn.STDEV.S(Input!I$3:I$60))^2</f>
        <v>0.83228546537408932</v>
      </c>
      <c r="J15" s="41">
        <f>((Input!J15-AVERAGE(Input!J$3:J$60))/_xlfn.STDEV.S(Input!J$3:J$60))^2</f>
        <v>0.38267009580328337</v>
      </c>
      <c r="K15" s="41">
        <f>((Input!K15-AVERAGE(Input!K$3:K$60))/_xlfn.STDEV.S(Input!K$3:K$60))^2</f>
        <v>4.7626814632468137E-3</v>
      </c>
      <c r="L15" s="41">
        <f>((Input!L15-AVERAGE(Input!L$3:L$60))/_xlfn.STDEV.S(Input!L$3:L$60))^2</f>
        <v>3.0723595005397095E-2</v>
      </c>
      <c r="M15" s="41">
        <f>((Input!M15-AVERAGE(Input!M$3:M$60))/_xlfn.STDEV.S(Input!M$3:M$60))^2</f>
        <v>3.2752654035674775E-2</v>
      </c>
      <c r="N15" s="41">
        <f>((Input!N15-AVERAGE(Input!N$3:N$60))/_xlfn.STDEV.S(Input!N$3:N$60))^2</f>
        <v>0.12493568420276265</v>
      </c>
      <c r="O15" s="41">
        <f>((Input!O15-AVERAGE(Input!O$3:O$60))/_xlfn.STDEV.S(Input!O$3:O$60))^2</f>
        <v>1.0338722903397699</v>
      </c>
      <c r="P15" s="41">
        <f>((Input!P15-AVERAGE(Input!P$3:P$60))/_xlfn.STDEV.S(Input!P$3:P$60))^2</f>
        <v>0.58907628469798068</v>
      </c>
      <c r="Q15" s="41">
        <f>_xlfn.CHISQ.DIST(F15,1,1)</f>
        <v>0.11821798016881531</v>
      </c>
      <c r="R15" s="41">
        <f>_xlfn.CHISQ.DIST(G15,1,1)</f>
        <v>7.623549901941637E-2</v>
      </c>
      <c r="S15" s="41">
        <f>_xlfn.CHISQ.DIST(H15,1,1)</f>
        <v>0.14568339683884293</v>
      </c>
      <c r="T15" s="41">
        <f>_xlfn.CHISQ.DIST(I15,1,1)</f>
        <v>0.63838750564888125</v>
      </c>
      <c r="U15" s="41">
        <f>_xlfn.CHISQ.DIST(J15,1,1)</f>
        <v>0.46382230087460086</v>
      </c>
      <c r="V15" s="41">
        <f>_xlfn.CHISQ.DIST(K15,1,1)</f>
        <v>5.5020078360955404E-2</v>
      </c>
      <c r="W15" s="41">
        <f>_xlfn.CHISQ.DIST(L15,1,1)</f>
        <v>0.13914153170693605</v>
      </c>
      <c r="X15" s="41">
        <f>_xlfn.CHISQ.DIST(M15,1,1)</f>
        <v>0.14361432631755516</v>
      </c>
      <c r="Y15" s="41">
        <f>_xlfn.CHISQ.DIST(N15,1,1)</f>
        <v>0.27625820464623069</v>
      </c>
      <c r="Z15" s="41">
        <f>_xlfn.CHISQ.DIST(O15,1,1)</f>
        <v>0.69074908988002881</v>
      </c>
      <c r="AA15" s="41">
        <f>_xlfn.CHISQ.DIST(P15,1,1)</f>
        <v>0.55722346385962584</v>
      </c>
      <c r="AB15" s="42">
        <f>_xlfn.XLOOKUP(E15,Input!$E$3:$E$60,Input!$Q$3:$Q$60,0,0)</f>
        <v>640218</v>
      </c>
      <c r="AC15" s="78">
        <f>_xlfn.CHISQ.DIST(SUM(Q15:AA15),COUNT(Q15:AA15),1)</f>
        <v>1.3938554537584092E-2</v>
      </c>
    </row>
    <row r="16" spans="1:30" x14ac:dyDescent="0.3">
      <c r="A16" s="43"/>
      <c r="B16" s="43"/>
      <c r="C16" s="43"/>
      <c r="D16" s="43"/>
      <c r="E16" s="43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2"/>
      <c r="AC16" s="78"/>
    </row>
    <row r="17" spans="1:30" x14ac:dyDescent="0.3">
      <c r="A17" s="43" t="s">
        <v>320</v>
      </c>
      <c r="B17" s="43">
        <v>2</v>
      </c>
      <c r="C17" s="43" t="s">
        <v>365</v>
      </c>
      <c r="D17" s="43" t="s">
        <v>790</v>
      </c>
      <c r="E17" s="43" t="s">
        <v>576</v>
      </c>
      <c r="F17" s="41">
        <f>((Input!F16-AVERAGE(Input!F$3:F$60))/_xlfn.STDEV.S(Input!F$3:F$60))^2</f>
        <v>22.072339732332939</v>
      </c>
      <c r="G17" s="41">
        <f>((Input!G16-AVERAGE(Input!G$3:G$60))/_xlfn.STDEV.S(Input!G$3:G$60))^2</f>
        <v>17.909782114192698</v>
      </c>
      <c r="H17" s="41">
        <f>((Input!H16-AVERAGE(Input!H$3:H$60))/_xlfn.STDEV.S(Input!H$3:H$60))^2</f>
        <v>1.2191346345504555</v>
      </c>
      <c r="I17" s="41">
        <f>((Input!I16-AVERAGE(Input!I$3:I$60))/_xlfn.STDEV.S(Input!I$3:I$60))^2</f>
        <v>1.7545201358772067</v>
      </c>
      <c r="J17" s="41">
        <f>((Input!J16-AVERAGE(Input!J$3:J$60))/_xlfn.STDEV.S(Input!J$3:J$60))^2</f>
        <v>2.1719979116100223</v>
      </c>
      <c r="K17" s="41">
        <f>((Input!K16-AVERAGE(Input!K$3:K$60))/_xlfn.STDEV.S(Input!K$3:K$60))^2</f>
        <v>5.0219091490812726</v>
      </c>
      <c r="L17" s="41">
        <f>((Input!L16-AVERAGE(Input!L$3:L$60))/_xlfn.STDEV.S(Input!L$3:L$60))^2</f>
        <v>0.53058167608462714</v>
      </c>
      <c r="M17" s="41">
        <f>((Input!M16-AVERAGE(Input!M$3:M$60))/_xlfn.STDEV.S(Input!M$3:M$60))^2</f>
        <v>0.22942626292071308</v>
      </c>
      <c r="N17" s="41">
        <f>((Input!N16-AVERAGE(Input!N$3:N$60))/_xlfn.STDEV.S(Input!N$3:N$60))^2</f>
        <v>4.8092928047656462</v>
      </c>
      <c r="O17" s="41">
        <f>((Input!O16-AVERAGE(Input!O$3:O$60))/_xlfn.STDEV.S(Input!O$3:O$60))^2</f>
        <v>0.73025634479556223</v>
      </c>
      <c r="P17" s="41">
        <f>((Input!P16-AVERAGE(Input!P$3:P$60))/_xlfn.STDEV.S(Input!P$3:P$60))^2</f>
        <v>0.34036896975524217</v>
      </c>
      <c r="Q17" s="41">
        <f>_xlfn.CHISQ.DIST(F17,1,1)</f>
        <v>0.99999737433965141</v>
      </c>
      <c r="R17" s="41">
        <f>_xlfn.CHISQ.DIST(G17,1,1)</f>
        <v>0.99997683724934916</v>
      </c>
      <c r="S17" s="41">
        <f>_xlfn.CHISQ.DIST(H17,1,1)</f>
        <v>0.73046945280021558</v>
      </c>
      <c r="T17" s="41">
        <f>_xlfn.CHISQ.DIST(I17,1,1)</f>
        <v>0.81469050407446786</v>
      </c>
      <c r="U17" s="41">
        <f>_xlfn.CHISQ.DIST(J17,1,1)</f>
        <v>0.85945646247142571</v>
      </c>
      <c r="V17" s="41">
        <f>_xlfn.CHISQ.DIST(K17,1,1)</f>
        <v>0.97497144122167845</v>
      </c>
      <c r="W17" s="41">
        <f>_xlfn.CHISQ.DIST(L17,1,1)</f>
        <v>0.53363758657742033</v>
      </c>
      <c r="X17" s="41">
        <f>_xlfn.CHISQ.DIST(M17,1,1)</f>
        <v>0.36805042744742683</v>
      </c>
      <c r="Y17" s="41">
        <f>_xlfn.CHISQ.DIST(N17,1,1)</f>
        <v>0.97169334047667066</v>
      </c>
      <c r="Z17" s="41">
        <f>_xlfn.CHISQ.DIST(O17,1,1)</f>
        <v>0.60719989021053422</v>
      </c>
      <c r="AA17" s="41">
        <f>_xlfn.CHISQ.DIST(P17,1,1)</f>
        <v>0.44038367701385173</v>
      </c>
      <c r="AB17" s="42">
        <f>_xlfn.XLOOKUP(E17,Input!$E$3:$E$60,Input!$Q$3:$Q$60,0,0)</f>
        <v>6020364</v>
      </c>
      <c r="AC17" s="78">
        <f>_xlfn.CHISQ.DIST(SUM(Q17:AA17),COUNT(Q17:AA17),1)</f>
        <v>0.31384309690097045</v>
      </c>
    </row>
    <row r="18" spans="1:30" x14ac:dyDescent="0.3">
      <c r="A18" s="43" t="s">
        <v>337</v>
      </c>
      <c r="B18" s="43">
        <v>2</v>
      </c>
      <c r="C18" s="43" t="s">
        <v>370</v>
      </c>
      <c r="D18" s="43" t="s">
        <v>795</v>
      </c>
      <c r="E18" s="43" t="s">
        <v>581</v>
      </c>
      <c r="F18" s="41">
        <f>((Input!F33-AVERAGE(Input!F$3:F$60))/_xlfn.STDEV.S(Input!F$3:F$60))^2</f>
        <v>1.706440254062912</v>
      </c>
      <c r="G18" s="41">
        <f>((Input!G33-AVERAGE(Input!G$3:G$60))/_xlfn.STDEV.S(Input!G$3:G$60))^2</f>
        <v>3.0208360209922245</v>
      </c>
      <c r="H18" s="41">
        <f>((Input!H33-AVERAGE(Input!H$3:H$60))/_xlfn.STDEV.S(Input!H$3:H$60))^2</f>
        <v>4.4939858763325145</v>
      </c>
      <c r="I18" s="41">
        <f>((Input!I33-AVERAGE(Input!I$3:I$60))/_xlfn.STDEV.S(Input!I$3:I$60))^2</f>
        <v>1.5222937715902545</v>
      </c>
      <c r="J18" s="41">
        <f>((Input!J33-AVERAGE(Input!J$3:J$60))/_xlfn.STDEV.S(Input!J$3:J$60))^2</f>
        <v>3.9992958063812194E-2</v>
      </c>
      <c r="K18" s="41">
        <f>((Input!K33-AVERAGE(Input!K$3:K$60))/_xlfn.STDEV.S(Input!K$3:K$60))^2</f>
        <v>4.3174029649472878</v>
      </c>
      <c r="L18" s="41">
        <f>((Input!L33-AVERAGE(Input!L$3:L$60))/_xlfn.STDEV.S(Input!L$3:L$60))^2</f>
        <v>8.3352371615013521E-2</v>
      </c>
      <c r="M18" s="41">
        <f>((Input!M33-AVERAGE(Input!M$3:M$60))/_xlfn.STDEV.S(Input!M$3:M$60))^2</f>
        <v>0.51420077334219882</v>
      </c>
      <c r="N18" s="41">
        <f>((Input!N33-AVERAGE(Input!N$3:N$60))/_xlfn.STDEV.S(Input!N$3:N$60))^2</f>
        <v>0.25766746601055135</v>
      </c>
      <c r="O18" s="41">
        <f>((Input!O33-AVERAGE(Input!O$3:O$60))/_xlfn.STDEV.S(Input!O$3:O$60))^2</f>
        <v>2.5433614067937167E-2</v>
      </c>
      <c r="P18" s="41">
        <f>((Input!P33-AVERAGE(Input!P$3:P$60))/_xlfn.STDEV.S(Input!P$3:P$60))^2</f>
        <v>2.6062235074704017</v>
      </c>
      <c r="Q18" s="41">
        <f>_xlfn.CHISQ.DIST(F18,1,1)</f>
        <v>0.80855211852024211</v>
      </c>
      <c r="R18" s="41">
        <f>_xlfn.CHISQ.DIST(G18,1,1)</f>
        <v>0.91779891944912451</v>
      </c>
      <c r="S18" s="41">
        <f>_xlfn.CHISQ.DIST(H18,1,1)</f>
        <v>0.96598571687777279</v>
      </c>
      <c r="T18" s="41">
        <f>_xlfn.CHISQ.DIST(I18,1,1)</f>
        <v>0.78272729302412003</v>
      </c>
      <c r="U18" s="41">
        <f>_xlfn.CHISQ.DIST(J18,1,1)</f>
        <v>0.15850564975944356</v>
      </c>
      <c r="V18" s="41">
        <f>_xlfn.CHISQ.DIST(K18,1,1)</f>
        <v>0.96227554474460519</v>
      </c>
      <c r="W18" s="41">
        <f>_xlfn.CHISQ.DIST(L18,1,1)</f>
        <v>0.2271952424698197</v>
      </c>
      <c r="X18" s="41">
        <f>_xlfn.CHISQ.DIST(M18,1,1)</f>
        <v>0.52667399396319847</v>
      </c>
      <c r="Y18" s="41">
        <f>_xlfn.CHISQ.DIST(N18,1,1)</f>
        <v>0.38827281553345805</v>
      </c>
      <c r="Z18" s="41">
        <f>_xlfn.CHISQ.DIST(O18,1,1)</f>
        <v>0.1267086525460103</v>
      </c>
      <c r="AA18" s="41">
        <f>_xlfn.CHISQ.DIST(P18,1,1)</f>
        <v>0.89355502141788667</v>
      </c>
      <c r="AB18" s="42">
        <f>_xlfn.XLOOKUP(E18,Input!$E$3:$E$60,Input!$Q$3:$Q$60,0,0)</f>
        <v>2967239</v>
      </c>
      <c r="AC18" s="78">
        <f>_xlfn.CHISQ.DIST(SUM(Q18:AA18),COUNT(Q18:AA18),1)</f>
        <v>0.18169071740150602</v>
      </c>
    </row>
    <row r="19" spans="1:30" x14ac:dyDescent="0.3">
      <c r="A19" s="43" t="s">
        <v>330</v>
      </c>
      <c r="B19" s="43">
        <v>2</v>
      </c>
      <c r="C19" s="43" t="s">
        <v>461</v>
      </c>
      <c r="D19" s="43" t="s">
        <v>792</v>
      </c>
      <c r="E19" s="43" t="s">
        <v>674</v>
      </c>
      <c r="F19" s="41">
        <f>((Input!F26-AVERAGE(Input!F$3:F$60))/_xlfn.STDEV.S(Input!F$3:F$60))^2</f>
        <v>0.33745329907402738</v>
      </c>
      <c r="G19" s="41">
        <f>((Input!G26-AVERAGE(Input!G$3:G$60))/_xlfn.STDEV.S(Input!G$3:G$60))^2</f>
        <v>0.38370504907582031</v>
      </c>
      <c r="H19" s="41">
        <f>((Input!H26-AVERAGE(Input!H$3:H$60))/_xlfn.STDEV.S(Input!H$3:H$60))^2</f>
        <v>0.59083752422574531</v>
      </c>
      <c r="I19" s="41">
        <f>((Input!I26-AVERAGE(Input!I$3:I$60))/_xlfn.STDEV.S(Input!I$3:I$60))^2</f>
        <v>3.6837012821095853E-2</v>
      </c>
      <c r="J19" s="41">
        <f>((Input!J26-AVERAGE(Input!J$3:J$60))/_xlfn.STDEV.S(Input!J$3:J$60))^2</f>
        <v>1.5388620751265434</v>
      </c>
      <c r="K19" s="41">
        <f>((Input!K26-AVERAGE(Input!K$3:K$60))/_xlfn.STDEV.S(Input!K$3:K$60))^2</f>
        <v>0.39313033873367698</v>
      </c>
      <c r="L19" s="41">
        <f>((Input!L26-AVERAGE(Input!L$3:L$60))/_xlfn.STDEV.S(Input!L$3:L$60))^2</f>
        <v>0.97566663713311863</v>
      </c>
      <c r="M19" s="41">
        <f>((Input!M26-AVERAGE(Input!M$3:M$60))/_xlfn.STDEV.S(Input!M$3:M$60))^2</f>
        <v>0.43236441226421851</v>
      </c>
      <c r="N19" s="41">
        <f>((Input!N26-AVERAGE(Input!N$3:N$60))/_xlfn.STDEV.S(Input!N$3:N$60))^2</f>
        <v>4.2143818573025307</v>
      </c>
      <c r="O19" s="41">
        <f>((Input!O26-AVERAGE(Input!O$3:O$60))/_xlfn.STDEV.S(Input!O$3:O$60))^2</f>
        <v>1.3814534020244702</v>
      </c>
      <c r="P19" s="41">
        <f>((Input!P26-AVERAGE(Input!P$3:P$60))/_xlfn.STDEV.S(Input!P$3:P$60))^2</f>
        <v>1.4017695108191286</v>
      </c>
      <c r="Q19" s="41">
        <f>_xlfn.CHISQ.DIST(F19,1,1)</f>
        <v>0.43869707245784134</v>
      </c>
      <c r="R19" s="41">
        <f>_xlfn.CHISQ.DIST(G19,1,1)</f>
        <v>0.46437300344706206</v>
      </c>
      <c r="S19" s="41">
        <f>_xlfn.CHISQ.DIST(H19,1,1)</f>
        <v>0.55790456406939493</v>
      </c>
      <c r="T19" s="41">
        <f>_xlfn.CHISQ.DIST(I19,1,1)</f>
        <v>0.15220273360658207</v>
      </c>
      <c r="U19" s="41">
        <f>_xlfn.CHISQ.DIST(J19,1,1)</f>
        <v>0.78521273751116138</v>
      </c>
      <c r="V19" s="41">
        <f>_xlfn.CHISQ.DIST(K19,1,1)</f>
        <v>0.46934146463439114</v>
      </c>
      <c r="W19" s="41">
        <f>_xlfn.CHISQ.DIST(L19,1,1)</f>
        <v>0.67672900958159299</v>
      </c>
      <c r="X19" s="41">
        <f>_xlfn.CHISQ.DIST(M19,1,1)</f>
        <v>0.48916895795474219</v>
      </c>
      <c r="Y19" s="41">
        <f>_xlfn.CHISQ.DIST(N19,1,1)</f>
        <v>0.95991733188474493</v>
      </c>
      <c r="Z19" s="41">
        <f>_xlfn.CHISQ.DIST(O19,1,1)</f>
        <v>0.7601462648084788</v>
      </c>
      <c r="AA19" s="41">
        <f>_xlfn.CHISQ.DIST(P19,1,1)</f>
        <v>0.7635724785540956</v>
      </c>
      <c r="AB19" s="42">
        <f>_xlfn.XLOOKUP(E19,Input!$E$3:$E$60,Input!$Q$3:$Q$60,0,0)</f>
        <v>102351</v>
      </c>
      <c r="AC19" s="78">
        <f>_xlfn.CHISQ.DIST(SUM(Q19:AA19),COUNT(Q19:AA19),1)</f>
        <v>0.1632778932839794</v>
      </c>
    </row>
    <row r="20" spans="1:30" x14ac:dyDescent="0.3">
      <c r="A20" s="43" t="s">
        <v>327</v>
      </c>
      <c r="B20" s="43">
        <v>2</v>
      </c>
      <c r="C20" s="43" t="s">
        <v>473</v>
      </c>
      <c r="D20" s="43" t="s">
        <v>792</v>
      </c>
      <c r="E20" s="43" t="s">
        <v>686</v>
      </c>
      <c r="F20" s="41">
        <f>((Input!F23-AVERAGE(Input!F$3:F$60))/_xlfn.STDEV.S(Input!F$3:F$60))^2</f>
        <v>0.352258665105604</v>
      </c>
      <c r="G20" s="41">
        <f>((Input!G23-AVERAGE(Input!G$3:G$60))/_xlfn.STDEV.S(Input!G$3:G$60))^2</f>
        <v>0.40149292652598251</v>
      </c>
      <c r="H20" s="41">
        <f>((Input!H23-AVERAGE(Input!H$3:H$60))/_xlfn.STDEV.S(Input!H$3:H$60))^2</f>
        <v>0.61548854862784552</v>
      </c>
      <c r="I20" s="41">
        <f>((Input!I23-AVERAGE(Input!I$3:I$60))/_xlfn.STDEV.S(Input!I$3:I$60))^2</f>
        <v>1.1296203318275714E-2</v>
      </c>
      <c r="J20" s="41">
        <f>((Input!J23-AVERAGE(Input!J$3:J$60))/_xlfn.STDEV.S(Input!J$3:J$60))^2</f>
        <v>4.275512833676264</v>
      </c>
      <c r="K20" s="41">
        <f>((Input!K23-AVERAGE(Input!K$3:K$60))/_xlfn.STDEV.S(Input!K$3:K$60))^2</f>
        <v>0.40460162569794345</v>
      </c>
      <c r="L20" s="41">
        <f>((Input!L23-AVERAGE(Input!L$3:L$60))/_xlfn.STDEV.S(Input!L$3:L$60))^2</f>
        <v>0.41335426866244152</v>
      </c>
      <c r="M20" s="41">
        <f>((Input!M23-AVERAGE(Input!M$3:M$60))/_xlfn.STDEV.S(Input!M$3:M$60))^2</f>
        <v>1.4726619381480459</v>
      </c>
      <c r="N20" s="41">
        <f>((Input!N23-AVERAGE(Input!N$3:N$60))/_xlfn.STDEV.S(Input!N$3:N$60))^2</f>
        <v>0.30293167159532514</v>
      </c>
      <c r="O20" s="41">
        <f>((Input!O23-AVERAGE(Input!O$3:O$60))/_xlfn.STDEV.S(Input!O$3:O$60))^2</f>
        <v>1.3814534020244702</v>
      </c>
      <c r="P20" s="41">
        <f>((Input!P23-AVERAGE(Input!P$3:P$60))/_xlfn.STDEV.S(Input!P$3:P$60))^2</f>
        <v>1.4017695108191286</v>
      </c>
      <c r="Q20" s="41">
        <f>_xlfn.CHISQ.DIST(F20,1,1)</f>
        <v>0.44716266906481628</v>
      </c>
      <c r="R20" s="41">
        <f>_xlfn.CHISQ.DIST(G20,1,1)</f>
        <v>0.47368074701027141</v>
      </c>
      <c r="S20" s="41">
        <f>_xlfn.CHISQ.DIST(H20,1,1)</f>
        <v>0.56727127304599301</v>
      </c>
      <c r="T20" s="41">
        <f>_xlfn.CHISQ.DIST(I20,1,1)</f>
        <v>8.4642655652397328E-2</v>
      </c>
      <c r="U20" s="41">
        <f>_xlfn.CHISQ.DIST(J20,1,1)</f>
        <v>0.9613347054403012</v>
      </c>
      <c r="V20" s="41">
        <f>_xlfn.CHISQ.DIST(K20,1,1)</f>
        <v>0.47527769669202791</v>
      </c>
      <c r="W20" s="41">
        <f>_xlfn.CHISQ.DIST(L20,1,1)</f>
        <v>0.47972809783588899</v>
      </c>
      <c r="X20" s="41">
        <f>_xlfn.CHISQ.DIST(M20,1,1)</f>
        <v>0.77507383096154003</v>
      </c>
      <c r="Y20" s="41">
        <f>_xlfn.CHISQ.DIST(N20,1,1)</f>
        <v>0.41794966347397267</v>
      </c>
      <c r="Z20" s="41">
        <f>_xlfn.CHISQ.DIST(O20,1,1)</f>
        <v>0.7601462648084788</v>
      </c>
      <c r="AA20" s="41">
        <f>_xlfn.CHISQ.DIST(P20,1,1)</f>
        <v>0.7635724785540956</v>
      </c>
      <c r="AB20" s="42">
        <f>_xlfn.XLOOKUP(E20,Input!$E$3:$E$60,Input!$Q$3:$Q$60,0,0)</f>
        <v>0</v>
      </c>
      <c r="AC20" s="78">
        <f>_xlfn.CHISQ.DIST(SUM(Q20:AA20),COUNT(Q20:AA20),1)</f>
        <v>0.14071715478696789</v>
      </c>
    </row>
    <row r="21" spans="1:30" x14ac:dyDescent="0.3">
      <c r="A21" s="43" t="s">
        <v>326</v>
      </c>
      <c r="B21" s="43">
        <v>2</v>
      </c>
      <c r="C21" s="43" t="s">
        <v>368</v>
      </c>
      <c r="D21" s="43" t="s">
        <v>793</v>
      </c>
      <c r="E21" s="43" t="s">
        <v>579</v>
      </c>
      <c r="F21" s="41">
        <f>((Input!F22-AVERAGE(Input!F$3:F$60))/_xlfn.STDEV.S(Input!F$3:F$60))^2</f>
        <v>2.6270327535176232</v>
      </c>
      <c r="G21" s="41">
        <f>((Input!G22-AVERAGE(Input!G$3:G$60))/_xlfn.STDEV.S(Input!G$3:G$60))^2</f>
        <v>3.0525880425427716</v>
      </c>
      <c r="H21" s="41">
        <f>((Input!H22-AVERAGE(Input!H$3:H$60))/_xlfn.STDEV.S(Input!H$3:H$60))^2</f>
        <v>2.8073276950781638</v>
      </c>
      <c r="I21" s="41">
        <f>((Input!I22-AVERAGE(Input!I$3:I$60))/_xlfn.STDEV.S(Input!I$3:I$60))^2</f>
        <v>1.2147910173154705E-2</v>
      </c>
      <c r="J21" s="41">
        <f>((Input!J22-AVERAGE(Input!J$3:J$60))/_xlfn.STDEV.S(Input!J$3:J$60))^2</f>
        <v>0.24184097277446748</v>
      </c>
      <c r="K21" s="41">
        <f>((Input!K22-AVERAGE(Input!K$3:K$60))/_xlfn.STDEV.S(Input!K$3:K$60))^2</f>
        <v>3.3402747990790309</v>
      </c>
      <c r="L21" s="41">
        <f>((Input!L22-AVERAGE(Input!L$3:L$60))/_xlfn.STDEV.S(Input!L$3:L$60))^2</f>
        <v>3.7067497256851869E-3</v>
      </c>
      <c r="M21" s="41">
        <f>((Input!M22-AVERAGE(Input!M$3:M$60))/_xlfn.STDEV.S(Input!M$3:M$60))^2</f>
        <v>2.7121985578930672E-4</v>
      </c>
      <c r="N21" s="41">
        <f>((Input!N22-AVERAGE(Input!N$3:N$60))/_xlfn.STDEV.S(Input!N$3:N$60))^2</f>
        <v>0.54036037875594778</v>
      </c>
      <c r="O21" s="41">
        <f>((Input!O22-AVERAGE(Input!O$3:O$60))/_xlfn.STDEV.S(Input!O$3:O$60))^2</f>
        <v>0.41047383591718245</v>
      </c>
      <c r="P21" s="41">
        <f>((Input!P22-AVERAGE(Input!P$3:P$60))/_xlfn.STDEV.S(Input!P$3:P$60))^2</f>
        <v>2.2962743536977697</v>
      </c>
      <c r="Q21" s="41">
        <f>_xlfn.CHISQ.DIST(F21,1,1)</f>
        <v>0.8949421162177944</v>
      </c>
      <c r="R21" s="41">
        <f>_xlfn.CHISQ.DIST(G21,1,1)</f>
        <v>0.91939140335075287</v>
      </c>
      <c r="S21" s="41">
        <f>_xlfn.CHISQ.DIST(H21,1,1)</f>
        <v>0.90616543448915543</v>
      </c>
      <c r="T21" s="41">
        <f>_xlfn.CHISQ.DIST(I21,1,1)</f>
        <v>8.7763162455967603E-2</v>
      </c>
      <c r="U21" s="41">
        <f>_xlfn.CHISQ.DIST(J21,1,1)</f>
        <v>0.37712038226460132</v>
      </c>
      <c r="V21" s="41">
        <f>_xlfn.CHISQ.DIST(K21,1,1)</f>
        <v>0.93239668217987626</v>
      </c>
      <c r="W21" s="41">
        <f>_xlfn.CHISQ.DIST(L21,1,1)</f>
        <v>4.854767728240985E-2</v>
      </c>
      <c r="X21" s="41">
        <f>_xlfn.CHISQ.DIST(M21,1,1)</f>
        <v>1.3139570536382053E-2</v>
      </c>
      <c r="Y21" s="41">
        <f>_xlfn.CHISQ.DIST(N21,1,1)</f>
        <v>0.53771658781157861</v>
      </c>
      <c r="Z21" s="41">
        <f>_xlfn.CHISQ.DIST(O21,1,1)</f>
        <v>0.47827089709057913</v>
      </c>
      <c r="AA21" s="41">
        <f>_xlfn.CHISQ.DIST(P21,1,1)</f>
        <v>0.87031526648814161</v>
      </c>
      <c r="AB21" s="42">
        <f>_xlfn.XLOOKUP(E21,Input!$E$3:$E$60,Input!$Q$3:$Q$60,0,0)</f>
        <v>3979845</v>
      </c>
      <c r="AC21" s="78">
        <f>_xlfn.CHISQ.DIST(SUM(Q21:AA21),COUNT(Q21:AA21),1)</f>
        <v>0.13105993988470593</v>
      </c>
    </row>
    <row r="22" spans="1:30" x14ac:dyDescent="0.3">
      <c r="A22" s="43" t="s">
        <v>321</v>
      </c>
      <c r="B22" s="43">
        <v>2</v>
      </c>
      <c r="C22" s="80" t="s">
        <v>366</v>
      </c>
      <c r="D22" s="43" t="s">
        <v>791</v>
      </c>
      <c r="E22" s="43" t="s">
        <v>577</v>
      </c>
      <c r="F22" s="41">
        <f>((Input!F17-AVERAGE(Input!F$3:F$60))/_xlfn.STDEV.S(Input!F$3:F$60))^2</f>
        <v>14.4489407399025</v>
      </c>
      <c r="G22" s="41">
        <f>((Input!G17-AVERAGE(Input!G$3:G$60))/_xlfn.STDEV.S(Input!G$3:G$60))^2</f>
        <v>14.590054987485118</v>
      </c>
      <c r="H22" s="41">
        <f>((Input!H17-AVERAGE(Input!H$3:H$60))/_xlfn.STDEV.S(Input!H$3:H$60))^2</f>
        <v>18.304605035865247</v>
      </c>
      <c r="I22" s="41">
        <f>((Input!I17-AVERAGE(Input!I$3:I$60))/_xlfn.STDEV.S(Input!I$3:I$60))^2</f>
        <v>0.35124414328321496</v>
      </c>
      <c r="J22" s="41">
        <f>((Input!J17-AVERAGE(Input!J$3:J$60))/_xlfn.STDEV.S(Input!J$3:J$60))^2</f>
        <v>0.10798246733324245</v>
      </c>
      <c r="K22" s="41">
        <f>((Input!K17-AVERAGE(Input!K$3:K$60))/_xlfn.STDEV.S(Input!K$3:K$60))^2</f>
        <v>19.898286957980673</v>
      </c>
      <c r="L22" s="41">
        <f>((Input!L17-AVERAGE(Input!L$3:L$60))/_xlfn.STDEV.S(Input!L$3:L$60))^2</f>
        <v>4.3904333338256288E-2</v>
      </c>
      <c r="M22" s="41">
        <f>((Input!M17-AVERAGE(Input!M$3:M$60))/_xlfn.STDEV.S(Input!M$3:M$60))^2</f>
        <v>0.13138556526964112</v>
      </c>
      <c r="N22" s="41">
        <f>((Input!N17-AVERAGE(Input!N$3:N$60))/_xlfn.STDEV.S(Input!N$3:N$60))^2</f>
        <v>7.563256823098094E-2</v>
      </c>
      <c r="O22" s="41">
        <f>((Input!O17-AVERAGE(Input!O$3:O$60))/_xlfn.STDEV.S(Input!O$3:O$60))^2</f>
        <v>0.1821704171248496</v>
      </c>
      <c r="P22" s="41">
        <f>((Input!P17-AVERAGE(Input!P$3:P$60))/_xlfn.STDEV.S(Input!P$3:P$60))^2</f>
        <v>3.1822300841317444E-2</v>
      </c>
      <c r="Q22" s="41">
        <f>_xlfn.CHISQ.DIST(F22,1,1)</f>
        <v>0.99985598917351093</v>
      </c>
      <c r="R22" s="41">
        <f>_xlfn.CHISQ.DIST(G22,1,1)</f>
        <v>0.99986638215137491</v>
      </c>
      <c r="S22" s="41">
        <f>_xlfn.CHISQ.DIST(H22,1,1)</f>
        <v>0.99998117484439442</v>
      </c>
      <c r="T22" s="41">
        <f>_xlfn.CHISQ.DIST(I22,1,1)</f>
        <v>0.44659030568942454</v>
      </c>
      <c r="U22" s="41">
        <f>_xlfn.CHISQ.DIST(J22,1,1)</f>
        <v>0.25754713647129313</v>
      </c>
      <c r="V22" s="41">
        <f>_xlfn.CHISQ.DIST(K22,1,1)</f>
        <v>0.99999183265245395</v>
      </c>
      <c r="W22" s="41">
        <f>_xlfn.CHISQ.DIST(L22,1,1)</f>
        <v>0.16596829862267815</v>
      </c>
      <c r="X22" s="41">
        <f>_xlfn.CHISQ.DIST(M22,1,1)</f>
        <v>0.2830002589466214</v>
      </c>
      <c r="Y22" s="41">
        <f>_xlfn.CHISQ.DIST(N22,1,1)</f>
        <v>0.21669433323390441</v>
      </c>
      <c r="Z22" s="41">
        <f>_xlfn.CHISQ.DIST(O22,1,1)</f>
        <v>0.33048538472820638</v>
      </c>
      <c r="AA22" s="41">
        <f>_xlfn.CHISQ.DIST(P22,1,1)</f>
        <v>0.14158177630680616</v>
      </c>
      <c r="AB22" s="42">
        <f>_xlfn.XLOOKUP(E22,Input!$E$3:$E$60,Input!$Q$3:$Q$60,0,0)</f>
        <v>9458539</v>
      </c>
      <c r="AC22" s="78">
        <f>_xlfn.CHISQ.DIST(SUM(Q22:AA22),COUNT(Q22:AA22),1)</f>
        <v>0.11627641114001729</v>
      </c>
    </row>
    <row r="23" spans="1:30" x14ac:dyDescent="0.3">
      <c r="A23" s="43" t="s">
        <v>328</v>
      </c>
      <c r="B23" s="43">
        <v>2</v>
      </c>
      <c r="C23" s="43" t="s">
        <v>403</v>
      </c>
      <c r="D23" s="43" t="s">
        <v>794</v>
      </c>
      <c r="E23" s="43" t="s">
        <v>616</v>
      </c>
      <c r="F23" s="41">
        <f>((Input!F24-AVERAGE(Input!F$3:F$60))/_xlfn.STDEV.S(Input!F$3:F$60))^2</f>
        <v>0.1780913267462701</v>
      </c>
      <c r="G23" s="41">
        <f>((Input!G24-AVERAGE(Input!G$3:G$60))/_xlfn.STDEV.S(Input!G$3:G$60))^2</f>
        <v>0.17150845014307878</v>
      </c>
      <c r="H23" s="41">
        <f>((Input!H24-AVERAGE(Input!H$3:H$60))/_xlfn.STDEV.S(Input!H$3:H$60))^2</f>
        <v>0.11569293760006055</v>
      </c>
      <c r="I23" s="41">
        <f>((Input!I24-AVERAGE(Input!I$3:I$60))/_xlfn.STDEV.S(Input!I$3:I$60))^2</f>
        <v>1.9177406259101788</v>
      </c>
      <c r="J23" s="41">
        <f>((Input!J24-AVERAGE(Input!J$3:J$60))/_xlfn.STDEV.S(Input!J$3:J$60))^2</f>
        <v>0.70224365546307876</v>
      </c>
      <c r="K23" s="41">
        <f>((Input!K24-AVERAGE(Input!K$3:K$60))/_xlfn.STDEV.S(Input!K$3:K$60))^2</f>
        <v>0.24066256094782706</v>
      </c>
      <c r="L23" s="41">
        <f>((Input!L24-AVERAGE(Input!L$3:L$60))/_xlfn.STDEV.S(Input!L$3:L$60))^2</f>
        <v>5.2729779864500408</v>
      </c>
      <c r="M23" s="41">
        <f>((Input!M24-AVERAGE(Input!M$3:M$60))/_xlfn.STDEV.S(Input!M$3:M$60))^2</f>
        <v>0.24486611610951478</v>
      </c>
      <c r="N23" s="41">
        <f>((Input!N24-AVERAGE(Input!N$3:N$60))/_xlfn.STDEV.S(Input!N$3:N$60))^2</f>
        <v>0.66134920926700091</v>
      </c>
      <c r="O23" s="41">
        <f>((Input!O24-AVERAGE(Input!O$3:O$60))/_xlfn.STDEV.S(Input!O$3:O$60))^2</f>
        <v>0.55893020409561645</v>
      </c>
      <c r="P23" s="41">
        <f>((Input!P24-AVERAGE(Input!P$3:P$60))/_xlfn.STDEV.S(Input!P$3:P$60))^2</f>
        <v>0.10606049936181897</v>
      </c>
      <c r="Q23" s="41">
        <f>_xlfn.CHISQ.DIST(F23,1,1)</f>
        <v>0.32698131881201897</v>
      </c>
      <c r="R23" s="41">
        <f>_xlfn.CHISQ.DIST(G23,1,1)</f>
        <v>0.3212253347762527</v>
      </c>
      <c r="S23" s="41">
        <f>_xlfn.CHISQ.DIST(H23,1,1)</f>
        <v>0.26624637388562139</v>
      </c>
      <c r="T23" s="41">
        <f>_xlfn.CHISQ.DIST(I23,1,1)</f>
        <v>0.83389405355340562</v>
      </c>
      <c r="U23" s="41">
        <f>_xlfn.CHISQ.DIST(J23,1,1)</f>
        <v>0.59796918104666219</v>
      </c>
      <c r="V23" s="41">
        <f>_xlfn.CHISQ.DIST(K23,1,1)</f>
        <v>0.37627201259483106</v>
      </c>
      <c r="W23" s="41">
        <f>_xlfn.CHISQ.DIST(L23,1,1)</f>
        <v>0.97834107051642905</v>
      </c>
      <c r="X23" s="41">
        <f>_xlfn.CHISQ.DIST(M23,1,1)</f>
        <v>0.37928657010091976</v>
      </c>
      <c r="Y23" s="41">
        <f>_xlfn.CHISQ.DIST(N23,1,1)</f>
        <v>0.58391597457626376</v>
      </c>
      <c r="Z23" s="41">
        <f>_xlfn.CHISQ.DIST(O23,1,1)</f>
        <v>0.5453083990269223</v>
      </c>
      <c r="AA23" s="41">
        <f>_xlfn.CHISQ.DIST(P23,1,1)</f>
        <v>0.25532543340070762</v>
      </c>
      <c r="AB23" s="42">
        <f>_xlfn.XLOOKUP(E23,Input!$E$3:$E$60,Input!$Q$3:$Q$60,0,0)</f>
        <v>749202</v>
      </c>
      <c r="AC23" s="78">
        <f>_xlfn.CHISQ.DIST(SUM(Q23:AA23),COUNT(Q23:AA23),1)</f>
        <v>9.3410288469347458E-2</v>
      </c>
      <c r="AD23" s="79" t="s">
        <v>1376</v>
      </c>
    </row>
    <row r="24" spans="1:30" x14ac:dyDescent="0.3">
      <c r="A24" s="43" t="s">
        <v>333</v>
      </c>
      <c r="B24" s="43">
        <v>2</v>
      </c>
      <c r="C24" s="43" t="s">
        <v>397</v>
      </c>
      <c r="D24" s="43" t="s">
        <v>793</v>
      </c>
      <c r="E24" s="43" t="s">
        <v>610</v>
      </c>
      <c r="F24" s="41">
        <f>((Input!F29-AVERAGE(Input!F$3:F$60))/_xlfn.STDEV.S(Input!F$3:F$60))^2</f>
        <v>0.15655213302507442</v>
      </c>
      <c r="G24" s="41">
        <f>((Input!G29-AVERAGE(Input!G$3:G$60))/_xlfn.STDEV.S(Input!G$3:G$60))^2</f>
        <v>0.17168398220045256</v>
      </c>
      <c r="H24" s="41">
        <f>((Input!H29-AVERAGE(Input!H$3:H$60))/_xlfn.STDEV.S(Input!H$3:H$60))^2</f>
        <v>0.35292647476361405</v>
      </c>
      <c r="I24" s="41">
        <f>((Input!I29-AVERAGE(Input!I$3:I$60))/_xlfn.STDEV.S(Input!I$3:I$60))^2</f>
        <v>2.1047466856462319E-2</v>
      </c>
      <c r="J24" s="41">
        <f>((Input!J29-AVERAGE(Input!J$3:J$60))/_xlfn.STDEV.S(Input!J$3:J$60))^2</f>
        <v>0.67452226409464966</v>
      </c>
      <c r="K24" s="41">
        <f>((Input!K29-AVERAGE(Input!K$3:K$60))/_xlfn.STDEV.S(Input!K$3:K$60))^2</f>
        <v>0.10862789982926191</v>
      </c>
      <c r="L24" s="41">
        <f>((Input!L29-AVERAGE(Input!L$3:L$60))/_xlfn.STDEV.S(Input!L$3:L$60))^2</f>
        <v>1.4061967784591025</v>
      </c>
      <c r="M24" s="41">
        <f>((Input!M29-AVERAGE(Input!M$3:M$60))/_xlfn.STDEV.S(Input!M$3:M$60))^2</f>
        <v>1.3816592327638635</v>
      </c>
      <c r="N24" s="41">
        <f>((Input!N29-AVERAGE(Input!N$3:N$60))/_xlfn.STDEV.S(Input!N$3:N$60))^2</f>
        <v>0.18423515616479236</v>
      </c>
      <c r="O24" s="41">
        <f>((Input!O29-AVERAGE(Input!O$3:O$60))/_xlfn.STDEV.S(Input!O$3:O$60))^2</f>
        <v>0.55893020409561645</v>
      </c>
      <c r="P24" s="41">
        <f>((Input!P29-AVERAGE(Input!P$3:P$60))/_xlfn.STDEV.S(Input!P$3:P$60))^2</f>
        <v>2.2962743536977697</v>
      </c>
      <c r="Q24" s="41">
        <f>_xlfn.CHISQ.DIST(F24,1,1)</f>
        <v>0.30764907138804259</v>
      </c>
      <c r="R24" s="41">
        <f>_xlfn.CHISQ.DIST(G24,1,1)</f>
        <v>0.32138048450708734</v>
      </c>
      <c r="S24" s="41">
        <f>_xlfn.CHISQ.DIST(H24,1,1)</f>
        <v>0.44753881964991205</v>
      </c>
      <c r="T24" s="41">
        <f>_xlfn.CHISQ.DIST(I24,1,1)</f>
        <v>0.11535027877026151</v>
      </c>
      <c r="U24" s="41">
        <f>_xlfn.CHISQ.DIST(J24,1,1)</f>
        <v>0.58852063107015529</v>
      </c>
      <c r="V24" s="41">
        <f>_xlfn.CHISQ.DIST(K24,1,1)</f>
        <v>0.25828830781328821</v>
      </c>
      <c r="W24" s="41">
        <f>_xlfn.CHISQ.DIST(L24,1,1)</f>
        <v>0.76431122291639475</v>
      </c>
      <c r="X24" s="41">
        <f>_xlfn.CHISQ.DIST(M24,1,1)</f>
        <v>0.76018127825494697</v>
      </c>
      <c r="Y24" s="41">
        <f>_xlfn.CHISQ.DIST(N24,1,1)</f>
        <v>0.33224140357073001</v>
      </c>
      <c r="Z24" s="41">
        <f>_xlfn.CHISQ.DIST(O24,1,1)</f>
        <v>0.5453083990269223</v>
      </c>
      <c r="AA24" s="41">
        <f>_xlfn.CHISQ.DIST(P24,1,1)</f>
        <v>0.87031526648814161</v>
      </c>
      <c r="AB24" s="42">
        <f>_xlfn.XLOOKUP(E24,Input!$E$3:$E$60,Input!$Q$3:$Q$60,0,0)</f>
        <v>568521</v>
      </c>
      <c r="AC24" s="78">
        <f>_xlfn.CHISQ.DIST(SUM(Q24:AA24),COUNT(Q24:AA24),1)</f>
        <v>8.482997971285948E-2</v>
      </c>
      <c r="AD24" s="79" t="s">
        <v>1377</v>
      </c>
    </row>
    <row r="25" spans="1:30" x14ac:dyDescent="0.3">
      <c r="A25" s="43" t="s">
        <v>331</v>
      </c>
      <c r="B25" s="43">
        <v>2</v>
      </c>
      <c r="C25" s="43" t="s">
        <v>442</v>
      </c>
      <c r="D25" s="43" t="s">
        <v>791</v>
      </c>
      <c r="E25" s="43" t="s">
        <v>654</v>
      </c>
      <c r="F25" s="41">
        <f>((Input!F27-AVERAGE(Input!F$3:F$60))/_xlfn.STDEV.S(Input!F$3:F$60))^2</f>
        <v>0.30587543425824942</v>
      </c>
      <c r="G25" s="41">
        <f>((Input!G27-AVERAGE(Input!G$3:G$60))/_xlfn.STDEV.S(Input!G$3:G$60))^2</f>
        <v>0.35436535923861712</v>
      </c>
      <c r="H25" s="41">
        <f>((Input!H27-AVERAGE(Input!H$3:H$60))/_xlfn.STDEV.S(Input!H$3:H$60))^2</f>
        <v>0.51990719819771447</v>
      </c>
      <c r="I25" s="41">
        <f>((Input!I27-AVERAGE(Input!I$3:I$60))/_xlfn.STDEV.S(Input!I$3:I$60))^2</f>
        <v>0.63523098648097931</v>
      </c>
      <c r="J25" s="41">
        <f>((Input!J27-AVERAGE(Input!J$3:J$60))/_xlfn.STDEV.S(Input!J$3:J$60))^2</f>
        <v>6.2401816245643615E-2</v>
      </c>
      <c r="K25" s="41">
        <f>((Input!K27-AVERAGE(Input!K$3:K$60))/_xlfn.STDEV.S(Input!K$3:K$60))^2</f>
        <v>0.34736863849051158</v>
      </c>
      <c r="L25" s="41">
        <f>((Input!L27-AVERAGE(Input!L$3:L$60))/_xlfn.STDEV.S(Input!L$3:L$60))^2</f>
        <v>8.4994054865664577</v>
      </c>
      <c r="M25" s="41">
        <f>((Input!M27-AVERAGE(Input!M$3:M$60))/_xlfn.STDEV.S(Input!M$3:M$60))^2</f>
        <v>0.42549351506400329</v>
      </c>
      <c r="N25" s="41">
        <f>((Input!N27-AVERAGE(Input!N$3:N$60))/_xlfn.STDEV.S(Input!N$3:N$60))^2</f>
        <v>0.71579581688525284</v>
      </c>
      <c r="O25" s="41">
        <f>((Input!O27-AVERAGE(Input!O$3:O$60))/_xlfn.STDEV.S(Input!O$3:O$60))^2</f>
        <v>1.1632889270473189E-2</v>
      </c>
      <c r="P25" s="41">
        <f>((Input!P27-AVERAGE(Input!P$3:P$60))/_xlfn.STDEV.S(Input!P$3:P$60))^2</f>
        <v>3.1822300841317444E-2</v>
      </c>
      <c r="Q25" s="41">
        <f>_xlfn.CHISQ.DIST(F25,1,1)</f>
        <v>0.41977771812134046</v>
      </c>
      <c r="R25" s="41">
        <f>_xlfn.CHISQ.DIST(G25,1,1)</f>
        <v>0.4483476523860338</v>
      </c>
      <c r="S25" s="41">
        <f>_xlfn.CHISQ.DIST(H25,1,1)</f>
        <v>0.52911872872117893</v>
      </c>
      <c r="T25" s="41">
        <f>_xlfn.CHISQ.DIST(I25,1,1)</f>
        <v>0.57455697932393845</v>
      </c>
      <c r="U25" s="41">
        <f>_xlfn.CHISQ.DIST(J25,1,1)</f>
        <v>0.19726072983985377</v>
      </c>
      <c r="V25" s="41">
        <f>_xlfn.CHISQ.DIST(K25,1,1)</f>
        <v>0.44439352710085761</v>
      </c>
      <c r="W25" s="41">
        <f>_xlfn.CHISQ.DIST(L25,1,1)</f>
        <v>0.99644737459147736</v>
      </c>
      <c r="X25" s="41">
        <f>_xlfn.CHISQ.DIST(M25,1,1)</f>
        <v>0.48579146243946636</v>
      </c>
      <c r="Y25" s="41">
        <f>_xlfn.CHISQ.DIST(N25,1,1)</f>
        <v>0.6024735703996299</v>
      </c>
      <c r="Z25" s="41">
        <f>_xlfn.CHISQ.DIST(O25,1,1)</f>
        <v>8.5889978643027026E-2</v>
      </c>
      <c r="AA25" s="41">
        <f>_xlfn.CHISQ.DIST(P25,1,1)</f>
        <v>0.14158177630680616</v>
      </c>
      <c r="AB25" s="42">
        <f>_xlfn.XLOOKUP(E25,Input!$E$3:$E$60,Input!$Q$3:$Q$60,0,0)</f>
        <v>0</v>
      </c>
      <c r="AC25" s="78">
        <f>_xlfn.CHISQ.DIST(SUM(Q25:AA25),COUNT(Q25:AA25),1)</f>
        <v>6.5285790841480257E-2</v>
      </c>
    </row>
    <row r="26" spans="1:30" x14ac:dyDescent="0.3">
      <c r="A26" s="43" t="s">
        <v>329</v>
      </c>
      <c r="B26" s="43">
        <v>2</v>
      </c>
      <c r="C26" s="43" t="s">
        <v>446</v>
      </c>
      <c r="D26" s="43" t="s">
        <v>794</v>
      </c>
      <c r="E26" s="43" t="s">
        <v>658</v>
      </c>
      <c r="F26" s="41">
        <f>((Input!F25-AVERAGE(Input!F$3:F$60))/_xlfn.STDEV.S(Input!F$3:F$60))^2</f>
        <v>0.31047130386863397</v>
      </c>
      <c r="G26" s="41">
        <f>((Input!G25-AVERAGE(Input!G$3:G$60))/_xlfn.STDEV.S(Input!G$3:G$60))^2</f>
        <v>0.34236086673518479</v>
      </c>
      <c r="H26" s="41">
        <f>((Input!H25-AVERAGE(Input!H$3:H$60))/_xlfn.STDEV.S(Input!H$3:H$60))^2</f>
        <v>0.47513927016091911</v>
      </c>
      <c r="I26" s="41">
        <f>((Input!I25-AVERAGE(Input!I$3:I$60))/_xlfn.STDEV.S(Input!I$3:I$60))^2</f>
        <v>2.0310695652591417</v>
      </c>
      <c r="J26" s="41">
        <f>((Input!J25-AVERAGE(Input!J$3:J$60))/_xlfn.STDEV.S(Input!J$3:J$60))^2</f>
        <v>5.0313708937931564E-2</v>
      </c>
      <c r="K26" s="41">
        <f>((Input!K25-AVERAGE(Input!K$3:K$60))/_xlfn.STDEV.S(Input!K$3:K$60))^2</f>
        <v>0.35692540387963484</v>
      </c>
      <c r="L26" s="41">
        <f>((Input!L25-AVERAGE(Input!L$3:L$60))/_xlfn.STDEV.S(Input!L$3:L$60))^2</f>
        <v>3.7007143088169873E-2</v>
      </c>
      <c r="M26" s="41">
        <f>((Input!M25-AVERAGE(Input!M$3:M$60))/_xlfn.STDEV.S(Input!M$3:M$60))^2</f>
        <v>0.97110002033694232</v>
      </c>
      <c r="N26" s="41">
        <f>((Input!N25-AVERAGE(Input!N$3:N$60))/_xlfn.STDEV.S(Input!N$3:N$60))^2</f>
        <v>0.32024444962770882</v>
      </c>
      <c r="O26" s="41">
        <f>((Input!O25-AVERAGE(Input!O$3:O$60))/_xlfn.STDEV.S(Input!O$3:O$60))^2</f>
        <v>1.1238582847688494E-2</v>
      </c>
      <c r="P26" s="41">
        <f>((Input!P25-AVERAGE(Input!P$3:P$60))/_xlfn.STDEV.S(Input!P$3:P$60))^2</f>
        <v>0.10606049936181897</v>
      </c>
      <c r="Q26" s="41">
        <f>_xlfn.CHISQ.DIST(F26,1,1)</f>
        <v>0.4226088816096189</v>
      </c>
      <c r="R26" s="41">
        <f>_xlfn.CHISQ.DIST(G26,1,1)</f>
        <v>0.44153035541049418</v>
      </c>
      <c r="S26" s="41">
        <f>_xlfn.CHISQ.DIST(H26,1,1)</f>
        <v>0.50936768360801343</v>
      </c>
      <c r="T26" s="41">
        <f>_xlfn.CHISQ.DIST(I26,1,1)</f>
        <v>0.84588788202710896</v>
      </c>
      <c r="U26" s="41">
        <f>_xlfn.CHISQ.DIST(J26,1,1)</f>
        <v>0.17748170671124752</v>
      </c>
      <c r="V26" s="41">
        <f>_xlfn.CHISQ.DIST(K26,1,1)</f>
        <v>0.44978123426881067</v>
      </c>
      <c r="W26" s="41">
        <f>_xlfn.CHISQ.DIST(L26,1,1)</f>
        <v>0.15254949548762839</v>
      </c>
      <c r="X26" s="41">
        <f>_xlfn.CHISQ.DIST(M26,1,1)</f>
        <v>0.6755940098304718</v>
      </c>
      <c r="Y26" s="41">
        <f>_xlfn.CHISQ.DIST(N26,1,1)</f>
        <v>0.4285392232847075</v>
      </c>
      <c r="Z26" s="41">
        <f>_xlfn.CHISQ.DIST(O26,1,1)</f>
        <v>8.4427313614795649E-2</v>
      </c>
      <c r="AA26" s="41">
        <f>_xlfn.CHISQ.DIST(P26,1,1)</f>
        <v>0.25532543340070762</v>
      </c>
      <c r="AB26" s="42">
        <f>_xlfn.XLOOKUP(E26,Input!$E$3:$E$60,Input!$Q$3:$Q$60,0,0)</f>
        <v>247019</v>
      </c>
      <c r="AC26" s="78">
        <f>_xlfn.CHISQ.DIST(SUM(Q26:AA26),COUNT(Q26:AA26),1)</f>
        <v>4.4878797949216932E-2</v>
      </c>
      <c r="AD26" s="79" t="s">
        <v>1376</v>
      </c>
    </row>
    <row r="27" spans="1:30" x14ac:dyDescent="0.3">
      <c r="A27" s="43" t="s">
        <v>336</v>
      </c>
      <c r="B27" s="43">
        <v>2</v>
      </c>
      <c r="C27" s="43" t="s">
        <v>415</v>
      </c>
      <c r="D27" s="43" t="s">
        <v>793</v>
      </c>
      <c r="E27" s="43" t="s">
        <v>627</v>
      </c>
      <c r="F27" s="41">
        <f>((Input!F32-AVERAGE(Input!F$3:F$60))/_xlfn.STDEV.S(Input!F$3:F$60))^2</f>
        <v>0.21912431073255439</v>
      </c>
      <c r="G27" s="41">
        <f>((Input!G32-AVERAGE(Input!G$3:G$60))/_xlfn.STDEV.S(Input!G$3:G$60))^2</f>
        <v>0.25036763590822858</v>
      </c>
      <c r="H27" s="41">
        <f>((Input!H32-AVERAGE(Input!H$3:H$60))/_xlfn.STDEV.S(Input!H$3:H$60))^2</f>
        <v>0.37203579600555226</v>
      </c>
      <c r="I27" s="41">
        <f>((Input!I32-AVERAGE(Input!I$3:I$60))/_xlfn.STDEV.S(Input!I$3:I$60))^2</f>
        <v>3.1656635773369829E-2</v>
      </c>
      <c r="J27" s="41">
        <f>((Input!J32-AVERAGE(Input!J$3:J$60))/_xlfn.STDEV.S(Input!J$3:J$60))^2</f>
        <v>6.9389339635106531E-2</v>
      </c>
      <c r="K27" s="41">
        <f>((Input!K32-AVERAGE(Input!K$3:K$60))/_xlfn.STDEV.S(Input!K$3:K$60))^2</f>
        <v>0.28527449242626329</v>
      </c>
      <c r="L27" s="41">
        <f>((Input!L32-AVERAGE(Input!L$3:L$60))/_xlfn.STDEV.S(Input!L$3:L$60))^2</f>
        <v>0.39145567314310842</v>
      </c>
      <c r="M27" s="41">
        <f>((Input!M32-AVERAGE(Input!M$3:M$60))/_xlfn.STDEV.S(Input!M$3:M$60))^2</f>
        <v>0.17627804229794972</v>
      </c>
      <c r="N27" s="41">
        <f>((Input!N32-AVERAGE(Input!N$3:N$60))/_xlfn.STDEV.S(Input!N$3:N$60))^2</f>
        <v>0.20777472236619271</v>
      </c>
      <c r="O27" s="41">
        <f>((Input!O32-AVERAGE(Input!O$3:O$60))/_xlfn.STDEV.S(Input!O$3:O$60))^2</f>
        <v>0.13938817025271125</v>
      </c>
      <c r="P27" s="41">
        <f>((Input!P32-AVERAGE(Input!P$3:P$60))/_xlfn.STDEV.S(Input!P$3:P$60))^2</f>
        <v>2.2962743536977697</v>
      </c>
      <c r="Q27" s="41">
        <f>_xlfn.CHISQ.DIST(F27,1,1)</f>
        <v>0.36029203883294014</v>
      </c>
      <c r="R27" s="41">
        <f>_xlfn.CHISQ.DIST(G27,1,1)</f>
        <v>0.38318366738387233</v>
      </c>
      <c r="S27" s="41">
        <f>_xlfn.CHISQ.DIST(H27,1,1)</f>
        <v>0.45810332921394703</v>
      </c>
      <c r="T27" s="41">
        <f>_xlfn.CHISQ.DIST(I27,1,1)</f>
        <v>0.14121664470290429</v>
      </c>
      <c r="U27" s="41">
        <f>_xlfn.CHISQ.DIST(J27,1,1)</f>
        <v>0.20777201594874364</v>
      </c>
      <c r="V27" s="41">
        <f>_xlfn.CHISQ.DIST(K27,1,1)</f>
        <v>0.40673521632073728</v>
      </c>
      <c r="W27" s="41">
        <f>_xlfn.CHISQ.DIST(L27,1,1)</f>
        <v>0.46846477098438039</v>
      </c>
      <c r="X27" s="41">
        <f>_xlfn.CHISQ.DIST(M27,1,1)</f>
        <v>0.32540846140600438</v>
      </c>
      <c r="Y27" s="41">
        <f>_xlfn.CHISQ.DIST(N27,1,1)</f>
        <v>0.35148282726923624</v>
      </c>
      <c r="Z27" s="41">
        <f>_xlfn.CHISQ.DIST(O27,1,1)</f>
        <v>0.29110998707267022</v>
      </c>
      <c r="AA27" s="41">
        <f>_xlfn.CHISQ.DIST(P27,1,1)</f>
        <v>0.87031526648814161</v>
      </c>
      <c r="AB27" s="42">
        <f>_xlfn.XLOOKUP(E27,Input!$E$3:$E$60,Input!$Q$3:$Q$60,0,0)</f>
        <v>550485</v>
      </c>
      <c r="AC27" s="78">
        <f>_xlfn.CHISQ.DIST(SUM(Q27:AA27),COUNT(Q27:AA27),1)</f>
        <v>3.8454523631570245E-2</v>
      </c>
      <c r="AD27" s="79" t="s">
        <v>1377</v>
      </c>
    </row>
    <row r="28" spans="1:30" x14ac:dyDescent="0.3">
      <c r="A28" s="43" t="s">
        <v>338</v>
      </c>
      <c r="B28" s="43">
        <v>2</v>
      </c>
      <c r="C28" s="43" t="s">
        <v>377</v>
      </c>
      <c r="D28" s="43" t="s">
        <v>796</v>
      </c>
      <c r="E28" s="43" t="s">
        <v>589</v>
      </c>
      <c r="F28" s="41">
        <f>((Input!F34-AVERAGE(Input!F$3:F$60))/_xlfn.STDEV.S(Input!F$3:F$60))^2</f>
        <v>0.12309318812210229</v>
      </c>
      <c r="G28" s="41">
        <f>((Input!G34-AVERAGE(Input!G$3:G$60))/_xlfn.STDEV.S(Input!G$3:G$60))^2</f>
        <v>0.18852775509560632</v>
      </c>
      <c r="H28" s="41">
        <f>((Input!H34-AVERAGE(Input!H$3:H$60))/_xlfn.STDEV.S(Input!H$3:H$60))^2</f>
        <v>0.52306892225774437</v>
      </c>
      <c r="I28" s="41">
        <f>((Input!I34-AVERAGE(Input!I$3:I$60))/_xlfn.STDEV.S(Input!I$3:I$60))^2</f>
        <v>0.10213337842389685</v>
      </c>
      <c r="J28" s="41">
        <f>((Input!J34-AVERAGE(Input!J$3:J$60))/_xlfn.STDEV.S(Input!J$3:J$60))^2</f>
        <v>4.774587049749107E-3</v>
      </c>
      <c r="K28" s="41">
        <f>((Input!K34-AVERAGE(Input!K$3:K$60))/_xlfn.STDEV.S(Input!K$3:K$60))^2</f>
        <v>0.10356206067544708</v>
      </c>
      <c r="L28" s="41">
        <f>((Input!L34-AVERAGE(Input!L$3:L$60))/_xlfn.STDEV.S(Input!L$3:L$60))^2</f>
        <v>6.2016920652074543E-2</v>
      </c>
      <c r="M28" s="41">
        <f>((Input!M34-AVERAGE(Input!M$3:M$60))/_xlfn.STDEV.S(Input!M$3:M$60))^2</f>
        <v>0.32438761133713351</v>
      </c>
      <c r="N28" s="41">
        <f>((Input!N34-AVERAGE(Input!N$3:N$60))/_xlfn.STDEV.S(Input!N$3:N$60))^2</f>
        <v>0.46117616579739235</v>
      </c>
      <c r="O28" s="41">
        <f>((Input!O34-AVERAGE(Input!O$3:O$60))/_xlfn.STDEV.S(Input!O$3:O$60))^2</f>
        <v>0.41047383591718245</v>
      </c>
      <c r="P28" s="41">
        <f>((Input!P34-AVERAGE(Input!P$3:P$60))/_xlfn.STDEV.S(Input!P$3:P$60))^2</f>
        <v>0.58907628469798068</v>
      </c>
      <c r="Q28" s="41">
        <f>_xlfn.CHISQ.DIST(F28,1,1)</f>
        <v>0.27429640621382539</v>
      </c>
      <c r="R28" s="41">
        <f>_xlfn.CHISQ.DIST(G28,1,1)</f>
        <v>0.33585521084388958</v>
      </c>
      <c r="S28" s="41">
        <f>_xlfn.CHISQ.DIST(H28,1,1)</f>
        <v>0.53046450500095776</v>
      </c>
      <c r="T28" s="41">
        <f>_xlfn.CHISQ.DIST(I28,1,1)</f>
        <v>0.25071563717817791</v>
      </c>
      <c r="U28" s="41">
        <f>_xlfn.CHISQ.DIST(J28,1,1)</f>
        <v>5.5088694842130699E-2</v>
      </c>
      <c r="V28" s="41">
        <f>_xlfn.CHISQ.DIST(K28,1,1)</f>
        <v>0.25240381461446587</v>
      </c>
      <c r="W28" s="41">
        <f>_xlfn.CHISQ.DIST(L28,1,1)</f>
        <v>0.19666394599543588</v>
      </c>
      <c r="X28" s="41">
        <f>_xlfn.CHISQ.DIST(M28,1,1)</f>
        <v>0.43101729438317543</v>
      </c>
      <c r="Y28" s="41">
        <f>_xlfn.CHISQ.DIST(N28,1,1)</f>
        <v>0.50292519701318428</v>
      </c>
      <c r="Z28" s="41">
        <f>_xlfn.CHISQ.DIST(O28,1,1)</f>
        <v>0.47827089709057913</v>
      </c>
      <c r="AA28" s="41">
        <f>_xlfn.CHISQ.DIST(P28,1,1)</f>
        <v>0.55722346385962584</v>
      </c>
      <c r="AB28" s="42">
        <f>_xlfn.XLOOKUP(E28,Input!$E$3:$E$60,Input!$Q$3:$Q$60,0,0)</f>
        <v>2074537</v>
      </c>
      <c r="AC28" s="78">
        <f>_xlfn.CHISQ.DIST(SUM(Q28:AA28),COUNT(Q28:AA28),1)</f>
        <v>2.6297144565476618E-2</v>
      </c>
      <c r="AD28" s="79" t="s">
        <v>1376</v>
      </c>
    </row>
    <row r="29" spans="1:30" x14ac:dyDescent="0.3">
      <c r="A29" s="43" t="s">
        <v>323</v>
      </c>
      <c r="B29" s="43">
        <v>2</v>
      </c>
      <c r="C29" s="43" t="s">
        <v>376</v>
      </c>
      <c r="D29" s="43" t="s">
        <v>792</v>
      </c>
      <c r="E29" s="43" t="s">
        <v>588</v>
      </c>
      <c r="F29" s="41">
        <f>((Input!F19-AVERAGE(Input!F$3:F$60))/_xlfn.STDEV.S(Input!F$3:F$60))^2</f>
        <v>0.14262614456402248</v>
      </c>
      <c r="G29" s="41">
        <f>((Input!G19-AVERAGE(Input!G$3:G$60))/_xlfn.STDEV.S(Input!G$3:G$60))^2</f>
        <v>0.15820977653990967</v>
      </c>
      <c r="H29" s="41">
        <f>((Input!H19-AVERAGE(Input!H$3:H$60))/_xlfn.STDEV.S(Input!H$3:H$60))^2</f>
        <v>0.33685727281016598</v>
      </c>
      <c r="I29" s="41">
        <f>((Input!I19-AVERAGE(Input!I$3:I$60))/_xlfn.STDEV.S(Input!I$3:I$60))^2</f>
        <v>4.41142938339203E-2</v>
      </c>
      <c r="J29" s="41">
        <f>((Input!J19-AVERAGE(Input!J$3:J$60))/_xlfn.STDEV.S(Input!J$3:J$60))^2</f>
        <v>4.3542537700662172E-3</v>
      </c>
      <c r="K29" s="41">
        <f>((Input!K19-AVERAGE(Input!K$3:K$60))/_xlfn.STDEV.S(Input!K$3:K$60))^2</f>
        <v>1.840218900690864E-2</v>
      </c>
      <c r="L29" s="41">
        <f>((Input!L19-AVERAGE(Input!L$3:L$60))/_xlfn.STDEV.S(Input!L$3:L$60))^2</f>
        <v>0.72832917842883294</v>
      </c>
      <c r="M29" s="41">
        <f>((Input!M19-AVERAGE(Input!M$3:M$60))/_xlfn.STDEV.S(Input!M$3:M$60))^2</f>
        <v>1.4749668947602079E-2</v>
      </c>
      <c r="N29" s="41">
        <f>((Input!N19-AVERAGE(Input!N$3:N$60))/_xlfn.STDEV.S(Input!N$3:N$60))^2</f>
        <v>0.38275397770431063</v>
      </c>
      <c r="O29" s="41">
        <f>((Input!O19-AVERAGE(Input!O$3:O$60))/_xlfn.STDEV.S(Input!O$3:O$60))^2</f>
        <v>0.55893020409561645</v>
      </c>
      <c r="P29" s="41">
        <f>((Input!P19-AVERAGE(Input!P$3:P$60))/_xlfn.STDEV.S(Input!P$3:P$60))^2</f>
        <v>1.4017695108191286</v>
      </c>
      <c r="Q29" s="41">
        <f>_xlfn.CHISQ.DIST(F29,1,1)</f>
        <v>0.2943158979701706</v>
      </c>
      <c r="R29" s="41">
        <f>_xlfn.CHISQ.DIST(G29,1,1)</f>
        <v>0.30918989155041188</v>
      </c>
      <c r="S29" s="41">
        <f>_xlfn.CHISQ.DIST(H29,1,1)</f>
        <v>0.43835109469182643</v>
      </c>
      <c r="T29" s="41">
        <f>_xlfn.CHISQ.DIST(I29,1,1)</f>
        <v>0.16635888687314723</v>
      </c>
      <c r="U29" s="41">
        <f>_xlfn.CHISQ.DIST(J29,1,1)</f>
        <v>5.2611641221216733E-2</v>
      </c>
      <c r="V29" s="41">
        <f>_xlfn.CHISQ.DIST(K29,1,1)</f>
        <v>0.10790571412599424</v>
      </c>
      <c r="W29" s="41">
        <f>_xlfn.CHISQ.DIST(L29,1,1)</f>
        <v>0.60657469654578944</v>
      </c>
      <c r="X29" s="41">
        <f>_xlfn.CHISQ.DIST(M29,1,1)</f>
        <v>9.6663970636873986E-2</v>
      </c>
      <c r="Y29" s="41">
        <f>_xlfn.CHISQ.DIST(N29,1,1)</f>
        <v>0.46386697308143671</v>
      </c>
      <c r="Z29" s="41">
        <f>_xlfn.CHISQ.DIST(O29,1,1)</f>
        <v>0.5453083990269223</v>
      </c>
      <c r="AA29" s="41">
        <f>_xlfn.CHISQ.DIST(P29,1,1)</f>
        <v>0.7635724785540956</v>
      </c>
      <c r="AB29" s="42">
        <f>_xlfn.XLOOKUP(E29,Input!$E$3:$E$60,Input!$Q$3:$Q$60,0,0)</f>
        <v>2048449</v>
      </c>
      <c r="AC29" s="78">
        <f>_xlfn.CHISQ.DIST(SUM(Q29:AA29),COUNT(Q29:AA29),1)</f>
        <v>2.5758995149277295E-2</v>
      </c>
      <c r="AD29" s="79" t="s">
        <v>1377</v>
      </c>
    </row>
    <row r="30" spans="1:30" x14ac:dyDescent="0.3">
      <c r="A30" s="43" t="s">
        <v>335</v>
      </c>
      <c r="B30" s="43">
        <v>2</v>
      </c>
      <c r="C30" s="43" t="s">
        <v>400</v>
      </c>
      <c r="D30" s="43" t="s">
        <v>792</v>
      </c>
      <c r="E30" s="43" t="s">
        <v>613</v>
      </c>
      <c r="F30" s="41">
        <f>((Input!F31-AVERAGE(Input!F$3:F$60))/_xlfn.STDEV.S(Input!F$3:F$60))^2</f>
        <v>0.16089986065717715</v>
      </c>
      <c r="G30" s="41">
        <f>((Input!G31-AVERAGE(Input!G$3:G$60))/_xlfn.STDEV.S(Input!G$3:G$60))^2</f>
        <v>0.17752690616476488</v>
      </c>
      <c r="H30" s="41">
        <f>((Input!H31-AVERAGE(Input!H$3:H$60))/_xlfn.STDEV.S(Input!H$3:H$60))^2</f>
        <v>0.11569293760006055</v>
      </c>
      <c r="I30" s="41">
        <f>((Input!I31-AVERAGE(Input!I$3:I$60))/_xlfn.STDEV.S(Input!I$3:I$60))^2</f>
        <v>1.1931903514726392E-2</v>
      </c>
      <c r="J30" s="41">
        <f>((Input!J31-AVERAGE(Input!J$3:J$60))/_xlfn.STDEV.S(Input!J$3:J$60))^2</f>
        <v>0.86487685802780612</v>
      </c>
      <c r="K30" s="41">
        <f>((Input!K31-AVERAGE(Input!K$3:K$60))/_xlfn.STDEV.S(Input!K$3:K$60))^2</f>
        <v>0.27153649261281559</v>
      </c>
      <c r="L30" s="41">
        <f>((Input!L31-AVERAGE(Input!L$3:L$60))/_xlfn.STDEV.S(Input!L$3:L$60))^2</f>
        <v>1.6417065280495539E-3</v>
      </c>
      <c r="M30" s="41">
        <f>((Input!M31-AVERAGE(Input!M$3:M$60))/_xlfn.STDEV.S(Input!M$3:M$60))^2</f>
        <v>2.6370650895150417E-3</v>
      </c>
      <c r="N30" s="41">
        <f>((Input!N31-AVERAGE(Input!N$3:N$60))/_xlfn.STDEV.S(Input!N$3:N$60))^2</f>
        <v>0.17434410956791926</v>
      </c>
      <c r="O30" s="41">
        <f>((Input!O31-AVERAGE(Input!O$3:O$60))/_xlfn.STDEV.S(Input!O$3:O$60))^2</f>
        <v>0.41047383591718245</v>
      </c>
      <c r="P30" s="41">
        <f>((Input!P31-AVERAGE(Input!P$3:P$60))/_xlfn.STDEV.S(Input!P$3:P$60))^2</f>
        <v>1.4017695108191286</v>
      </c>
      <c r="Q30" s="41">
        <f>_xlfn.CHISQ.DIST(F30,1,1)</f>
        <v>0.31167061513925481</v>
      </c>
      <c r="R30" s="41">
        <f>_xlfn.CHISQ.DIST(G30,1,1)</f>
        <v>0.32649275050523491</v>
      </c>
      <c r="S30" s="41">
        <f>_xlfn.CHISQ.DIST(H30,1,1)</f>
        <v>0.26624637388562139</v>
      </c>
      <c r="T30" s="41">
        <f>_xlfn.CHISQ.DIST(I30,1,1)</f>
        <v>8.6982513807299558E-2</v>
      </c>
      <c r="U30" s="41">
        <f>_xlfn.CHISQ.DIST(J30,1,1)</f>
        <v>0.64762247348674118</v>
      </c>
      <c r="V30" s="41">
        <f>_xlfn.CHISQ.DIST(K30,1,1)</f>
        <v>0.39769706245979325</v>
      </c>
      <c r="W30" s="41">
        <f>_xlfn.CHISQ.DIST(L30,1,1)</f>
        <v>3.2319825431656755E-2</v>
      </c>
      <c r="X30" s="41">
        <f>_xlfn.CHISQ.DIST(M30,1,1)</f>
        <v>4.0955255781541737E-2</v>
      </c>
      <c r="Y30" s="41">
        <f>_xlfn.CHISQ.DIST(N30,1,1)</f>
        <v>0.32372043087693025</v>
      </c>
      <c r="Z30" s="41">
        <f>_xlfn.CHISQ.DIST(O30,1,1)</f>
        <v>0.47827089709057913</v>
      </c>
      <c r="AA30" s="41">
        <f>_xlfn.CHISQ.DIST(P30,1,1)</f>
        <v>0.7635724785540956</v>
      </c>
      <c r="AB30" s="42">
        <f>_xlfn.XLOOKUP(E30,Input!$E$3:$E$60,Input!$Q$3:$Q$60,0,0)</f>
        <v>641816</v>
      </c>
      <c r="AC30" s="78">
        <f>_xlfn.CHISQ.DIST(SUM(Q30:AA30),COUNT(Q30:AA30),1)</f>
        <v>2.1534273465984466E-2</v>
      </c>
    </row>
    <row r="31" spans="1:30" x14ac:dyDescent="0.3">
      <c r="A31" s="43" t="s">
        <v>332</v>
      </c>
      <c r="B31" s="43">
        <v>2</v>
      </c>
      <c r="C31" s="43" t="s">
        <v>411</v>
      </c>
      <c r="D31" s="43" t="s">
        <v>791</v>
      </c>
      <c r="E31" s="43" t="s">
        <v>623</v>
      </c>
      <c r="F31" s="41">
        <f>((Input!F28-AVERAGE(Input!F$3:F$60))/_xlfn.STDEV.S(Input!F$3:F$60))^2</f>
        <v>0.19841165610403319</v>
      </c>
      <c r="G31" s="41">
        <f>((Input!G28-AVERAGE(Input!G$3:G$60))/_xlfn.STDEV.S(Input!G$3:G$60))^2</f>
        <v>0.23801428816531103</v>
      </c>
      <c r="H31" s="41">
        <f>((Input!H28-AVERAGE(Input!H$3:H$60))/_xlfn.STDEV.S(Input!H$3:H$60))^2</f>
        <v>0.31621920586887264</v>
      </c>
      <c r="I31" s="41">
        <f>((Input!I28-AVERAGE(Input!I$3:I$60))/_xlfn.STDEV.S(Input!I$3:I$60))^2</f>
        <v>0.55047970214919073</v>
      </c>
      <c r="J31" s="41">
        <f>((Input!J28-AVERAGE(Input!J$3:J$60))/_xlfn.STDEV.S(Input!J$3:J$60))^2</f>
        <v>2.5395277977900135E-3</v>
      </c>
      <c r="K31" s="41">
        <f>((Input!K28-AVERAGE(Input!K$3:K$60))/_xlfn.STDEV.S(Input!K$3:K$60))^2</f>
        <v>0.21907700350689893</v>
      </c>
      <c r="L31" s="41">
        <f>((Input!L28-AVERAGE(Input!L$3:L$60))/_xlfn.STDEV.S(Input!L$3:L$60))^2</f>
        <v>0.85768714515703137</v>
      </c>
      <c r="M31" s="41">
        <f>((Input!M28-AVERAGE(Input!M$3:M$60))/_xlfn.STDEV.S(Input!M$3:M$60))^2</f>
        <v>0.32446859696998448</v>
      </c>
      <c r="N31" s="41">
        <f>((Input!N28-AVERAGE(Input!N$3:N$60))/_xlfn.STDEV.S(Input!N$3:N$60))^2</f>
        <v>1.6553297994814601E-3</v>
      </c>
      <c r="O31" s="41">
        <f>((Input!O28-AVERAGE(Input!O$3:O$60))/_xlfn.STDEV.S(Input!O$3:O$60))^2</f>
        <v>0.10232336651095082</v>
      </c>
      <c r="P31" s="41">
        <f>((Input!P28-AVERAGE(Input!P$3:P$60))/_xlfn.STDEV.S(Input!P$3:P$60))^2</f>
        <v>3.1822300841317444E-2</v>
      </c>
      <c r="Q31" s="41">
        <f>_xlfn.CHISQ.DIST(F31,1,1)</f>
        <v>0.34399402245711697</v>
      </c>
      <c r="R31" s="41">
        <f>_xlfn.CHISQ.DIST(G31,1,1)</f>
        <v>0.37435600666466562</v>
      </c>
      <c r="S31" s="41">
        <f>_xlfn.CHISQ.DIST(H31,1,1)</f>
        <v>0.42611132780508026</v>
      </c>
      <c r="T31" s="41">
        <f>_xlfn.CHISQ.DIST(I31,1,1)</f>
        <v>0.54187824566636789</v>
      </c>
      <c r="U31" s="41">
        <f>_xlfn.CHISQ.DIST(J31,1,1)</f>
        <v>4.0191365441759101E-2</v>
      </c>
      <c r="V31" s="41">
        <f>_xlfn.CHISQ.DIST(K31,1,1)</f>
        <v>0.36025590295564758</v>
      </c>
      <c r="W31" s="41">
        <f>_xlfn.CHISQ.DIST(L31,1,1)</f>
        <v>0.64561326206223835</v>
      </c>
      <c r="X31" s="41">
        <f>_xlfn.CHISQ.DIST(M31,1,1)</f>
        <v>0.43106552359283318</v>
      </c>
      <c r="Y31" s="41">
        <f>_xlfn.CHISQ.DIST(N31,1,1)</f>
        <v>3.2453573513982432E-2</v>
      </c>
      <c r="Z31" s="41">
        <f>_xlfn.CHISQ.DIST(O31,1,1)</f>
        <v>0.25094088061934022</v>
      </c>
      <c r="AA31" s="41">
        <f>_xlfn.CHISQ.DIST(P31,1,1)</f>
        <v>0.14158177630680616</v>
      </c>
      <c r="AB31" s="42">
        <f>_xlfn.XLOOKUP(E31,Input!$E$3:$E$60,Input!$Q$3:$Q$60,0,0)</f>
        <v>336116</v>
      </c>
      <c r="AC31" s="78">
        <f>_xlfn.CHISQ.DIST(SUM(Q31:AA31),COUNT(Q31:AA31),1)</f>
        <v>1.9550259670572803E-2</v>
      </c>
    </row>
    <row r="32" spans="1:30" x14ac:dyDescent="0.3">
      <c r="A32" s="43" t="s">
        <v>325</v>
      </c>
      <c r="B32" s="43">
        <v>2</v>
      </c>
      <c r="C32" s="43" t="s">
        <v>388</v>
      </c>
      <c r="D32" s="43" t="s">
        <v>792</v>
      </c>
      <c r="E32" s="43" t="s">
        <v>601</v>
      </c>
      <c r="F32" s="41">
        <f>((Input!F21-AVERAGE(Input!F$3:F$60))/_xlfn.STDEV.S(Input!F$3:F$60))^2</f>
        <v>7.4522611907000019E-2</v>
      </c>
      <c r="G32" s="41">
        <f>((Input!G21-AVERAGE(Input!G$3:G$60))/_xlfn.STDEV.S(Input!G$3:G$60))^2</f>
        <v>8.9454555857497134E-2</v>
      </c>
      <c r="H32" s="41">
        <f>((Input!H21-AVERAGE(Input!H$3:H$60))/_xlfn.STDEV.S(Input!H$3:H$60))^2</f>
        <v>2.7407873462305828E-2</v>
      </c>
      <c r="I32" s="41">
        <f>((Input!I21-AVERAGE(Input!I$3:I$60))/_xlfn.STDEV.S(Input!I$3:I$60))^2</f>
        <v>0.11432557180011699</v>
      </c>
      <c r="J32" s="41">
        <f>((Input!J21-AVERAGE(Input!J$3:J$60))/_xlfn.STDEV.S(Input!J$3:J$60))^2</f>
        <v>0.42045437859276008</v>
      </c>
      <c r="K32" s="41">
        <f>((Input!K21-AVERAGE(Input!K$3:K$60))/_xlfn.STDEV.S(Input!K$3:K$60))^2</f>
        <v>0.13026104790163701</v>
      </c>
      <c r="L32" s="41">
        <f>((Input!L21-AVERAGE(Input!L$3:L$60))/_xlfn.STDEV.S(Input!L$3:L$60))^2</f>
        <v>2.9899818771151471E-3</v>
      </c>
      <c r="M32" s="41">
        <f>((Input!M21-AVERAGE(Input!M$3:M$60))/_xlfn.STDEV.S(Input!M$3:M$60))^2</f>
        <v>1.192170912083638E-2</v>
      </c>
      <c r="N32" s="41">
        <f>((Input!N21-AVERAGE(Input!N$3:N$60))/_xlfn.STDEV.S(Input!N$3:N$60))^2</f>
        <v>6.6179336241083166E-3</v>
      </c>
      <c r="O32" s="41">
        <f>((Input!O21-AVERAGE(Input!O$3:O$60))/_xlfn.STDEV.S(Input!O$3:O$60))^2</f>
        <v>0.82449557984110189</v>
      </c>
      <c r="P32" s="41">
        <f>((Input!P21-AVERAGE(Input!P$3:P$60))/_xlfn.STDEV.S(Input!P$3:P$60))^2</f>
        <v>1.4017695108191286</v>
      </c>
      <c r="Q32" s="41">
        <f>_xlfn.CHISQ.DIST(F32,1,1)</f>
        <v>0.21513779059176905</v>
      </c>
      <c r="R32" s="41">
        <f>_xlfn.CHISQ.DIST(G32,1,1)</f>
        <v>0.2351282766449182</v>
      </c>
      <c r="S32" s="41">
        <f>_xlfn.CHISQ.DIST(H32,1,1)</f>
        <v>0.13149144725462084</v>
      </c>
      <c r="T32" s="41">
        <f>_xlfn.CHISQ.DIST(I32,1,1)</f>
        <v>0.26472772800587308</v>
      </c>
      <c r="U32" s="41">
        <f>_xlfn.CHISQ.DIST(J32,1,1)</f>
        <v>0.48328959476421673</v>
      </c>
      <c r="V32" s="41">
        <f>_xlfn.CHISQ.DIST(K32,1,1)</f>
        <v>0.28183847104870435</v>
      </c>
      <c r="W32" s="41">
        <f>_xlfn.CHISQ.DIST(L32,1,1)</f>
        <v>4.3607175781906933E-2</v>
      </c>
      <c r="X32" s="41">
        <f>_xlfn.CHISQ.DIST(M32,1,1)</f>
        <v>8.6945495246597421E-2</v>
      </c>
      <c r="Y32" s="41">
        <f>_xlfn.CHISQ.DIST(N32,1,1)</f>
        <v>6.4836931681553439E-2</v>
      </c>
      <c r="Z32" s="41">
        <f>_xlfn.CHISQ.DIST(O32,1,1)</f>
        <v>0.6361309658267561</v>
      </c>
      <c r="AA32" s="41">
        <f>_xlfn.CHISQ.DIST(P32,1,1)</f>
        <v>0.7635724785540956</v>
      </c>
      <c r="AB32" s="42">
        <f>_xlfn.XLOOKUP(E32,Input!$E$3:$E$60,Input!$Q$3:$Q$60,0,0)</f>
        <v>807611</v>
      </c>
      <c r="AC32" s="78">
        <f>_xlfn.CHISQ.DIST(SUM(Q32:AA32),COUNT(Q32:AA32),1)</f>
        <v>1.2297713359319208E-2</v>
      </c>
    </row>
    <row r="33" spans="1:30" x14ac:dyDescent="0.3">
      <c r="A33" s="43" t="s">
        <v>324</v>
      </c>
      <c r="B33" s="43">
        <v>2</v>
      </c>
      <c r="C33" s="43" t="s">
        <v>324</v>
      </c>
      <c r="D33" s="43" t="s">
        <v>792</v>
      </c>
      <c r="E33" s="43" t="s">
        <v>591</v>
      </c>
      <c r="F33" s="41">
        <f>((Input!F20-AVERAGE(Input!F$3:F$60))/_xlfn.STDEV.S(Input!F$3:F$60))^2</f>
        <v>1.2581923717260518E-2</v>
      </c>
      <c r="G33" s="41">
        <f>((Input!G20-AVERAGE(Input!G$3:G$60))/_xlfn.STDEV.S(Input!G$3:G$60))^2</f>
        <v>1.6017525763959962E-2</v>
      </c>
      <c r="H33" s="41">
        <f>((Input!H20-AVERAGE(Input!H$3:H$60))/_xlfn.STDEV.S(Input!H$3:H$60))^2</f>
        <v>0.15205276429040313</v>
      </c>
      <c r="I33" s="41">
        <f>((Input!I20-AVERAGE(Input!I$3:I$60))/_xlfn.STDEV.S(Input!I$3:I$60))^2</f>
        <v>8.3797002327116558E-3</v>
      </c>
      <c r="J33" s="41">
        <f>((Input!J20-AVERAGE(Input!J$3:J$60))/_xlfn.STDEV.S(Input!J$3:J$60))^2</f>
        <v>6.6090333869508522E-2</v>
      </c>
      <c r="K33" s="41">
        <f>((Input!K20-AVERAGE(Input!K$3:K$60))/_xlfn.STDEV.S(Input!K$3:K$60))^2</f>
        <v>5.7673938493763351E-6</v>
      </c>
      <c r="L33" s="41">
        <f>((Input!L20-AVERAGE(Input!L$3:L$60))/_xlfn.STDEV.S(Input!L$3:L$60))^2</f>
        <v>0.34867235429675814</v>
      </c>
      <c r="M33" s="41">
        <f>((Input!M20-AVERAGE(Input!M$3:M$60))/_xlfn.STDEV.S(Input!M$3:M$60))^2</f>
        <v>0.49536243768110044</v>
      </c>
      <c r="N33" s="41">
        <f>((Input!N20-AVERAGE(Input!N$3:N$60))/_xlfn.STDEV.S(Input!N$3:N$60))^2</f>
        <v>4.41031681675789E-2</v>
      </c>
      <c r="O33" s="41">
        <f>((Input!O20-AVERAGE(Input!O$3:O$60))/_xlfn.STDEV.S(Input!O$3:O$60))^2</f>
        <v>0.48184329844121038</v>
      </c>
      <c r="P33" s="41">
        <f>((Input!P20-AVERAGE(Input!P$3:P$60))/_xlfn.STDEV.S(Input!P$3:P$60))^2</f>
        <v>1.4017695108191286</v>
      </c>
      <c r="Q33" s="41">
        <f>_xlfn.CHISQ.DIST(F33,1,1)</f>
        <v>8.9310729955483906E-2</v>
      </c>
      <c r="R33" s="41">
        <f>_xlfn.CHISQ.DIST(G33,1,1)</f>
        <v>0.10071163053795715</v>
      </c>
      <c r="S33" s="41">
        <f>_xlfn.CHISQ.DIST(H33,1,1)</f>
        <v>0.30341866868246703</v>
      </c>
      <c r="T33" s="41">
        <f>_xlfn.CHISQ.DIST(I33,1,1)</f>
        <v>7.2937034014920563E-2</v>
      </c>
      <c r="U33" s="41">
        <f>_xlfn.CHISQ.DIST(J33,1,1)</f>
        <v>0.2028832949962753</v>
      </c>
      <c r="V33" s="41">
        <f>_xlfn.CHISQ.DIST(K33,1,1)</f>
        <v>1.9161497595338187E-3</v>
      </c>
      <c r="W33" s="41">
        <f>_xlfn.CHISQ.DIST(L33,1,1)</f>
        <v>0.44513435808444662</v>
      </c>
      <c r="X33" s="41">
        <f>_xlfn.CHISQ.DIST(M33,1,1)</f>
        <v>0.5184550546233252</v>
      </c>
      <c r="Y33" s="41">
        <f>_xlfn.CHISQ.DIST(N33,1,1)</f>
        <v>0.16633821424336553</v>
      </c>
      <c r="Z33" s="41">
        <f>_xlfn.CHISQ.DIST(O33,1,1)</f>
        <v>0.5124114375630604</v>
      </c>
      <c r="AA33" s="41">
        <f>_xlfn.CHISQ.DIST(P33,1,1)</f>
        <v>0.7635724785540956</v>
      </c>
      <c r="AB33" s="42">
        <f>_xlfn.XLOOKUP(E33,Input!$E$3:$E$60,Input!$Q$3:$Q$60,0,0)</f>
        <v>2122271</v>
      </c>
      <c r="AC33" s="78">
        <f>_xlfn.CHISQ.DIST(SUM(Q33:AA33),COUNT(Q33:AA33),1)</f>
        <v>1.1827669402139902E-2</v>
      </c>
    </row>
    <row r="34" spans="1:30" x14ac:dyDescent="0.3">
      <c r="A34" s="43" t="s">
        <v>334</v>
      </c>
      <c r="B34" s="43">
        <v>2</v>
      </c>
      <c r="C34" s="43" t="s">
        <v>395</v>
      </c>
      <c r="D34" s="43" t="s">
        <v>791</v>
      </c>
      <c r="E34" s="43" t="s">
        <v>608</v>
      </c>
      <c r="F34" s="41">
        <f>((Input!F30-AVERAGE(Input!F$3:F$60))/_xlfn.STDEV.S(Input!F$3:F$60))^2</f>
        <v>0.14883272769828945</v>
      </c>
      <c r="G34" s="41">
        <f>((Input!G30-AVERAGE(Input!G$3:G$60))/_xlfn.STDEV.S(Input!G$3:G$60))^2</f>
        <v>0.1904295100132061</v>
      </c>
      <c r="H34" s="41">
        <f>((Input!H30-AVERAGE(Input!H$3:H$60))/_xlfn.STDEV.S(Input!H$3:H$60))^2</f>
        <v>0.24885016243593028</v>
      </c>
      <c r="I34" s="41">
        <f>((Input!I30-AVERAGE(Input!I$3:I$60))/_xlfn.STDEV.S(Input!I$3:I$60))^2</f>
        <v>1.0369387613367855</v>
      </c>
      <c r="J34" s="41">
        <f>((Input!J30-AVERAGE(Input!J$3:J$60))/_xlfn.STDEV.S(Input!J$3:J$60))^2</f>
        <v>1.7733529815088429E-5</v>
      </c>
      <c r="K34" s="41">
        <f>((Input!K30-AVERAGE(Input!K$3:K$60))/_xlfn.STDEV.S(Input!K$3:K$60))^2</f>
        <v>0.23140921408777465</v>
      </c>
      <c r="L34" s="41">
        <f>((Input!L30-AVERAGE(Input!L$3:L$60))/_xlfn.STDEV.S(Input!L$3:L$60))^2</f>
        <v>2.5324405674933869E-3</v>
      </c>
      <c r="M34" s="41">
        <f>((Input!M30-AVERAGE(Input!M$3:M$60))/_xlfn.STDEV.S(Input!M$3:M$60))^2</f>
        <v>0.3383790327359113</v>
      </c>
      <c r="N34" s="41">
        <f>((Input!N30-AVERAGE(Input!N$3:N$60))/_xlfn.STDEV.S(Input!N$3:N$60))^2</f>
        <v>3.3012566853983961E-5</v>
      </c>
      <c r="O34" s="41">
        <f>((Input!O30-AVERAGE(Input!O$3:O$60))/_xlfn.STDEV.S(Input!O$3:O$60))^2</f>
        <v>0.23067010712736591</v>
      </c>
      <c r="P34" s="41">
        <f>((Input!P30-AVERAGE(Input!P$3:P$60))/_xlfn.STDEV.S(Input!P$3:P$60))^2</f>
        <v>3.1822300841317444E-2</v>
      </c>
      <c r="Q34" s="41">
        <f>_xlfn.CHISQ.DIST(F34,1,1)</f>
        <v>0.30034664960835</v>
      </c>
      <c r="R34" s="41">
        <f>_xlfn.CHISQ.DIST(G34,1,1)</f>
        <v>0.33744061972548567</v>
      </c>
      <c r="S34" s="41">
        <f>_xlfn.CHISQ.DIST(H34,1,1)</f>
        <v>0.38211412043592663</v>
      </c>
      <c r="T34" s="41">
        <f>_xlfn.CHISQ.DIST(I34,1,1)</f>
        <v>0.69146549466614282</v>
      </c>
      <c r="U34" s="41">
        <f>_xlfn.CHISQ.DIST(J34,1,1)</f>
        <v>3.3599775267269686E-3</v>
      </c>
      <c r="V34" s="41">
        <f>_xlfn.CHISQ.DIST(K34,1,1)</f>
        <v>0.36951911945430649</v>
      </c>
      <c r="W34" s="41">
        <f>_xlfn.CHISQ.DIST(L34,1,1)</f>
        <v>4.0135291283242273E-2</v>
      </c>
      <c r="X34" s="41">
        <f>_xlfn.CHISQ.DIST(M34,1,1)</f>
        <v>0.4392336274042915</v>
      </c>
      <c r="Y34" s="41">
        <f>_xlfn.CHISQ.DIST(N34,1,1)</f>
        <v>4.5843452671691974E-3</v>
      </c>
      <c r="Z34" s="41">
        <f>_xlfn.CHISQ.DIST(O34,1,1)</f>
        <v>0.36897260125723663</v>
      </c>
      <c r="AA34" s="41">
        <f>_xlfn.CHISQ.DIST(P34,1,1)</f>
        <v>0.14158177630680616</v>
      </c>
      <c r="AB34" s="42">
        <f>_xlfn.XLOOKUP(E34,Input!$E$3:$E$60,Input!$Q$3:$Q$60,0,0)</f>
        <v>536910</v>
      </c>
      <c r="AC34" s="78">
        <f>_xlfn.CHISQ.DIST(SUM(Q34:AA34),COUNT(Q34:AA34),1)</f>
        <v>1.0356395051382939E-2</v>
      </c>
    </row>
    <row r="35" spans="1:30" x14ac:dyDescent="0.3">
      <c r="A35" s="43" t="s">
        <v>322</v>
      </c>
      <c r="B35" s="43">
        <v>2</v>
      </c>
      <c r="C35" s="43" t="s">
        <v>382</v>
      </c>
      <c r="D35" s="43" t="s">
        <v>792</v>
      </c>
      <c r="E35" s="43" t="s">
        <v>595</v>
      </c>
      <c r="F35" s="41">
        <f>((Input!F18-AVERAGE(Input!F$3:F$60))/_xlfn.STDEV.S(Input!F$3:F$60))^2</f>
        <v>1.2632919404058505E-2</v>
      </c>
      <c r="G35" s="41">
        <f>((Input!G18-AVERAGE(Input!G$3:G$60))/_xlfn.STDEV.S(Input!G$3:G$60))^2</f>
        <v>1.0284678706816333E-2</v>
      </c>
      <c r="H35" s="41">
        <f>((Input!H18-AVERAGE(Input!H$3:H$60))/_xlfn.STDEV.S(Input!H$3:H$60))^2</f>
        <v>1.0869624532919279E-2</v>
      </c>
      <c r="I35" s="41">
        <f>((Input!I18-AVERAGE(Input!I$3:I$60))/_xlfn.STDEV.S(Input!I$3:I$60))^2</f>
        <v>1.6982495644807909E-2</v>
      </c>
      <c r="J35" s="41">
        <f>((Input!J18-AVERAGE(Input!J$3:J$60))/_xlfn.STDEV.S(Input!J$3:J$60))^2</f>
        <v>0.17992909813642585</v>
      </c>
      <c r="K35" s="41">
        <f>((Input!K18-AVERAGE(Input!K$3:K$60))/_xlfn.STDEV.S(Input!K$3:K$60))^2</f>
        <v>1.6847664575382674E-2</v>
      </c>
      <c r="L35" s="41">
        <f>((Input!L18-AVERAGE(Input!L$3:L$60))/_xlfn.STDEV.S(Input!L$3:L$60))^2</f>
        <v>0.36339154276360003</v>
      </c>
      <c r="M35" s="41">
        <f>((Input!M18-AVERAGE(Input!M$3:M$60))/_xlfn.STDEV.S(Input!M$3:M$60))^2</f>
        <v>5.2188379688283991E-3</v>
      </c>
      <c r="N35" s="41">
        <f>((Input!N18-AVERAGE(Input!N$3:N$60))/_xlfn.STDEV.S(Input!N$3:N$60))^2</f>
        <v>1.593472639830713E-2</v>
      </c>
      <c r="O35" s="41">
        <f>((Input!O18-AVERAGE(Input!O$3:O$60))/_xlfn.STDEV.S(Input!O$3:O$60))^2</f>
        <v>0.55893020409561645</v>
      </c>
      <c r="P35" s="41">
        <f>((Input!P18-AVERAGE(Input!P$3:P$60))/_xlfn.STDEV.S(Input!P$3:P$60))^2</f>
        <v>1.4017695108191286</v>
      </c>
      <c r="Q35" s="41">
        <f>_xlfn.CHISQ.DIST(F35,1,1)</f>
        <v>8.9490779874628529E-2</v>
      </c>
      <c r="R35" s="41">
        <f>_xlfn.CHISQ.DIST(G35,1,1)</f>
        <v>8.07777042882874E-2</v>
      </c>
      <c r="S35" s="41">
        <f>_xlfn.CHISQ.DIST(H35,1,1)</f>
        <v>8.3034989112676316E-2</v>
      </c>
      <c r="T35" s="41">
        <f>_xlfn.CHISQ.DIST(I35,1,1)</f>
        <v>0.10368429388102762</v>
      </c>
      <c r="U35" s="41">
        <f>_xlfn.CHISQ.DIST(J35,1,1)</f>
        <v>0.32856582044388072</v>
      </c>
      <c r="V35" s="41">
        <f>_xlfn.CHISQ.DIST(K35,1,1)</f>
        <v>0.1032741928844339</v>
      </c>
      <c r="W35" s="41">
        <f>_xlfn.CHISQ.DIST(L35,1,1)</f>
        <v>0.45337133365387561</v>
      </c>
      <c r="X35" s="41">
        <f>_xlfn.CHISQ.DIST(M35,1,1)</f>
        <v>5.7590300877632915E-2</v>
      </c>
      <c r="Y35" s="41">
        <f>_xlfn.CHISQ.DIST(N35,1,1)</f>
        <v>0.10045237231941956</v>
      </c>
      <c r="Z35" s="41">
        <f>_xlfn.CHISQ.DIST(O35,1,1)</f>
        <v>0.5453083990269223</v>
      </c>
      <c r="AA35" s="41">
        <f>_xlfn.CHISQ.DIST(P35,1,1)</f>
        <v>0.7635724785540956</v>
      </c>
      <c r="AB35" s="42">
        <f>_xlfn.XLOOKUP(E35,Input!$E$3:$E$60,Input!$Q$3:$Q$60,0,0)</f>
        <v>2221208</v>
      </c>
      <c r="AC35" s="78">
        <f>_xlfn.CHISQ.DIST(SUM(Q35:AA35),COUNT(Q35:AA35),1)</f>
        <v>5.9614128203755246E-3</v>
      </c>
    </row>
    <row r="36" spans="1:30" x14ac:dyDescent="0.3">
      <c r="A36" s="43"/>
      <c r="B36" s="43"/>
      <c r="C36" s="43"/>
      <c r="D36" s="43"/>
      <c r="E36" s="43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2"/>
      <c r="AC36" s="78"/>
    </row>
    <row r="37" spans="1:30" x14ac:dyDescent="0.3">
      <c r="A37" s="43" t="s">
        <v>363</v>
      </c>
      <c r="B37" s="43">
        <v>3</v>
      </c>
      <c r="C37" s="43" t="s">
        <v>466</v>
      </c>
      <c r="D37" s="43" t="s">
        <v>794</v>
      </c>
      <c r="E37" s="43" t="s">
        <v>679</v>
      </c>
      <c r="F37" s="41">
        <f>((Input!F59-AVERAGE(Input!F$3:F$60))/_xlfn.STDEV.S(Input!F$3:F$60))^2</f>
        <v>0.34725126649829757</v>
      </c>
      <c r="G37" s="41">
        <f>((Input!G59-AVERAGE(Input!G$3:G$60))/_xlfn.STDEV.S(Input!G$3:G$60))^2</f>
        <v>0.39135481133389877</v>
      </c>
      <c r="H37" s="41">
        <f>((Input!H59-AVERAGE(Input!H$3:H$60))/_xlfn.STDEV.S(Input!H$3:H$60))^2</f>
        <v>0.61548854862784552</v>
      </c>
      <c r="I37" s="41">
        <f>((Input!I59-AVERAGE(Input!I$3:I$60))/_xlfn.STDEV.S(Input!I$3:I$60))^2</f>
        <v>2.4626547674959749</v>
      </c>
      <c r="J37" s="41">
        <f>((Input!J59-AVERAGE(Input!J$3:J$60))/_xlfn.STDEV.S(Input!J$3:J$60))^2</f>
        <v>4.275512833676264</v>
      </c>
      <c r="K37" s="41">
        <f>((Input!K59-AVERAGE(Input!K$3:K$60))/_xlfn.STDEV.S(Input!K$3:K$60))^2</f>
        <v>0.39463493961266172</v>
      </c>
      <c r="L37" s="41">
        <f>((Input!L59-AVERAGE(Input!L$3:L$60))/_xlfn.STDEV.S(Input!L$3:L$60))^2</f>
        <v>0.63641143511152465</v>
      </c>
      <c r="M37" s="41">
        <f>((Input!M59-AVERAGE(Input!M$3:M$60))/_xlfn.STDEV.S(Input!M$3:M$60))^2</f>
        <v>16.782628809126525</v>
      </c>
      <c r="N37" s="41">
        <f>((Input!N59-AVERAGE(Input!N$3:N$60))/_xlfn.STDEV.S(Input!N$3:N$60))^2</f>
        <v>27.483798964430296</v>
      </c>
      <c r="O37" s="41">
        <f>((Input!O59-AVERAGE(Input!O$3:O$60))/_xlfn.STDEV.S(Input!O$3:O$60))^2</f>
        <v>0.23067010712736591</v>
      </c>
      <c r="P37" s="41">
        <f>((Input!P59-AVERAGE(Input!P$3:P$60))/_xlfn.STDEV.S(Input!P$3:P$60))^2</f>
        <v>0.10606049936181897</v>
      </c>
      <c r="Q37" s="41">
        <f>_xlfn.CHISQ.DIST(F37,1,1)</f>
        <v>0.44432673908652492</v>
      </c>
      <c r="R37" s="41">
        <f>_xlfn.CHISQ.DIST(G37,1,1)</f>
        <v>0.46841188617618251</v>
      </c>
      <c r="S37" s="41">
        <f>_xlfn.CHISQ.DIST(H37,1,1)</f>
        <v>0.56727127304599301</v>
      </c>
      <c r="T37" s="41">
        <f>_xlfn.CHISQ.DIST(I37,1,1)</f>
        <v>0.88341840635437208</v>
      </c>
      <c r="U37" s="41">
        <f>_xlfn.CHISQ.DIST(J37,1,1)</f>
        <v>0.9613347054403012</v>
      </c>
      <c r="V37" s="41">
        <f>_xlfn.CHISQ.DIST(K37,1,1)</f>
        <v>0.47012691308861865</v>
      </c>
      <c r="W37" s="41">
        <f>_xlfn.CHISQ.DIST(L37,1,1)</f>
        <v>0.57498673626907038</v>
      </c>
      <c r="X37" s="41">
        <f>_xlfn.CHISQ.DIST(M37,1,1)</f>
        <v>0.99995808474296066</v>
      </c>
      <c r="Y37" s="41">
        <f>_xlfn.CHISQ.DIST(N37,1,1)</f>
        <v>0.99999984158401123</v>
      </c>
      <c r="Z37" s="41">
        <f>_xlfn.CHISQ.DIST(O37,1,1)</f>
        <v>0.36897260125723663</v>
      </c>
      <c r="AA37" s="41">
        <f>_xlfn.CHISQ.DIST(P37,1,1)</f>
        <v>0.25532543340070762</v>
      </c>
      <c r="AB37" s="42">
        <f>_xlfn.XLOOKUP(E37,Input!$E$3:$E$60,Input!$Q$3:$Q$60,0,0)</f>
        <v>111290</v>
      </c>
      <c r="AC37" s="78">
        <f>_xlfn.CHISQ.DIST(SUM(Q37:AA37),COUNT(Q37:AA37),1)</f>
        <v>0.20044154560769015</v>
      </c>
    </row>
    <row r="38" spans="1:30" x14ac:dyDescent="0.3">
      <c r="A38" s="43" t="s">
        <v>358</v>
      </c>
      <c r="B38" s="43">
        <v>3</v>
      </c>
      <c r="C38" s="43" t="s">
        <v>459</v>
      </c>
      <c r="D38" s="43" t="s">
        <v>802</v>
      </c>
      <c r="E38" s="43" t="s">
        <v>672</v>
      </c>
      <c r="F38" s="41">
        <f>((Input!F54-AVERAGE(Input!F$3:F$60))/_xlfn.STDEV.S(Input!F$3:F$60))^2</f>
        <v>0.33494403965653091</v>
      </c>
      <c r="G38" s="41">
        <f>((Input!G54-AVERAGE(Input!G$3:G$60))/_xlfn.STDEV.S(Input!G$3:G$60))^2</f>
        <v>0.38186986690333763</v>
      </c>
      <c r="H38" s="41">
        <f>((Input!H54-AVERAGE(Input!H$3:H$60))/_xlfn.STDEV.S(Input!H$3:H$60))^2</f>
        <v>0.54304684901067968</v>
      </c>
      <c r="I38" s="41">
        <f>((Input!I54-AVERAGE(Input!I$3:I$60))/_xlfn.STDEV.S(Input!I$3:I$60))^2</f>
        <v>3.7824597064972411E-3</v>
      </c>
      <c r="J38" s="41">
        <f>((Input!J54-AVERAGE(Input!J$3:J$60))/_xlfn.STDEV.S(Input!J$3:J$60))^2</f>
        <v>8.6996798920287777E-2</v>
      </c>
      <c r="K38" s="41">
        <f>((Input!K54-AVERAGE(Input!K$3:K$60))/_xlfn.STDEV.S(Input!K$3:K$60))^2</f>
        <v>0.37628724644585348</v>
      </c>
      <c r="L38" s="41">
        <f>((Input!L54-AVERAGE(Input!L$3:L$60))/_xlfn.STDEV.S(Input!L$3:L$60))^2</f>
        <v>16.848808222983624</v>
      </c>
      <c r="M38" s="41">
        <f>((Input!M54-AVERAGE(Input!M$3:M$60))/_xlfn.STDEV.S(Input!M$3:M$60))^2</f>
        <v>3.7318852638940805</v>
      </c>
      <c r="N38" s="41">
        <f>((Input!N54-AVERAGE(Input!N$3:N$60))/_xlfn.STDEV.S(Input!N$3:N$60))^2</f>
        <v>2.6112080006265055</v>
      </c>
      <c r="O38" s="41">
        <f>((Input!O54-AVERAGE(Input!O$3:O$60))/_xlfn.STDEV.S(Input!O$3:O$60))^2</f>
        <v>4.3519608380728991</v>
      </c>
      <c r="P38" s="41">
        <f>((Input!P54-AVERAGE(Input!P$3:P$60))/_xlfn.STDEV.S(Input!P$3:P$60))^2</f>
        <v>2.2962743536977697</v>
      </c>
      <c r="Q38" s="41">
        <f>_xlfn.CHISQ.DIST(F38,1,1)</f>
        <v>0.43723774090050554</v>
      </c>
      <c r="R38" s="41">
        <f>_xlfn.CHISQ.DIST(G38,1,1)</f>
        <v>0.46339578970840989</v>
      </c>
      <c r="S38" s="41">
        <f>_xlfn.CHISQ.DIST(H38,1,1)</f>
        <v>0.53882725074310756</v>
      </c>
      <c r="T38" s="41">
        <f>_xlfn.CHISQ.DIST(I38,1,1)</f>
        <v>4.9040343341079339E-2</v>
      </c>
      <c r="U38" s="41">
        <f>_xlfn.CHISQ.DIST(J38,1,1)</f>
        <v>0.23196960331764002</v>
      </c>
      <c r="V38" s="41">
        <f>_xlfn.CHISQ.DIST(K38,1,1)</f>
        <v>0.46040303222804857</v>
      </c>
      <c r="W38" s="41">
        <f>_xlfn.CHISQ.DIST(L38,1,1)</f>
        <v>0.99995952125995191</v>
      </c>
      <c r="X38" s="41">
        <f>_xlfn.CHISQ.DIST(M38,1,1)</f>
        <v>0.94661689124343262</v>
      </c>
      <c r="Y38" s="41">
        <f>_xlfn.CHISQ.DIST(N38,1,1)</f>
        <v>0.89388909528866356</v>
      </c>
      <c r="Z38" s="41">
        <f>_xlfn.CHISQ.DIST(O38,1,1)</f>
        <v>0.96303363863764113</v>
      </c>
      <c r="AA38" s="41">
        <f>_xlfn.CHISQ.DIST(P38,1,1)</f>
        <v>0.87031526648814161</v>
      </c>
      <c r="AB38" s="42">
        <f>_xlfn.XLOOKUP(E38,Input!$E$3:$E$60,Input!$Q$3:$Q$60,0,0)</f>
        <v>0</v>
      </c>
      <c r="AC38" s="78">
        <f>_xlfn.CHISQ.DIST(SUM(Q38:AA38),COUNT(Q38:AA38),1)</f>
        <v>0.18927393275479584</v>
      </c>
    </row>
    <row r="39" spans="1:30" x14ac:dyDescent="0.3">
      <c r="A39" s="43" t="s">
        <v>359</v>
      </c>
      <c r="B39" s="43">
        <v>3</v>
      </c>
      <c r="C39" s="43" t="s">
        <v>433</v>
      </c>
      <c r="D39" s="43" t="s">
        <v>804</v>
      </c>
      <c r="E39" s="43" t="s">
        <v>645</v>
      </c>
      <c r="F39" s="41">
        <f>((Input!F55-AVERAGE(Input!F$3:F$60))/_xlfn.STDEV.S(Input!F$3:F$60))^2</f>
        <v>0.28330997988444601</v>
      </c>
      <c r="G39" s="41">
        <f>((Input!G55-AVERAGE(Input!G$3:G$60))/_xlfn.STDEV.S(Input!G$3:G$60))^2</f>
        <v>0.32983274076968871</v>
      </c>
      <c r="H39" s="41">
        <f>((Input!H55-AVERAGE(Input!H$3:H$60))/_xlfn.STDEV.S(Input!H$3:H$60))^2</f>
        <v>0.39164890844386885</v>
      </c>
      <c r="I39" s="41">
        <f>((Input!I55-AVERAGE(Input!I$3:I$60))/_xlfn.STDEV.S(Input!I$3:I$60))^2</f>
        <v>0.56364144932922833</v>
      </c>
      <c r="J39" s="41">
        <f>((Input!J55-AVERAGE(Input!J$3:J$60))/_xlfn.STDEV.S(Input!J$3:J$60))^2</f>
        <v>1.4372596323781797</v>
      </c>
      <c r="K39" s="41">
        <f>((Input!K55-AVERAGE(Input!K$3:K$60))/_xlfn.STDEV.S(Input!K$3:K$60))^2</f>
        <v>0.32159032163918005</v>
      </c>
      <c r="L39" s="41">
        <f>((Input!L55-AVERAGE(Input!L$3:L$60))/_xlfn.STDEV.S(Input!L$3:L$60))^2</f>
        <v>1.4728176626047096</v>
      </c>
      <c r="M39" s="41">
        <f>((Input!M55-AVERAGE(Input!M$3:M$60))/_xlfn.STDEV.S(Input!M$3:M$60))^2</f>
        <v>4.236001012666005</v>
      </c>
      <c r="N39" s="41">
        <f>((Input!N55-AVERAGE(Input!N$3:N$60))/_xlfn.STDEV.S(Input!N$3:N$60))^2</f>
        <v>0.17339890552036505</v>
      </c>
      <c r="O39" s="41">
        <f>((Input!O55-AVERAGE(Input!O$3:O$60))/_xlfn.STDEV.S(Input!O$3:O$60))^2</f>
        <v>0.48440629018931097</v>
      </c>
      <c r="P39" s="41">
        <f>((Input!P55-AVERAGE(Input!P$3:P$60))/_xlfn.STDEV.S(Input!P$3:P$60))^2</f>
        <v>2.4092211343183747</v>
      </c>
      <c r="Q39" s="41">
        <f>_xlfn.CHISQ.DIST(F39,1,1)</f>
        <v>0.40546009976226505</v>
      </c>
      <c r="R39" s="41">
        <f>_xlfn.CHISQ.DIST(G39,1,1)</f>
        <v>0.43424240703338784</v>
      </c>
      <c r="S39" s="41">
        <f>_xlfn.CHISQ.DIST(H39,1,1)</f>
        <v>0.46856606345249707</v>
      </c>
      <c r="T39" s="41">
        <f>_xlfn.CHISQ.DIST(I39,1,1)</f>
        <v>0.547203243130993</v>
      </c>
      <c r="U39" s="41">
        <f>_xlfn.CHISQ.DIST(J39,1,1)</f>
        <v>0.76941669326221895</v>
      </c>
      <c r="V39" s="41">
        <f>_xlfn.CHISQ.DIST(K39,1,1)</f>
        <v>0.42934651626816617</v>
      </c>
      <c r="W39" s="41">
        <f>_xlfn.CHISQ.DIST(L39,1,1)</f>
        <v>0.77509834430184721</v>
      </c>
      <c r="X39" s="41">
        <f>_xlfn.CHISQ.DIST(M39,1,1)</f>
        <v>0.96042472012924684</v>
      </c>
      <c r="Y39" s="41">
        <f>_xlfn.CHISQ.DIST(N39,1,1)</f>
        <v>0.32289140867372268</v>
      </c>
      <c r="Z39" s="41">
        <f>_xlfn.CHISQ.DIST(O39,1,1)</f>
        <v>0.51356680182349557</v>
      </c>
      <c r="AA39" s="41">
        <f>_xlfn.CHISQ.DIST(P39,1,1)</f>
        <v>0.87937763286147508</v>
      </c>
      <c r="AB39" s="42">
        <f>_xlfn.XLOOKUP(E39,Input!$E$3:$E$60,Input!$Q$3:$Q$60,0,0)</f>
        <v>142107</v>
      </c>
      <c r="AC39" s="78">
        <f>_xlfn.CHISQ.DIST(SUM(Q39:AA39),COUNT(Q39:AA39),1)</f>
        <v>0.16240649567677268</v>
      </c>
    </row>
    <row r="40" spans="1:30" x14ac:dyDescent="0.3">
      <c r="A40" s="43" t="s">
        <v>356</v>
      </c>
      <c r="B40" s="43">
        <v>3</v>
      </c>
      <c r="C40" s="43" t="s">
        <v>479</v>
      </c>
      <c r="D40" s="43" t="s">
        <v>803</v>
      </c>
      <c r="E40" s="43" t="s">
        <v>692</v>
      </c>
      <c r="F40" s="41">
        <f>((Input!F52-AVERAGE(Input!F$3:F$60))/_xlfn.STDEV.S(Input!F$3:F$60))^2</f>
        <v>0.35438366260769111</v>
      </c>
      <c r="G40" s="41">
        <f>((Input!G52-AVERAGE(Input!G$3:G$60))/_xlfn.STDEV.S(Input!G$3:G$60))^2</f>
        <v>0.40769213417573935</v>
      </c>
      <c r="H40" s="41">
        <f>((Input!H52-AVERAGE(Input!H$3:H$60))/_xlfn.STDEV.S(Input!H$3:H$60))^2</f>
        <v>0.61548854862784552</v>
      </c>
      <c r="I40" s="41">
        <f>((Input!I52-AVERAGE(Input!I$3:I$60))/_xlfn.STDEV.S(Input!I$3:I$60))^2</f>
        <v>3.1567425469985619</v>
      </c>
      <c r="J40" s="41">
        <f>((Input!J52-AVERAGE(Input!J$3:J$60))/_xlfn.STDEV.S(Input!J$3:J$60))^2</f>
        <v>4.275512833676264</v>
      </c>
      <c r="K40" s="41">
        <f>((Input!K52-AVERAGE(Input!K$3:K$60))/_xlfn.STDEV.S(Input!K$3:K$60))^2</f>
        <v>0.39349002958559909</v>
      </c>
      <c r="L40" s="41">
        <f>((Input!L52-AVERAGE(Input!L$3:L$60))/_xlfn.STDEV.S(Input!L$3:L$60))^2</f>
        <v>0.24039819546896204</v>
      </c>
      <c r="M40" s="41">
        <f>((Input!M52-AVERAGE(Input!M$3:M$60))/_xlfn.STDEV.S(Input!M$3:M$60))^2</f>
        <v>1.8482818595709147</v>
      </c>
      <c r="N40" s="41">
        <f>((Input!N52-AVERAGE(Input!N$3:N$60))/_xlfn.STDEV.S(Input!N$3:N$60))^2</f>
        <v>0.52531908809443806</v>
      </c>
      <c r="O40" s="41">
        <f>((Input!O52-AVERAGE(Input!O$3:O$60))/_xlfn.STDEV.S(Input!O$3:O$60))^2</f>
        <v>1.3814534020244702</v>
      </c>
      <c r="P40" s="41">
        <f>((Input!P52-AVERAGE(Input!P$3:P$60))/_xlfn.STDEV.S(Input!P$3:P$60))^2</f>
        <v>2.0041428028240139E-2</v>
      </c>
      <c r="Q40" s="41">
        <f>_xlfn.CHISQ.DIST(F40,1,1)</f>
        <v>0.44835792683210979</v>
      </c>
      <c r="R40" s="41">
        <f>_xlfn.CHISQ.DIST(G40,1,1)</f>
        <v>0.47685678279645599</v>
      </c>
      <c r="S40" s="41">
        <f>_xlfn.CHISQ.DIST(H40,1,1)</f>
        <v>0.56727127304599301</v>
      </c>
      <c r="T40" s="41">
        <f>_xlfn.CHISQ.DIST(I40,1,1)</f>
        <v>0.92438607787247185</v>
      </c>
      <c r="U40" s="41">
        <f>_xlfn.CHISQ.DIST(J40,1,1)</f>
        <v>0.9613347054403012</v>
      </c>
      <c r="V40" s="41">
        <f>_xlfn.CHISQ.DIST(K40,1,1)</f>
        <v>0.46952942472941461</v>
      </c>
      <c r="W40" s="41">
        <f>_xlfn.CHISQ.DIST(L40,1,1)</f>
        <v>0.37608133513664782</v>
      </c>
      <c r="X40" s="41">
        <f>_xlfn.CHISQ.DIST(M40,1,1)</f>
        <v>0.82601664344032777</v>
      </c>
      <c r="Y40" s="41">
        <f>_xlfn.CHISQ.DIST(N40,1,1)</f>
        <v>0.53141851218688752</v>
      </c>
      <c r="Z40" s="41">
        <f>_xlfn.CHISQ.DIST(O40,1,1)</f>
        <v>0.7601462648084788</v>
      </c>
      <c r="AA40" s="41">
        <f>_xlfn.CHISQ.DIST(P40,1,1)</f>
        <v>0.11257855843645716</v>
      </c>
      <c r="AB40" s="42">
        <f>_xlfn.XLOOKUP(E40,Input!$E$3:$E$60,Input!$Q$3:$Q$60,0,0)</f>
        <v>0</v>
      </c>
      <c r="AC40" s="78">
        <f>_xlfn.CHISQ.DIST(SUM(Q40:AA40),COUNT(Q40:AA40),1)</f>
        <v>0.15857632477972489</v>
      </c>
    </row>
    <row r="41" spans="1:30" x14ac:dyDescent="0.3">
      <c r="A41" s="43" t="s">
        <v>340</v>
      </c>
      <c r="B41" s="43">
        <v>3</v>
      </c>
      <c r="C41" s="80" t="s">
        <v>369</v>
      </c>
      <c r="D41" s="43" t="s">
        <v>798</v>
      </c>
      <c r="E41" s="43" t="s">
        <v>580</v>
      </c>
      <c r="F41" s="41">
        <f>((Input!F36-AVERAGE(Input!F$3:F$60))/_xlfn.STDEV.S(Input!F$3:F$60))^2</f>
        <v>1.7335843617762743</v>
      </c>
      <c r="G41" s="41">
        <f>((Input!G36-AVERAGE(Input!G$3:G$60))/_xlfn.STDEV.S(Input!G$3:G$60))^2</f>
        <v>3.1888185467252836</v>
      </c>
      <c r="H41" s="41">
        <f>((Input!H36-AVERAGE(Input!H$3:H$60))/_xlfn.STDEV.S(Input!H$3:H$60))^2</f>
        <v>2.4473775713209269</v>
      </c>
      <c r="I41" s="41">
        <f>((Input!I36-AVERAGE(Input!I$3:I$60))/_xlfn.STDEV.S(Input!I$3:I$60))^2</f>
        <v>1.890687109425679</v>
      </c>
      <c r="J41" s="41">
        <f>((Input!J36-AVERAGE(Input!J$3:J$60))/_xlfn.STDEV.S(Input!J$3:J$60))^2</f>
        <v>0.344309729157665</v>
      </c>
      <c r="K41" s="41">
        <f>((Input!K36-AVERAGE(Input!K$3:K$60))/_xlfn.STDEV.S(Input!K$3:K$60))^2</f>
        <v>1.9163507259126542</v>
      </c>
      <c r="L41" s="41">
        <f>((Input!L36-AVERAGE(Input!L$3:L$60))/_xlfn.STDEV.S(Input!L$3:L$60))^2</f>
        <v>2.340356825918305E-2</v>
      </c>
      <c r="M41" s="41">
        <f>((Input!M36-AVERAGE(Input!M$3:M$60))/_xlfn.STDEV.S(Input!M$3:M$60))^2</f>
        <v>5.1333690643988239E-2</v>
      </c>
      <c r="N41" s="41">
        <f>((Input!N36-AVERAGE(Input!N$3:N$60))/_xlfn.STDEV.S(Input!N$3:N$60))^2</f>
        <v>0.21629545351920995</v>
      </c>
      <c r="O41" s="41">
        <f>((Input!O36-AVERAGE(Input!O$3:O$60))/_xlfn.STDEV.S(Input!O$3:O$60))^2</f>
        <v>0.1821704171248496</v>
      </c>
      <c r="P41" s="41">
        <f>((Input!P36-AVERAGE(Input!P$3:P$60))/_xlfn.STDEV.S(Input!P$3:P$60))^2</f>
        <v>0.29876191894715176</v>
      </c>
      <c r="Q41" s="41">
        <f>_xlfn.CHISQ.DIST(F41,1,1)</f>
        <v>0.81204621200722116</v>
      </c>
      <c r="R41" s="41">
        <f>_xlfn.CHISQ.DIST(G41,1,1)</f>
        <v>0.92585642095824328</v>
      </c>
      <c r="S41" s="41">
        <f>_xlfn.CHISQ.DIST(H41,1,1)</f>
        <v>0.88227860545132764</v>
      </c>
      <c r="T41" s="41">
        <f>_xlfn.CHISQ.DIST(I41,1,1)</f>
        <v>0.83087555711130778</v>
      </c>
      <c r="U41" s="41">
        <f>_xlfn.CHISQ.DIST(J41,1,1)</f>
        <v>0.44264793448604567</v>
      </c>
      <c r="V41" s="41">
        <f>_xlfn.CHISQ.DIST(K41,1,1)</f>
        <v>0.8337404871420977</v>
      </c>
      <c r="W41" s="41">
        <f>_xlfn.CHISQ.DIST(L41,1,1)</f>
        <v>0.12158772560498242</v>
      </c>
      <c r="X41" s="41">
        <f>_xlfn.CHISQ.DIST(M41,1,1)</f>
        <v>0.17924140714054271</v>
      </c>
      <c r="Y41" s="41">
        <f>_xlfn.CHISQ.DIST(N41,1,1)</f>
        <v>0.35812278895617417</v>
      </c>
      <c r="Z41" s="41">
        <f>_xlfn.CHISQ.DIST(O41,1,1)</f>
        <v>0.33048538472820638</v>
      </c>
      <c r="AA41" s="41">
        <f>_xlfn.CHISQ.DIST(P41,1,1)</f>
        <v>0.41534037064086865</v>
      </c>
      <c r="AB41" s="42">
        <f>_xlfn.XLOOKUP(E41,Input!$E$3:$E$60,Input!$Q$3:$Q$60,0,0)</f>
        <v>4948203</v>
      </c>
      <c r="AC41" s="78">
        <f>_xlfn.CHISQ.DIST(SUM(Q41:AA41),COUNT(Q41:AA41),1)</f>
        <v>0.13560222913765685</v>
      </c>
    </row>
    <row r="42" spans="1:30" x14ac:dyDescent="0.3">
      <c r="A42" s="43" t="s">
        <v>355</v>
      </c>
      <c r="B42" s="43">
        <v>3</v>
      </c>
      <c r="C42" s="43" t="s">
        <v>422</v>
      </c>
      <c r="D42" s="43" t="s">
        <v>802</v>
      </c>
      <c r="E42" s="43" t="s">
        <v>634</v>
      </c>
      <c r="F42" s="41">
        <f>((Input!F51-AVERAGE(Input!F$3:F$60))/_xlfn.STDEV.S(Input!F$3:F$60))^2</f>
        <v>0.24887210945987118</v>
      </c>
      <c r="G42" s="41">
        <f>((Input!G51-AVERAGE(Input!G$3:G$60))/_xlfn.STDEV.S(Input!G$3:G$60))^2</f>
        <v>0.32257233650520478</v>
      </c>
      <c r="H42" s="41">
        <f>((Input!H51-AVERAGE(Input!H$3:H$60))/_xlfn.STDEV.S(Input!H$3:H$60))^2</f>
        <v>0.51990719819771447</v>
      </c>
      <c r="I42" s="41">
        <f>((Input!I51-AVERAGE(Input!I$3:I$60))/_xlfn.STDEV.S(Input!I$3:I$60))^2</f>
        <v>7.1996700393929745</v>
      </c>
      <c r="J42" s="41">
        <f>((Input!J51-AVERAGE(Input!J$3:J$60))/_xlfn.STDEV.S(Input!J$3:J$60))^2</f>
        <v>0.74599686543321964</v>
      </c>
      <c r="K42" s="41">
        <f>((Input!K51-AVERAGE(Input!K$3:K$60))/_xlfn.STDEV.S(Input!K$3:K$60))^2</f>
        <v>0.27341661176320592</v>
      </c>
      <c r="L42" s="41">
        <f>((Input!L51-AVERAGE(Input!L$3:L$60))/_xlfn.STDEV.S(Input!L$3:L$60))^2</f>
        <v>0.29204020780417927</v>
      </c>
      <c r="M42" s="41">
        <f>((Input!M51-AVERAGE(Input!M$3:M$60))/_xlfn.STDEV.S(Input!M$3:M$60))^2</f>
        <v>2.3191554471898878E-3</v>
      </c>
      <c r="N42" s="41">
        <f>((Input!N51-AVERAGE(Input!N$3:N$60))/_xlfn.STDEV.S(Input!N$3:N$60))^2</f>
        <v>9.0013404516602988E-2</v>
      </c>
      <c r="O42" s="41">
        <f>((Input!O51-AVERAGE(Input!O$3:O$60))/_xlfn.STDEV.S(Input!O$3:O$60))^2</f>
        <v>0.34699050184884811</v>
      </c>
      <c r="P42" s="41">
        <f>((Input!P51-AVERAGE(Input!P$3:P$60))/_xlfn.STDEV.S(Input!P$3:P$60))^2</f>
        <v>2.2962743536977697</v>
      </c>
      <c r="Q42" s="41">
        <f>_xlfn.CHISQ.DIST(F42,1,1)</f>
        <v>0.3821296181503796</v>
      </c>
      <c r="R42" s="41">
        <f>_xlfn.CHISQ.DIST(G42,1,1)</f>
        <v>0.42993414962301185</v>
      </c>
      <c r="S42" s="41">
        <f>_xlfn.CHISQ.DIST(H42,1,1)</f>
        <v>0.52911872872117893</v>
      </c>
      <c r="T42" s="41">
        <f>_xlfn.CHISQ.DIST(I42,1,1)</f>
        <v>0.99270830134747212</v>
      </c>
      <c r="U42" s="41">
        <f>_xlfn.CHISQ.DIST(J42,1,1)</f>
        <v>0.61225338594543699</v>
      </c>
      <c r="V42" s="41">
        <f>_xlfn.CHISQ.DIST(K42,1,1)</f>
        <v>0.39895096597316115</v>
      </c>
      <c r="W42" s="41">
        <f>_xlfn.CHISQ.DIST(L42,1,1)</f>
        <v>0.41108392615356876</v>
      </c>
      <c r="X42" s="41">
        <f>_xlfn.CHISQ.DIST(M42,1,1)</f>
        <v>3.8409367098550889E-2</v>
      </c>
      <c r="Y42" s="41">
        <f>_xlfn.CHISQ.DIST(N42,1,1)</f>
        <v>0.23583988475067696</v>
      </c>
      <c r="Z42" s="41">
        <f>_xlfn.CHISQ.DIST(O42,1,1)</f>
        <v>0.44417830211758247</v>
      </c>
      <c r="AA42" s="41">
        <f>_xlfn.CHISQ.DIST(P42,1,1)</f>
        <v>0.87031526648814161</v>
      </c>
      <c r="AB42" s="42">
        <f>_xlfn.XLOOKUP(E42,Input!$E$3:$E$60,Input!$Q$3:$Q$60,0,0)</f>
        <v>221921</v>
      </c>
      <c r="AC42" s="78">
        <f>_xlfn.CHISQ.DIST(SUM(Q42:AA42),COUNT(Q42:AA42),1)</f>
        <v>8.6681143550610087E-2</v>
      </c>
    </row>
    <row r="43" spans="1:30" x14ac:dyDescent="0.3">
      <c r="A43" s="43" t="s">
        <v>344</v>
      </c>
      <c r="B43" s="43">
        <v>3</v>
      </c>
      <c r="C43" s="43" t="s">
        <v>420</v>
      </c>
      <c r="D43" s="43" t="s">
        <v>801</v>
      </c>
      <c r="E43" s="43" t="s">
        <v>632</v>
      </c>
      <c r="F43" s="41">
        <f>((Input!F40-AVERAGE(Input!F$3:F$60))/_xlfn.STDEV.S(Input!F$3:F$60))^2</f>
        <v>0.24160440463206748</v>
      </c>
      <c r="G43" s="41">
        <f>((Input!G40-AVERAGE(Input!G$3:G$60))/_xlfn.STDEV.S(Input!G$3:G$60))^2</f>
        <v>0.26477497140366091</v>
      </c>
      <c r="H43" s="41">
        <f>((Input!H40-AVERAGE(Input!H$3:H$60))/_xlfn.STDEV.S(Input!H$3:H$60))^2</f>
        <v>0.20361318742319648</v>
      </c>
      <c r="I43" s="41">
        <f>((Input!I40-AVERAGE(Input!I$3:I$60))/_xlfn.STDEV.S(Input!I$3:I$60))^2</f>
        <v>0.30293897150580101</v>
      </c>
      <c r="J43" s="41">
        <f>((Input!J40-AVERAGE(Input!J$3:J$60))/_xlfn.STDEV.S(Input!J$3:J$60))^2</f>
        <v>3.0306795412036402</v>
      </c>
      <c r="K43" s="41">
        <f>((Input!K40-AVERAGE(Input!K$3:K$60))/_xlfn.STDEV.S(Input!K$3:K$60))^2</f>
        <v>0.26539407631817669</v>
      </c>
      <c r="L43" s="41">
        <f>((Input!L40-AVERAGE(Input!L$3:L$60))/_xlfn.STDEV.S(Input!L$3:L$60))^2</f>
        <v>0.33793947354077369</v>
      </c>
      <c r="M43" s="41">
        <f>((Input!M40-AVERAGE(Input!M$3:M$60))/_xlfn.STDEV.S(Input!M$3:M$60))^2</f>
        <v>5.9519316080600598E-2</v>
      </c>
      <c r="N43" s="41">
        <f>((Input!N40-AVERAGE(Input!N$3:N$60))/_xlfn.STDEV.S(Input!N$3:N$60))^2</f>
        <v>0.31561530744387561</v>
      </c>
      <c r="O43" s="41">
        <f>((Input!O40-AVERAGE(Input!O$3:O$60))/_xlfn.STDEV.S(Input!O$3:O$60))^2</f>
        <v>0.34699050184884811</v>
      </c>
      <c r="P43" s="41">
        <f>((Input!P40-AVERAGE(Input!P$3:P$60))/_xlfn.STDEV.S(Input!P$3:P$60))^2</f>
        <v>2.8494143819689199</v>
      </c>
      <c r="Q43" s="41">
        <f>_xlfn.CHISQ.DIST(F43,1,1)</f>
        <v>0.3769502768186741</v>
      </c>
      <c r="R43" s="41">
        <f>_xlfn.CHISQ.DIST(G43,1,1)</f>
        <v>0.39314149964328216</v>
      </c>
      <c r="S43" s="41">
        <f>_xlfn.CHISQ.DIST(H43,1,1)</f>
        <v>0.3481799429135719</v>
      </c>
      <c r="T43" s="41">
        <f>_xlfn.CHISQ.DIST(I43,1,1)</f>
        <v>0.4179542109568623</v>
      </c>
      <c r="U43" s="41">
        <f>_xlfn.CHISQ.DIST(J43,1,1)</f>
        <v>0.91829620900878928</v>
      </c>
      <c r="V43" s="41">
        <f>_xlfn.CHISQ.DIST(K43,1,1)</f>
        <v>0.39356166461797237</v>
      </c>
      <c r="W43" s="41">
        <f>_xlfn.CHISQ.DIST(L43,1,1)</f>
        <v>0.43897898162767995</v>
      </c>
      <c r="X43" s="41">
        <f>_xlfn.CHISQ.DIST(M43,1,1)</f>
        <v>0.19274269980716266</v>
      </c>
      <c r="Y43" s="41">
        <f>_xlfn.CHISQ.DIST(N43,1,1)</f>
        <v>0.42574532299829138</v>
      </c>
      <c r="Z43" s="41">
        <f>_xlfn.CHISQ.DIST(O43,1,1)</f>
        <v>0.44417830211758247</v>
      </c>
      <c r="AA43" s="41">
        <f>_xlfn.CHISQ.DIST(P43,1,1)</f>
        <v>0.90859277291548712</v>
      </c>
      <c r="AB43" s="42">
        <f>_xlfn.XLOOKUP(E43,Input!$E$3:$E$60,Input!$Q$3:$Q$60,0,0)</f>
        <v>128949</v>
      </c>
      <c r="AC43" s="78">
        <f>_xlfn.CHISQ.DIST(SUM(Q43:AA43),COUNT(Q43:AA43),1)</f>
        <v>8.1986552030209187E-2</v>
      </c>
      <c r="AD43" s="79" t="s">
        <v>1376</v>
      </c>
    </row>
    <row r="44" spans="1:30" x14ac:dyDescent="0.3">
      <c r="A44" s="43" t="s">
        <v>364</v>
      </c>
      <c r="B44" s="43">
        <v>3</v>
      </c>
      <c r="C44" s="43" t="s">
        <v>458</v>
      </c>
      <c r="D44" s="43" t="s">
        <v>798</v>
      </c>
      <c r="E44" s="43" t="s">
        <v>670</v>
      </c>
      <c r="F44" s="41">
        <f>((Input!F60-AVERAGE(Input!F$3:F$60))/_xlfn.STDEV.S(Input!F$3:F$60))^2</f>
        <v>0.3315768105412415</v>
      </c>
      <c r="G44" s="41">
        <f>((Input!G60-AVERAGE(Input!G$3:G$60))/_xlfn.STDEV.S(Input!G$3:G$60))^2</f>
        <v>0.37795214722687659</v>
      </c>
      <c r="H44" s="41">
        <f>((Input!H60-AVERAGE(Input!H$3:H$60))/_xlfn.STDEV.S(Input!H$3:H$60))^2</f>
        <v>0.61548854862784552</v>
      </c>
      <c r="I44" s="41">
        <f>((Input!I60-AVERAGE(Input!I$3:I$60))/_xlfn.STDEV.S(Input!I$3:I$60))^2</f>
        <v>3.0941980086964214E-3</v>
      </c>
      <c r="J44" s="41">
        <f>((Input!J60-AVERAGE(Input!J$3:J$60))/_xlfn.STDEV.S(Input!J$3:J$60))^2</f>
        <v>4.275512833676264</v>
      </c>
      <c r="K44" s="41">
        <f>((Input!K60-AVERAGE(Input!K$3:K$60))/_xlfn.STDEV.S(Input!K$3:K$60))^2</f>
        <v>0.37347443783239237</v>
      </c>
      <c r="L44" s="41">
        <f>((Input!L60-AVERAGE(Input!L$3:L$60))/_xlfn.STDEV.S(Input!L$3:L$60))^2</f>
        <v>0.23128255070292594</v>
      </c>
      <c r="M44" s="41">
        <f>((Input!M60-AVERAGE(Input!M$3:M$60))/_xlfn.STDEV.S(Input!M$3:M$60))^2</f>
        <v>0.83409120046092389</v>
      </c>
      <c r="N44" s="41">
        <f>((Input!N60-AVERAGE(Input!N$3:N$60))/_xlfn.STDEV.S(Input!N$3:N$60))^2</f>
        <v>1.9925317339545852</v>
      </c>
      <c r="O44" s="41">
        <f>((Input!O60-AVERAGE(Input!O$3:O$60))/_xlfn.STDEV.S(Input!O$3:O$60))^2</f>
        <v>2.9581479692101093E-3</v>
      </c>
      <c r="P44" s="41">
        <f>((Input!P60-AVERAGE(Input!P$3:P$60))/_xlfn.STDEV.S(Input!P$3:P$60))^2</f>
        <v>0.29876191894715176</v>
      </c>
      <c r="Q44" s="41">
        <f>_xlfn.CHISQ.DIST(F44,1,1)</f>
        <v>0.43526792324998986</v>
      </c>
      <c r="R44" s="41">
        <f>_xlfn.CHISQ.DIST(G44,1,1)</f>
        <v>0.4612987447728415</v>
      </c>
      <c r="S44" s="41">
        <f>_xlfn.CHISQ.DIST(H44,1,1)</f>
        <v>0.56727127304599301</v>
      </c>
      <c r="T44" s="41">
        <f>_xlfn.CHISQ.DIST(I44,1,1)</f>
        <v>4.4359862703144258E-2</v>
      </c>
      <c r="U44" s="41">
        <f>_xlfn.CHISQ.DIST(J44,1,1)</f>
        <v>0.9613347054403012</v>
      </c>
      <c r="V44" s="41">
        <f>_xlfn.CHISQ.DIST(K44,1,1)</f>
        <v>0.45888353372714813</v>
      </c>
      <c r="W44" s="41">
        <f>_xlfn.CHISQ.DIST(L44,1,1)</f>
        <v>0.36942553705986858</v>
      </c>
      <c r="X44" s="41">
        <f>_xlfn.CHISQ.DIST(M44,1,1)</f>
        <v>0.63890782272474245</v>
      </c>
      <c r="Y44" s="41">
        <f>_xlfn.CHISQ.DIST(N44,1,1)</f>
        <v>0.84192358412025448</v>
      </c>
      <c r="Z44" s="41">
        <f>_xlfn.CHISQ.DIST(O44,1,1)</f>
        <v>4.337464494912379E-2</v>
      </c>
      <c r="AA44" s="41">
        <f>_xlfn.CHISQ.DIST(P44,1,1)</f>
        <v>0.41534037064086865</v>
      </c>
      <c r="AB44" s="42">
        <f>_xlfn.XLOOKUP(E44,Input!$E$3:$E$60,Input!$Q$3:$Q$60,0,0)</f>
        <v>395002</v>
      </c>
      <c r="AC44" s="78">
        <f>_xlfn.CHISQ.DIST(SUM(Q44:AA44),COUNT(Q44:AA44),1)</f>
        <v>8.0873055921611411E-2</v>
      </c>
      <c r="AD44" s="79" t="s">
        <v>1377</v>
      </c>
    </row>
    <row r="45" spans="1:30" x14ac:dyDescent="0.3">
      <c r="A45" s="43" t="s">
        <v>361</v>
      </c>
      <c r="B45" s="43">
        <v>3</v>
      </c>
      <c r="C45" s="43" t="s">
        <v>418</v>
      </c>
      <c r="D45" s="43" t="s">
        <v>796</v>
      </c>
      <c r="E45" s="43" t="s">
        <v>630</v>
      </c>
      <c r="F45" s="41">
        <f>((Input!F57-AVERAGE(Input!F$3:F$60))/_xlfn.STDEV.S(Input!F$3:F$60))^2</f>
        <v>0.22604821630677333</v>
      </c>
      <c r="G45" s="41">
        <f>((Input!G57-AVERAGE(Input!G$3:G$60))/_xlfn.STDEV.S(Input!G$3:G$60))^2</f>
        <v>0.24994376094934004</v>
      </c>
      <c r="H45" s="41">
        <f>((Input!H57-AVERAGE(Input!H$3:H$60))/_xlfn.STDEV.S(Input!H$3:H$60))^2</f>
        <v>0.41176581207856394</v>
      </c>
      <c r="I45" s="41">
        <f>((Input!I57-AVERAGE(Input!I$3:I$60))/_xlfn.STDEV.S(Input!I$3:I$60))^2</f>
        <v>9.6716685368049879E-2</v>
      </c>
      <c r="J45" s="41">
        <f>((Input!J57-AVERAGE(Input!J$3:J$60))/_xlfn.STDEV.S(Input!J$3:J$60))^2</f>
        <v>0.35482906764099698</v>
      </c>
      <c r="K45" s="41">
        <f>((Input!K57-AVERAGE(Input!K$3:K$60))/_xlfn.STDEV.S(Input!K$3:K$60))^2</f>
        <v>0.31736631544809035</v>
      </c>
      <c r="L45" s="41">
        <f>((Input!L57-AVERAGE(Input!L$3:L$60))/_xlfn.STDEV.S(Input!L$3:L$60))^2</f>
        <v>0.63337575155981585</v>
      </c>
      <c r="M45" s="41">
        <f>((Input!M57-AVERAGE(Input!M$3:M$60))/_xlfn.STDEV.S(Input!M$3:M$60))^2</f>
        <v>0.30733513152521397</v>
      </c>
      <c r="N45" s="41">
        <f>((Input!N57-AVERAGE(Input!N$3:N$60))/_xlfn.STDEV.S(Input!N$3:N$60))^2</f>
        <v>0.68391953067233768</v>
      </c>
      <c r="O45" s="41">
        <f>((Input!O57-AVERAGE(Input!O$3:O$60))/_xlfn.STDEV.S(Input!O$3:O$60))^2</f>
        <v>0.48184329844121038</v>
      </c>
      <c r="P45" s="41">
        <f>((Input!P57-AVERAGE(Input!P$3:P$60))/_xlfn.STDEV.S(Input!P$3:P$60))^2</f>
        <v>0.58907628469798068</v>
      </c>
      <c r="Q45" s="41">
        <f>_xlfn.CHISQ.DIST(F45,1,1)</f>
        <v>0.36553037455758991</v>
      </c>
      <c r="R45" s="41">
        <f>_xlfn.CHISQ.DIST(G45,1,1)</f>
        <v>0.382885320124426</v>
      </c>
      <c r="S45" s="41">
        <f>_xlfn.CHISQ.DIST(H45,1,1)</f>
        <v>0.47892539309517612</v>
      </c>
      <c r="T45" s="41">
        <f>_xlfn.CHISQ.DIST(I45,1,1)</f>
        <v>0.2441941049041097</v>
      </c>
      <c r="U45" s="41">
        <f>_xlfn.CHISQ.DIST(J45,1,1)</f>
        <v>0.44860784058510816</v>
      </c>
      <c r="V45" s="41">
        <f>_xlfn.CHISQ.DIST(K45,1,1)</f>
        <v>0.42680529173147336</v>
      </c>
      <c r="W45" s="41">
        <f>_xlfn.CHISQ.DIST(L45,1,1)</f>
        <v>0.57388023687056355</v>
      </c>
      <c r="X45" s="41">
        <f>_xlfn.CHISQ.DIST(M45,1,1)</f>
        <v>0.42067992250470809</v>
      </c>
      <c r="Y45" s="41">
        <f>_xlfn.CHISQ.DIST(N45,1,1)</f>
        <v>0.59175969353211522</v>
      </c>
      <c r="Z45" s="41">
        <f>_xlfn.CHISQ.DIST(O45,1,1)</f>
        <v>0.5124114375630604</v>
      </c>
      <c r="AA45" s="41">
        <f>_xlfn.CHISQ.DIST(P45,1,1)</f>
        <v>0.55722346385962584</v>
      </c>
      <c r="AB45" s="42">
        <f>_xlfn.XLOOKUP(E45,Input!$E$3:$E$60,Input!$Q$3:$Q$60,0,0)</f>
        <v>323613</v>
      </c>
      <c r="AC45" s="78">
        <f>_xlfn.CHISQ.DIST(SUM(Q45:AA45),COUNT(Q45:AA45),1)</f>
        <v>6.8974064893509143E-2</v>
      </c>
      <c r="AD45" s="79" t="s">
        <v>1376</v>
      </c>
    </row>
    <row r="46" spans="1:30" x14ac:dyDescent="0.3">
      <c r="A46" s="43" t="s">
        <v>360</v>
      </c>
      <c r="B46" s="43">
        <v>3</v>
      </c>
      <c r="C46" s="43" t="s">
        <v>412</v>
      </c>
      <c r="D46" s="43" t="s">
        <v>804</v>
      </c>
      <c r="E46" s="43" t="s">
        <v>624</v>
      </c>
      <c r="F46" s="41">
        <f>((Input!F56-AVERAGE(Input!F$3:F$60))/_xlfn.STDEV.S(Input!F$3:F$60))^2</f>
        <v>0.20338734942719741</v>
      </c>
      <c r="G46" s="41">
        <f>((Input!G56-AVERAGE(Input!G$3:G$60))/_xlfn.STDEV.S(Input!G$3:G$60))^2</f>
        <v>0.23595147419923923</v>
      </c>
      <c r="H46" s="41">
        <f>((Input!H56-AVERAGE(Input!H$3:H$60))/_xlfn.STDEV.S(Input!H$3:H$60))^2</f>
        <v>0.23326737956864069</v>
      </c>
      <c r="I46" s="41">
        <f>((Input!I56-AVERAGE(Input!I$3:I$60))/_xlfn.STDEV.S(Input!I$3:I$60))^2</f>
        <v>0.12968462397055128</v>
      </c>
      <c r="J46" s="41">
        <f>((Input!J56-AVERAGE(Input!J$3:J$60))/_xlfn.STDEV.S(Input!J$3:J$60))^2</f>
        <v>0.59218337089427042</v>
      </c>
      <c r="K46" s="41">
        <f>((Input!K56-AVERAGE(Input!K$3:K$60))/_xlfn.STDEV.S(Input!K$3:K$60))^2</f>
        <v>0.20541285066277842</v>
      </c>
      <c r="L46" s="41">
        <f>((Input!L56-AVERAGE(Input!L$3:L$60))/_xlfn.STDEV.S(Input!L$3:L$60))^2</f>
        <v>0.41433378437362245</v>
      </c>
      <c r="M46" s="41">
        <f>((Input!M56-AVERAGE(Input!M$3:M$60))/_xlfn.STDEV.S(Input!M$3:M$60))^2</f>
        <v>11.52964890780328</v>
      </c>
      <c r="N46" s="41">
        <f>((Input!N56-AVERAGE(Input!N$3:N$60))/_xlfn.STDEV.S(Input!N$3:N$60))^2</f>
        <v>5.0213683667407999E-2</v>
      </c>
      <c r="O46" s="41">
        <f>((Input!O56-AVERAGE(Input!O$3:O$60))/_xlfn.STDEV.S(Input!O$3:O$60))^2</f>
        <v>4.613470126413316E-2</v>
      </c>
      <c r="P46" s="41">
        <f>((Input!P56-AVERAGE(Input!P$3:P$60))/_xlfn.STDEV.S(Input!P$3:P$60))^2</f>
        <v>2.4092211343183747</v>
      </c>
      <c r="Q46" s="41">
        <f>_xlfn.CHISQ.DIST(F46,1,1)</f>
        <v>0.34799954351663259</v>
      </c>
      <c r="R46" s="41">
        <f>_xlfn.CHISQ.DIST(G46,1,1)</f>
        <v>0.37285441215213244</v>
      </c>
      <c r="S46" s="41">
        <f>_xlfn.CHISQ.DIST(H46,1,1)</f>
        <v>0.3708883716659751</v>
      </c>
      <c r="T46" s="41">
        <f>_xlfn.CHISQ.DIST(I46,1,1)</f>
        <v>0.28124074412280442</v>
      </c>
      <c r="U46" s="41">
        <f>_xlfn.CHISQ.DIST(J46,1,1)</f>
        <v>0.55842393744666685</v>
      </c>
      <c r="V46" s="41">
        <f>_xlfn.CHISQ.DIST(K46,1,1)</f>
        <v>0.34961322806826356</v>
      </c>
      <c r="W46" s="41">
        <f>_xlfn.CHISQ.DIST(L46,1,1)</f>
        <v>0.48022199682756755</v>
      </c>
      <c r="X46" s="41">
        <f>_xlfn.CHISQ.DIST(M46,1,1)</f>
        <v>0.99931505051401792</v>
      </c>
      <c r="Y46" s="41">
        <f>_xlfn.CHISQ.DIST(N46,1,1)</f>
        <v>0.17730813536907969</v>
      </c>
      <c r="Z46" s="41">
        <f>_xlfn.CHISQ.DIST(O46,1,1)</f>
        <v>0.17006887246240845</v>
      </c>
      <c r="AA46" s="41">
        <f>_xlfn.CHISQ.DIST(P46,1,1)</f>
        <v>0.87937763286147508</v>
      </c>
      <c r="AB46" s="42">
        <f>_xlfn.XLOOKUP(E46,Input!$E$3:$E$60,Input!$Q$3:$Q$60,0,0)</f>
        <v>268232</v>
      </c>
      <c r="AC46" s="78">
        <f>_xlfn.CHISQ.DIST(SUM(Q46:AA46),COUNT(Q46:AA46),1)</f>
        <v>6.8220476144764425E-2</v>
      </c>
      <c r="AD46" s="79" t="s">
        <v>1377</v>
      </c>
    </row>
    <row r="47" spans="1:30" x14ac:dyDescent="0.3">
      <c r="A47" s="43" t="s">
        <v>343</v>
      </c>
      <c r="B47" s="43">
        <v>3</v>
      </c>
      <c r="C47" s="43" t="s">
        <v>343</v>
      </c>
      <c r="D47" s="43" t="s">
        <v>799</v>
      </c>
      <c r="E47" s="43" t="s">
        <v>671</v>
      </c>
      <c r="F47" s="41">
        <f>((Input!F39-AVERAGE(Input!F$3:F$60))/_xlfn.STDEV.S(Input!F$3:F$60))^2</f>
        <v>0.33179353778474885</v>
      </c>
      <c r="G47" s="41">
        <f>((Input!G39-AVERAGE(Input!G$3:G$60))/_xlfn.STDEV.S(Input!G$3:G$60))^2</f>
        <v>0.38134633715160499</v>
      </c>
      <c r="H47" s="41">
        <f>((Input!H39-AVERAGE(Input!H$3:H$60))/_xlfn.STDEV.S(Input!H$3:H$60))^2</f>
        <v>0.54304684901067968</v>
      </c>
      <c r="I47" s="41">
        <f>((Input!I39-AVERAGE(Input!I$3:I$60))/_xlfn.STDEV.S(Input!I$3:I$60))^2</f>
        <v>0.47878625442988004</v>
      </c>
      <c r="J47" s="41">
        <f>((Input!J39-AVERAGE(Input!J$3:J$60))/_xlfn.STDEV.S(Input!J$3:J$60))^2</f>
        <v>6.9181646654565401E-2</v>
      </c>
      <c r="K47" s="41">
        <f>((Input!K39-AVERAGE(Input!K$3:K$60))/_xlfn.STDEV.S(Input!K$3:K$60))^2</f>
        <v>0.37979953995493371</v>
      </c>
      <c r="L47" s="41">
        <f>((Input!L39-AVERAGE(Input!L$3:L$60))/_xlfn.STDEV.S(Input!L$3:L$60))^2</f>
        <v>1.020663227181887</v>
      </c>
      <c r="M47" s="41">
        <f>((Input!M39-AVERAGE(Input!M$3:M$60))/_xlfn.STDEV.S(Input!M$3:M$60))^2</f>
        <v>0.90737436611120814</v>
      </c>
      <c r="N47" s="41">
        <f>((Input!N39-AVERAGE(Input!N$3:N$60))/_xlfn.STDEV.S(Input!N$3:N$60))^2</f>
        <v>0.12069924620492677</v>
      </c>
      <c r="O47" s="41">
        <f>((Input!O39-AVERAGE(Input!O$3:O$60))/_xlfn.STDEV.S(Input!O$3:O$60))^2</f>
        <v>0.48184329844121038</v>
      </c>
      <c r="P47" s="41">
        <f>((Input!P39-AVERAGE(Input!P$3:P$60))/_xlfn.STDEV.S(Input!P$3:P$60))^2</f>
        <v>8.3433743641465746E-2</v>
      </c>
      <c r="Q47" s="41">
        <f>_xlfn.CHISQ.DIST(F47,1,1)</f>
        <v>0.43539510828978745</v>
      </c>
      <c r="R47" s="41">
        <f>_xlfn.CHISQ.DIST(G47,1,1)</f>
        <v>0.46311642115015267</v>
      </c>
      <c r="S47" s="41">
        <f>_xlfn.CHISQ.DIST(H47,1,1)</f>
        <v>0.53882725074310756</v>
      </c>
      <c r="T47" s="41">
        <f>_xlfn.CHISQ.DIST(I47,1,1)</f>
        <v>0.51102739156838861</v>
      </c>
      <c r="U47" s="41">
        <f>_xlfn.CHISQ.DIST(J47,1,1)</f>
        <v>0.2074679514599698</v>
      </c>
      <c r="V47" s="41">
        <f>_xlfn.CHISQ.DIST(K47,1,1)</f>
        <v>0.46228946131130044</v>
      </c>
      <c r="W47" s="41">
        <f>_xlfn.CHISQ.DIST(L47,1,1)</f>
        <v>0.68763825855022453</v>
      </c>
      <c r="X47" s="41">
        <f>_xlfn.CHISQ.DIST(M47,1,1)</f>
        <v>0.65918796223075371</v>
      </c>
      <c r="Y47" s="41">
        <f>_xlfn.CHISQ.DIST(N47,1,1)</f>
        <v>0.27172266533986111</v>
      </c>
      <c r="Z47" s="41">
        <f>_xlfn.CHISQ.DIST(O47,1,1)</f>
        <v>0.5124114375630604</v>
      </c>
      <c r="AA47" s="41">
        <f>_xlfn.CHISQ.DIST(P47,1,1)</f>
        <v>0.22730306553901108</v>
      </c>
      <c r="AB47" s="42">
        <f>_xlfn.XLOOKUP(E47,Input!$E$3:$E$60,Input!$Q$3:$Q$60,0,0)</f>
        <v>197692</v>
      </c>
      <c r="AC47" s="78">
        <f>_xlfn.CHISQ.DIST(SUM(Q47:AA47),COUNT(Q47:AA47),1)</f>
        <v>6.7695232799974053E-2</v>
      </c>
    </row>
    <row r="48" spans="1:30" x14ac:dyDescent="0.3">
      <c r="A48" s="43" t="s">
        <v>339</v>
      </c>
      <c r="B48" s="43">
        <v>3</v>
      </c>
      <c r="C48" s="43" t="s">
        <v>373</v>
      </c>
      <c r="D48" s="43" t="s">
        <v>797</v>
      </c>
      <c r="E48" s="43" t="s">
        <v>584</v>
      </c>
      <c r="F48" s="41">
        <f>((Input!F35-AVERAGE(Input!F$3:F$60))/_xlfn.STDEV.S(Input!F$3:F$60))^2</f>
        <v>0.37766984544134397</v>
      </c>
      <c r="G48" s="41">
        <f>((Input!G35-AVERAGE(Input!G$3:G$60))/_xlfn.STDEV.S(Input!G$3:G$60))^2</f>
        <v>0.71154898566411284</v>
      </c>
      <c r="H48" s="41">
        <f>((Input!H35-AVERAGE(Input!H$3:H$60))/_xlfn.STDEV.S(Input!H$3:H$60))^2</f>
        <v>5.346603879222165E-2</v>
      </c>
      <c r="I48" s="41">
        <f>((Input!I35-AVERAGE(Input!I$3:I$60))/_xlfn.STDEV.S(Input!I$3:I$60))^2</f>
        <v>1.0634288322498875</v>
      </c>
      <c r="J48" s="41">
        <f>((Input!J35-AVERAGE(Input!J$3:J$60))/_xlfn.STDEV.S(Input!J$3:J$60))^2</f>
        <v>1.0465626478879122</v>
      </c>
      <c r="K48" s="41">
        <f>((Input!K35-AVERAGE(Input!K$3:K$60))/_xlfn.STDEV.S(Input!K$3:K$60))^2</f>
        <v>2.9255342179226099E-2</v>
      </c>
      <c r="L48" s="41">
        <f>((Input!L35-AVERAGE(Input!L$3:L$60))/_xlfn.STDEV.S(Input!L$3:L$60))^2</f>
        <v>1.092697366189521</v>
      </c>
      <c r="M48" s="41">
        <f>((Input!M35-AVERAGE(Input!M$3:M$60))/_xlfn.STDEV.S(Input!M$3:M$60))^2</f>
        <v>0.24192168417242027</v>
      </c>
      <c r="N48" s="41">
        <f>((Input!N35-AVERAGE(Input!N$3:N$60))/_xlfn.STDEV.S(Input!N$3:N$60))^2</f>
        <v>6.3358108450296255E-2</v>
      </c>
      <c r="O48" s="41">
        <f>((Input!O35-AVERAGE(Input!O$3:O$60))/_xlfn.STDEV.S(Input!O$3:O$60))^2</f>
        <v>0.82449557984110189</v>
      </c>
      <c r="P48" s="41">
        <f>((Input!P35-AVERAGE(Input!P$3:P$60))/_xlfn.STDEV.S(Input!P$3:P$60))^2</f>
        <v>4.6140945825440842E-3</v>
      </c>
      <c r="Q48" s="41">
        <f>_xlfn.CHISQ.DIST(F48,1,1)</f>
        <v>0.46114705867184075</v>
      </c>
      <c r="R48" s="41">
        <f>_xlfn.CHISQ.DIST(G48,1,1)</f>
        <v>0.60106993467189929</v>
      </c>
      <c r="S48" s="41">
        <f>_xlfn.CHISQ.DIST(H48,1,1)</f>
        <v>0.18286173493059055</v>
      </c>
      <c r="T48" s="41">
        <f>_xlfn.CHISQ.DIST(I48,1,1)</f>
        <v>0.69756555137155174</v>
      </c>
      <c r="U48" s="41">
        <f>_xlfn.CHISQ.DIST(J48,1,1)</f>
        <v>0.6936999297901284</v>
      </c>
      <c r="V48" s="41">
        <f>_xlfn.CHISQ.DIST(K48,1,1)</f>
        <v>0.13580920484139089</v>
      </c>
      <c r="W48" s="41">
        <f>_xlfn.CHISQ.DIST(L48,1,1)</f>
        <v>0.70412566838950719</v>
      </c>
      <c r="X48" s="41">
        <f>_xlfn.CHISQ.DIST(M48,1,1)</f>
        <v>0.37717839454018787</v>
      </c>
      <c r="Y48" s="41">
        <f>_xlfn.CHISQ.DIST(N48,1,1)</f>
        <v>0.1987350561280804</v>
      </c>
      <c r="Z48" s="41">
        <f>_xlfn.CHISQ.DIST(O48,1,1)</f>
        <v>0.6361309658267561</v>
      </c>
      <c r="AA48" s="41">
        <f>_xlfn.CHISQ.DIST(P48,1,1)</f>
        <v>5.415635560338266E-2</v>
      </c>
      <c r="AB48" s="42">
        <f>_xlfn.XLOOKUP(E48,Input!$E$3:$E$60,Input!$Q$3:$Q$60,0,0)</f>
        <v>2266715</v>
      </c>
      <c r="AC48" s="78">
        <f>_xlfn.CHISQ.DIST(SUM(Q48:AA48),COUNT(Q48:AA48),1)</f>
        <v>5.7006270558331205E-2</v>
      </c>
      <c r="AD48" s="79" t="s">
        <v>1376</v>
      </c>
    </row>
    <row r="49" spans="1:30" x14ac:dyDescent="0.3">
      <c r="A49" s="43" t="s">
        <v>341</v>
      </c>
      <c r="B49" s="43">
        <v>3</v>
      </c>
      <c r="C49" s="43" t="s">
        <v>341</v>
      </c>
      <c r="D49" s="43" t="s">
        <v>799</v>
      </c>
      <c r="E49" s="43" t="s">
        <v>586</v>
      </c>
      <c r="F49" s="41">
        <f>((Input!F37-AVERAGE(Input!F$3:F$60))/_xlfn.STDEV.S(Input!F$3:F$60))^2</f>
        <v>0.2495847061998149</v>
      </c>
      <c r="G49" s="41">
        <f>((Input!G37-AVERAGE(Input!G$3:G$60))/_xlfn.STDEV.S(Input!G$3:G$60))^2</f>
        <v>0.42207263965370728</v>
      </c>
      <c r="H49" s="41">
        <f>((Input!H37-AVERAGE(Input!H$3:H$60))/_xlfn.STDEV.S(Input!H$3:H$60))^2</f>
        <v>0.35553229129660574</v>
      </c>
      <c r="I49" s="41">
        <f>((Input!I37-AVERAGE(Input!I$3:I$60))/_xlfn.STDEV.S(Input!I$3:I$60))^2</f>
        <v>0.42755828846992311</v>
      </c>
      <c r="J49" s="41">
        <f>((Input!J37-AVERAGE(Input!J$3:J$60))/_xlfn.STDEV.S(Input!J$3:J$60))^2</f>
        <v>0.18970910481432177</v>
      </c>
      <c r="K49" s="41">
        <f>((Input!K37-AVERAGE(Input!K$3:K$60))/_xlfn.STDEV.S(Input!K$3:K$60))^2</f>
        <v>0.45964554539116942</v>
      </c>
      <c r="L49" s="41">
        <f>((Input!L37-AVERAGE(Input!L$3:L$60))/_xlfn.STDEV.S(Input!L$3:L$60))^2</f>
        <v>0.80912543856604546</v>
      </c>
      <c r="M49" s="41">
        <f>((Input!M37-AVERAGE(Input!M$3:M$60))/_xlfn.STDEV.S(Input!M$3:M$60))^2</f>
        <v>0.45009486517031072</v>
      </c>
      <c r="N49" s="41">
        <f>((Input!N37-AVERAGE(Input!N$3:N$60))/_xlfn.STDEV.S(Input!N$3:N$60))^2</f>
        <v>2.9922884733070393E-2</v>
      </c>
      <c r="O49" s="41">
        <f>((Input!O37-AVERAGE(Input!O$3:O$60))/_xlfn.STDEV.S(Input!O$3:O$60))^2</f>
        <v>0.64173455288040027</v>
      </c>
      <c r="P49" s="41">
        <f>((Input!P37-AVERAGE(Input!P$3:P$60))/_xlfn.STDEV.S(Input!P$3:P$60))^2</f>
        <v>8.3433743641465746E-2</v>
      </c>
      <c r="Q49" s="41">
        <f>_xlfn.CHISQ.DIST(F49,1,1)</f>
        <v>0.38263234953235914</v>
      </c>
      <c r="R49" s="41">
        <f>_xlfn.CHISQ.DIST(G49,1,1)</f>
        <v>0.48409535492184963</v>
      </c>
      <c r="S49" s="41">
        <f>_xlfn.CHISQ.DIST(H49,1,1)</f>
        <v>0.44900198232906391</v>
      </c>
      <c r="T49" s="41">
        <f>_xlfn.CHISQ.DIST(I49,1,1)</f>
        <v>0.48681050251518077</v>
      </c>
      <c r="U49" s="41">
        <f>_xlfn.CHISQ.DIST(J49,1,1)</f>
        <v>0.33684116263105229</v>
      </c>
      <c r="V49" s="41">
        <f>_xlfn.CHISQ.DIST(K49,1,1)</f>
        <v>0.50221032540817978</v>
      </c>
      <c r="W49" s="41">
        <f>_xlfn.CHISQ.DIST(L49,1,1)</f>
        <v>0.63162105858346174</v>
      </c>
      <c r="X49" s="41">
        <f>_xlfn.CHISQ.DIST(M49,1,1)</f>
        <v>0.49771009215005885</v>
      </c>
      <c r="Y49" s="41">
        <f>_xlfn.CHISQ.DIST(N49,1,1)</f>
        <v>0.13733467914722103</v>
      </c>
      <c r="Z49" s="41">
        <f>_xlfn.CHISQ.DIST(O49,1,1)</f>
        <v>0.5769166124290519</v>
      </c>
      <c r="AA49" s="41">
        <f>_xlfn.CHISQ.DIST(P49,1,1)</f>
        <v>0.22730306553901108</v>
      </c>
      <c r="AB49" s="42">
        <f>_xlfn.XLOOKUP(E49,Input!$E$3:$E$60,Input!$Q$3:$Q$60,0,0)</f>
        <v>2492412</v>
      </c>
      <c r="AC49" s="78">
        <f>_xlfn.CHISQ.DIST(SUM(Q49:AA49),COUNT(Q49:AA49),1)</f>
        <v>5.5712335962890859E-2</v>
      </c>
      <c r="AD49" s="79" t="s">
        <v>1377</v>
      </c>
    </row>
    <row r="50" spans="1:30" x14ac:dyDescent="0.3">
      <c r="A50" s="43" t="s">
        <v>353</v>
      </c>
      <c r="B50" s="43">
        <v>3</v>
      </c>
      <c r="C50" s="43" t="s">
        <v>452</v>
      </c>
      <c r="D50" s="43" t="s">
        <v>796</v>
      </c>
      <c r="E50" s="43" t="s">
        <v>664</v>
      </c>
      <c r="F50" s="41">
        <f>((Input!F49-AVERAGE(Input!F$3:F$60))/_xlfn.STDEV.S(Input!F$3:F$60))^2</f>
        <v>0.32296578184264479</v>
      </c>
      <c r="G50" s="41">
        <f>((Input!G49-AVERAGE(Input!G$3:G$60))/_xlfn.STDEV.S(Input!G$3:G$60))^2</f>
        <v>0.36171831181638708</v>
      </c>
      <c r="H50" s="41">
        <f>((Input!H49-AVERAGE(Input!H$3:H$60))/_xlfn.STDEV.S(Input!H$3:H$60))^2</f>
        <v>0.51990719819771447</v>
      </c>
      <c r="I50" s="41">
        <f>((Input!I49-AVERAGE(Input!I$3:I$60))/_xlfn.STDEV.S(Input!I$3:I$60))^2</f>
        <v>0.97156539777238671</v>
      </c>
      <c r="J50" s="41">
        <f>((Input!J49-AVERAGE(Input!J$3:J$60))/_xlfn.STDEV.S(Input!J$3:J$60))^2</f>
        <v>2.0871104402585245E-4</v>
      </c>
      <c r="K50" s="41">
        <f>((Input!K49-AVERAGE(Input!K$3:K$60))/_xlfn.STDEV.S(Input!K$3:K$60))^2</f>
        <v>0.37887404191922769</v>
      </c>
      <c r="L50" s="41">
        <f>((Input!L49-AVERAGE(Input!L$3:L$60))/_xlfn.STDEV.S(Input!L$3:L$60))^2</f>
        <v>0.90761002059661711</v>
      </c>
      <c r="M50" s="41">
        <f>((Input!M49-AVERAGE(Input!M$3:M$60))/_xlfn.STDEV.S(Input!M$3:M$60))^2</f>
        <v>4.2466666987159198E-3</v>
      </c>
      <c r="N50" s="41">
        <f>((Input!N49-AVERAGE(Input!N$3:N$60))/_xlfn.STDEV.S(Input!N$3:N$60))^2</f>
        <v>1.0305105555059589E-2</v>
      </c>
      <c r="O50" s="41">
        <f>((Input!O49-AVERAGE(Input!O$3:O$60))/_xlfn.STDEV.S(Input!O$3:O$60))^2</f>
        <v>1.3814534020244702</v>
      </c>
      <c r="P50" s="41">
        <f>((Input!P49-AVERAGE(Input!P$3:P$60))/_xlfn.STDEV.S(Input!P$3:P$60))^2</f>
        <v>0.58907628469798068</v>
      </c>
      <c r="Q50" s="41">
        <f>_xlfn.CHISQ.DIST(F50,1,1)</f>
        <v>0.43016925368638392</v>
      </c>
      <c r="R50" s="41">
        <f>_xlfn.CHISQ.DIST(G50,1,1)</f>
        <v>0.45244652556886739</v>
      </c>
      <c r="S50" s="41">
        <f>_xlfn.CHISQ.DIST(H50,1,1)</f>
        <v>0.52911872872117893</v>
      </c>
      <c r="T50" s="41">
        <f>_xlfn.CHISQ.DIST(I50,1,1)</f>
        <v>0.67570991669812919</v>
      </c>
      <c r="U50" s="41">
        <f>_xlfn.CHISQ.DIST(J50,1,1)</f>
        <v>1.1526505715339374E-2</v>
      </c>
      <c r="V50" s="41">
        <f>_xlfn.CHISQ.DIST(K50,1,1)</f>
        <v>0.4617935531544527</v>
      </c>
      <c r="W50" s="41">
        <f>_xlfn.CHISQ.DIST(L50,1,1)</f>
        <v>0.65925065318827569</v>
      </c>
      <c r="X50" s="41">
        <f>_xlfn.CHISQ.DIST(M50,1,1)</f>
        <v>5.1958529663217401E-2</v>
      </c>
      <c r="Y50" s="41">
        <f>_xlfn.CHISQ.DIST(N50,1,1)</f>
        <v>8.0857607654220731E-2</v>
      </c>
      <c r="Z50" s="41">
        <f>_xlfn.CHISQ.DIST(O50,1,1)</f>
        <v>0.7601462648084788</v>
      </c>
      <c r="AA50" s="41">
        <f>_xlfn.CHISQ.DIST(P50,1,1)</f>
        <v>0.55722346385962584</v>
      </c>
      <c r="AB50" s="42">
        <f>_xlfn.XLOOKUP(E50,Input!$E$3:$E$60,Input!$Q$3:$Q$60,0,0)</f>
        <v>233002</v>
      </c>
      <c r="AC50" s="78">
        <f>_xlfn.CHISQ.DIST(SUM(Q50:AA50),COUNT(Q50:AA50),1)</f>
        <v>5.3918847441606861E-2</v>
      </c>
      <c r="AD50" s="79" t="s">
        <v>1376</v>
      </c>
    </row>
    <row r="51" spans="1:30" x14ac:dyDescent="0.3">
      <c r="A51" s="43" t="s">
        <v>351</v>
      </c>
      <c r="B51" s="43">
        <v>3</v>
      </c>
      <c r="C51" s="43" t="s">
        <v>404</v>
      </c>
      <c r="D51" s="43" t="s">
        <v>801</v>
      </c>
      <c r="E51" s="43" t="s">
        <v>617</v>
      </c>
      <c r="F51" s="41">
        <f>((Input!F47-AVERAGE(Input!F$3:F$60))/_xlfn.STDEV.S(Input!F$3:F$60))^2</f>
        <v>0.1802416844470453</v>
      </c>
      <c r="G51" s="41">
        <f>((Input!G47-AVERAGE(Input!G$3:G$60))/_xlfn.STDEV.S(Input!G$3:G$60))^2</f>
        <v>0.20820806746480178</v>
      </c>
      <c r="H51" s="41">
        <f>((Input!H47-AVERAGE(Input!H$3:H$60))/_xlfn.STDEV.S(Input!H$3:H$60))^2</f>
        <v>5.2458456399464892E-2</v>
      </c>
      <c r="I51" s="41">
        <f>((Input!I47-AVERAGE(Input!I$3:I$60))/_xlfn.STDEV.S(Input!I$3:I$60))^2</f>
        <v>7.8556595812520752E-2</v>
      </c>
      <c r="J51" s="41">
        <f>((Input!J47-AVERAGE(Input!J$3:J$60))/_xlfn.STDEV.S(Input!J$3:J$60))^2</f>
        <v>5.56767803090524</v>
      </c>
      <c r="K51" s="41">
        <f>((Input!K47-AVERAGE(Input!K$3:K$60))/_xlfn.STDEV.S(Input!K$3:K$60))^2</f>
        <v>0.16738848856136226</v>
      </c>
      <c r="L51" s="41">
        <f>((Input!L47-AVERAGE(Input!L$3:L$60))/_xlfn.STDEV.S(Input!L$3:L$60))^2</f>
        <v>0.10860664463611086</v>
      </c>
      <c r="M51" s="41">
        <f>((Input!M47-AVERAGE(Input!M$3:M$60))/_xlfn.STDEV.S(Input!M$3:M$60))^2</f>
        <v>1.4467302956086484E-2</v>
      </c>
      <c r="N51" s="41">
        <f>((Input!N47-AVERAGE(Input!N$3:N$60))/_xlfn.STDEV.S(Input!N$3:N$60))^2</f>
        <v>0.51650127431817827</v>
      </c>
      <c r="O51" s="41">
        <f>((Input!O47-AVERAGE(Input!O$3:O$60))/_xlfn.STDEV.S(Input!O$3:O$60))^2</f>
        <v>0.34699050184884811</v>
      </c>
      <c r="P51" s="41">
        <f>((Input!P47-AVERAGE(Input!P$3:P$60))/_xlfn.STDEV.S(Input!P$3:P$60))^2</f>
        <v>2.8494143819689199</v>
      </c>
      <c r="Q51" s="41">
        <f>_xlfn.CHISQ.DIST(F51,1,1)</f>
        <v>0.32883437701230589</v>
      </c>
      <c r="R51" s="41">
        <f>_xlfn.CHISQ.DIST(G51,1,1)</f>
        <v>0.35182445772568843</v>
      </c>
      <c r="S51" s="41">
        <f>_xlfn.CHISQ.DIST(H51,1,1)</f>
        <v>0.18116070515331231</v>
      </c>
      <c r="T51" s="41">
        <f>_xlfn.CHISQ.DIST(I51,1,1)</f>
        <v>0.2207369194772171</v>
      </c>
      <c r="U51" s="41">
        <f>_xlfn.CHISQ.DIST(J51,1,1)</f>
        <v>0.9817049940151944</v>
      </c>
      <c r="V51" s="41">
        <f>_xlfn.CHISQ.DIST(K51,1,1)</f>
        <v>0.31755675349133716</v>
      </c>
      <c r="W51" s="41">
        <f>_xlfn.CHISQ.DIST(L51,1,1)</f>
        <v>0.25826393869953013</v>
      </c>
      <c r="X51" s="41">
        <f>_xlfn.CHISQ.DIST(M51,1,1)</f>
        <v>9.5738734090657709E-2</v>
      </c>
      <c r="Y51" s="41">
        <f>_xlfn.CHISQ.DIST(N51,1,1)</f>
        <v>0.52766203333398265</v>
      </c>
      <c r="Z51" s="41">
        <f>_xlfn.CHISQ.DIST(O51,1,1)</f>
        <v>0.44417830211758247</v>
      </c>
      <c r="AA51" s="41">
        <f>_xlfn.CHISQ.DIST(P51,1,1)</f>
        <v>0.90859277291548712</v>
      </c>
      <c r="AB51" s="42">
        <f>_xlfn.XLOOKUP(E51,Input!$E$3:$E$60,Input!$Q$3:$Q$60,0,0)</f>
        <v>246145</v>
      </c>
      <c r="AC51" s="78">
        <f>_xlfn.CHISQ.DIST(SUM(Q51:AA51),COUNT(Q51:AA51),1)</f>
        <v>5.1680785691663698E-2</v>
      </c>
      <c r="AD51" s="79" t="s">
        <v>1377</v>
      </c>
    </row>
    <row r="52" spans="1:30" x14ac:dyDescent="0.3">
      <c r="A52" s="43" t="s">
        <v>346</v>
      </c>
      <c r="B52" s="43">
        <v>3</v>
      </c>
      <c r="C52" s="43" t="s">
        <v>384</v>
      </c>
      <c r="D52" s="43" t="s">
        <v>795</v>
      </c>
      <c r="E52" s="43" t="s">
        <v>597</v>
      </c>
      <c r="F52" s="41">
        <f>((Input!F42-AVERAGE(Input!F$3:F$60))/_xlfn.STDEV.S(Input!F$3:F$60))^2</f>
        <v>5.0332789409832789E-2</v>
      </c>
      <c r="G52" s="41">
        <f>((Input!G42-AVERAGE(Input!G$3:G$60))/_xlfn.STDEV.S(Input!G$3:G$60))^2</f>
        <v>2.292652846814126E-2</v>
      </c>
      <c r="H52" s="41">
        <f>((Input!H42-AVERAGE(Input!H$3:H$60))/_xlfn.STDEV.S(Input!H$3:H$60))^2</f>
        <v>6.8006495046314633E-2</v>
      </c>
      <c r="I52" s="41">
        <f>((Input!I42-AVERAGE(Input!I$3:I$60))/_xlfn.STDEV.S(Input!I$3:I$60))^2</f>
        <v>2.67968513607009</v>
      </c>
      <c r="J52" s="41">
        <f>((Input!J42-AVERAGE(Input!J$3:J$60))/_xlfn.STDEV.S(Input!J$3:J$60))^2</f>
        <v>0.2040220454567197</v>
      </c>
      <c r="K52" s="41">
        <f>((Input!K42-AVERAGE(Input!K$3:K$60))/_xlfn.STDEV.S(Input!K$3:K$60))^2</f>
        <v>0.11451835552608802</v>
      </c>
      <c r="L52" s="41">
        <f>((Input!L42-AVERAGE(Input!L$3:L$60))/_xlfn.STDEV.S(Input!L$3:L$60))^2</f>
        <v>0.22368231184172019</v>
      </c>
      <c r="M52" s="41">
        <f>((Input!M42-AVERAGE(Input!M$3:M$60))/_xlfn.STDEV.S(Input!M$3:M$60))^2</f>
        <v>0.8444814051128875</v>
      </c>
      <c r="N52" s="41">
        <f>((Input!N42-AVERAGE(Input!N$3:N$60))/_xlfn.STDEV.S(Input!N$3:N$60))^2</f>
        <v>0.27896069657784128</v>
      </c>
      <c r="O52" s="41">
        <f>((Input!O42-AVERAGE(Input!O$3:O$60))/_xlfn.STDEV.S(Input!O$3:O$60))^2</f>
        <v>2.5433614067937167E-2</v>
      </c>
      <c r="P52" s="41">
        <f>((Input!P42-AVERAGE(Input!P$3:P$60))/_xlfn.STDEV.S(Input!P$3:P$60))^2</f>
        <v>2.6062235074704017</v>
      </c>
      <c r="Q52" s="41">
        <f>_xlfn.CHISQ.DIST(F52,1,1)</f>
        <v>0.17751479598898767</v>
      </c>
      <c r="R52" s="41">
        <f>_xlfn.CHISQ.DIST(G52,1,1)</f>
        <v>0.12035171076368067</v>
      </c>
      <c r="S52" s="41">
        <f>_xlfn.CHISQ.DIST(H52,1,1)</f>
        <v>0.20573825524570635</v>
      </c>
      <c r="T52" s="41">
        <f>_xlfn.CHISQ.DIST(I52,1,1)</f>
        <v>0.89836417808169211</v>
      </c>
      <c r="U52" s="41">
        <f>_xlfn.CHISQ.DIST(J52,1,1)</f>
        <v>0.34850623261899727</v>
      </c>
      <c r="V52" s="41">
        <f>_xlfn.CHISQ.DIST(K52,1,1)</f>
        <v>0.26494245140083683</v>
      </c>
      <c r="W52" s="41">
        <f>_xlfn.CHISQ.DIST(L52,1,1)</f>
        <v>0.36375160796461847</v>
      </c>
      <c r="X52" s="41">
        <f>_xlfn.CHISQ.DIST(M52,1,1)</f>
        <v>0.64188177590536999</v>
      </c>
      <c r="Y52" s="41">
        <f>_xlfn.CHISQ.DIST(N52,1,1)</f>
        <v>0.4026167765940934</v>
      </c>
      <c r="Z52" s="41">
        <f>_xlfn.CHISQ.DIST(O52,1,1)</f>
        <v>0.1267086525460103</v>
      </c>
      <c r="AA52" s="41">
        <f>_xlfn.CHISQ.DIST(P52,1,1)</f>
        <v>0.89355502141788667</v>
      </c>
      <c r="AB52" s="42">
        <f>_xlfn.XLOOKUP(E52,Input!$E$3:$E$60,Input!$Q$3:$Q$60,0,0)</f>
        <v>914215</v>
      </c>
      <c r="AC52" s="78">
        <f>_xlfn.CHISQ.DIST(SUM(Q52:AA52),COUNT(Q52:AA52),1)</f>
        <v>4.4910327557517664E-2</v>
      </c>
      <c r="AD52" s="79" t="s">
        <v>1376</v>
      </c>
    </row>
    <row r="53" spans="1:30" x14ac:dyDescent="0.3">
      <c r="A53" s="43" t="s">
        <v>347</v>
      </c>
      <c r="B53" s="43">
        <v>3</v>
      </c>
      <c r="C53" s="43" t="s">
        <v>399</v>
      </c>
      <c r="D53" s="43" t="s">
        <v>802</v>
      </c>
      <c r="E53" s="43" t="s">
        <v>612</v>
      </c>
      <c r="F53" s="41">
        <f>((Input!F43-AVERAGE(Input!F$3:F$60))/_xlfn.STDEV.S(Input!F$3:F$60))^2</f>
        <v>0.15939391764821556</v>
      </c>
      <c r="G53" s="41">
        <f>((Input!G43-AVERAGE(Input!G$3:G$60))/_xlfn.STDEV.S(Input!G$3:G$60))^2</f>
        <v>0.19209737181946188</v>
      </c>
      <c r="H53" s="41">
        <f>((Input!H43-AVERAGE(Input!H$3:H$60))/_xlfn.STDEV.S(Input!H$3:H$60))^2</f>
        <v>0.33432094471805412</v>
      </c>
      <c r="I53" s="41">
        <f>((Input!I43-AVERAGE(Input!I$3:I$60))/_xlfn.STDEV.S(Input!I$3:I$60))^2</f>
        <v>0.36638903840035281</v>
      </c>
      <c r="J53" s="41">
        <f>((Input!J43-AVERAGE(Input!J$3:J$60))/_xlfn.STDEV.S(Input!J$3:J$60))^2</f>
        <v>0.31800275786121779</v>
      </c>
      <c r="K53" s="41">
        <f>((Input!K43-AVERAGE(Input!K$3:K$60))/_xlfn.STDEV.S(Input!K$3:K$60))^2</f>
        <v>0.20429662278287286</v>
      </c>
      <c r="L53" s="41">
        <f>((Input!L43-AVERAGE(Input!L$3:L$60))/_xlfn.STDEV.S(Input!L$3:L$60))^2</f>
        <v>9.2987334917753031E-2</v>
      </c>
      <c r="M53" s="41">
        <f>((Input!M43-AVERAGE(Input!M$3:M$60))/_xlfn.STDEV.S(Input!M$3:M$60))^2</f>
        <v>0.12456261421258757</v>
      </c>
      <c r="N53" s="41">
        <f>((Input!N43-AVERAGE(Input!N$3:N$60))/_xlfn.STDEV.S(Input!N$3:N$60))^2</f>
        <v>0.84124603720850155</v>
      </c>
      <c r="O53" s="41">
        <f>((Input!O43-AVERAGE(Input!O$3:O$60))/_xlfn.STDEV.S(Input!O$3:O$60))^2</f>
        <v>8.4979832496703058E-7</v>
      </c>
      <c r="P53" s="41">
        <f>((Input!P43-AVERAGE(Input!P$3:P$60))/_xlfn.STDEV.S(Input!P$3:P$60))^2</f>
        <v>2.2962743536977697</v>
      </c>
      <c r="Q53" s="41">
        <f>_xlfn.CHISQ.DIST(F53,1,1)</f>
        <v>0.31028486403793887</v>
      </c>
      <c r="R53" s="41">
        <f>_xlfn.CHISQ.DIST(G53,1,1)</f>
        <v>0.33882330390819282</v>
      </c>
      <c r="S53" s="41">
        <f>_xlfn.CHISQ.DIST(H53,1,1)</f>
        <v>0.43687423139468418</v>
      </c>
      <c r="T53" s="41">
        <f>_xlfn.CHISQ.DIST(I53,1,1)</f>
        <v>0.45502083901428308</v>
      </c>
      <c r="U53" s="41">
        <f>_xlfn.CHISQ.DIST(J53,1,1)</f>
        <v>0.42718960633614161</v>
      </c>
      <c r="V53" s="41">
        <f>_xlfn.CHISQ.DIST(K53,1,1)</f>
        <v>0.3487251385402953</v>
      </c>
      <c r="W53" s="41">
        <f>_xlfn.CHISQ.DIST(L53,1,1)</f>
        <v>0.23958681528676579</v>
      </c>
      <c r="X53" s="41">
        <f>_xlfn.CHISQ.DIST(M53,1,1)</f>
        <v>0.27586229800784517</v>
      </c>
      <c r="Y53" s="41">
        <f>_xlfn.CHISQ.DIST(N53,1,1)</f>
        <v>0.64095935340878163</v>
      </c>
      <c r="Z53" s="41">
        <f>_xlfn.CHISQ.DIST(O53,1,1)</f>
        <v>7.3552584111802452E-4</v>
      </c>
      <c r="AA53" s="41">
        <f>_xlfn.CHISQ.DIST(P53,1,1)</f>
        <v>0.87031526648814161</v>
      </c>
      <c r="AB53" s="42">
        <f>_xlfn.XLOOKUP(E53,Input!$E$3:$E$60,Input!$Q$3:$Q$60,0,0)</f>
        <v>379172</v>
      </c>
      <c r="AC53" s="78">
        <f>_xlfn.CHISQ.DIST(SUM(Q53:AA53),COUNT(Q53:AA53),1)</f>
        <v>4.1260219088309534E-2</v>
      </c>
      <c r="AD53" s="79" t="s">
        <v>1377</v>
      </c>
    </row>
    <row r="54" spans="1:30" x14ac:dyDescent="0.3">
      <c r="A54" s="43" t="s">
        <v>362</v>
      </c>
      <c r="B54" s="43">
        <v>3</v>
      </c>
      <c r="C54" s="43" t="s">
        <v>432</v>
      </c>
      <c r="D54" s="43" t="s">
        <v>796</v>
      </c>
      <c r="E54" s="43" t="s">
        <v>644</v>
      </c>
      <c r="F54" s="41">
        <f>((Input!F58-AVERAGE(Input!F$3:F$60))/_xlfn.STDEV.S(Input!F$3:F$60))^2</f>
        <v>0.28240934581985183</v>
      </c>
      <c r="G54" s="41">
        <f>((Input!G58-AVERAGE(Input!G$3:G$60))/_xlfn.STDEV.S(Input!G$3:G$60))^2</f>
        <v>0.32764613536608783</v>
      </c>
      <c r="H54" s="41">
        <f>((Input!H58-AVERAGE(Input!H$3:H$60))/_xlfn.STDEV.S(Input!H$3:H$60))^2</f>
        <v>0.43238650690963726</v>
      </c>
      <c r="I54" s="41">
        <f>((Input!I58-AVERAGE(Input!I$3:I$60))/_xlfn.STDEV.S(Input!I$3:I$60))^2</f>
        <v>0.4109490972838542</v>
      </c>
      <c r="J54" s="41">
        <f>((Input!J58-AVERAGE(Input!J$3:J$60))/_xlfn.STDEV.S(Input!J$3:J$60))^2</f>
        <v>0.23077362906877708</v>
      </c>
      <c r="K54" s="41">
        <f>((Input!K58-AVERAGE(Input!K$3:K$60))/_xlfn.STDEV.S(Input!K$3:K$60))^2</f>
        <v>0.33022756598104885</v>
      </c>
      <c r="L54" s="41">
        <f>((Input!L58-AVERAGE(Input!L$3:L$60))/_xlfn.STDEV.S(Input!L$3:L$60))^2</f>
        <v>3.1083667530777395E-3</v>
      </c>
      <c r="M54" s="41">
        <f>((Input!M58-AVERAGE(Input!M$3:M$60))/_xlfn.STDEV.S(Input!M$3:M$60))^2</f>
        <v>2.3670988321983031E-3</v>
      </c>
      <c r="N54" s="41">
        <f>((Input!N58-AVERAGE(Input!N$3:N$60))/_xlfn.STDEV.S(Input!N$3:N$60))^2</f>
        <v>0.31497608292241397</v>
      </c>
      <c r="O54" s="41">
        <f>((Input!O58-AVERAGE(Input!O$3:O$60))/_xlfn.STDEV.S(Input!O$3:O$60))^2</f>
        <v>0.64173455288040027</v>
      </c>
      <c r="P54" s="41">
        <f>((Input!P58-AVERAGE(Input!P$3:P$60))/_xlfn.STDEV.S(Input!P$3:P$60))^2</f>
        <v>0.58907628469798068</v>
      </c>
      <c r="Q54" s="41">
        <f>_xlfn.CHISQ.DIST(F54,1,1)</f>
        <v>0.40487362288080364</v>
      </c>
      <c r="R54" s="41">
        <f>_xlfn.CHISQ.DIST(G54,1,1)</f>
        <v>0.43295157281256308</v>
      </c>
      <c r="S54" s="41">
        <f>_xlfn.CHISQ.DIST(H54,1,1)</f>
        <v>0.48917975680317582</v>
      </c>
      <c r="T54" s="41">
        <f>_xlfn.CHISQ.DIST(I54,1,1)</f>
        <v>0.47851182622853089</v>
      </c>
      <c r="U54" s="41">
        <f>_xlfn.CHISQ.DIST(J54,1,1)</f>
        <v>0.36904921337723212</v>
      </c>
      <c r="V54" s="41">
        <f>_xlfn.CHISQ.DIST(K54,1,1)</f>
        <v>0.43447488030039322</v>
      </c>
      <c r="W54" s="41">
        <f>_xlfn.CHISQ.DIST(L54,1,1)</f>
        <v>4.4461206605700181E-2</v>
      </c>
      <c r="X54" s="41">
        <f>_xlfn.CHISQ.DIST(M54,1,1)</f>
        <v>3.8804040374008773E-2</v>
      </c>
      <c r="Y54" s="41">
        <f>_xlfn.CHISQ.DIST(N54,1,1)</f>
        <v>0.42535740587456605</v>
      </c>
      <c r="Z54" s="41">
        <f>_xlfn.CHISQ.DIST(O54,1,1)</f>
        <v>0.5769166124290519</v>
      </c>
      <c r="AA54" s="41">
        <f>_xlfn.CHISQ.DIST(P54,1,1)</f>
        <v>0.55722346385962584</v>
      </c>
      <c r="AB54" s="42">
        <f>_xlfn.XLOOKUP(E54,Input!$E$3:$E$60,Input!$Q$3:$Q$60,0,0)</f>
        <v>186367</v>
      </c>
      <c r="AC54" s="78">
        <f>_xlfn.CHISQ.DIST(SUM(Q54:AA54),COUNT(Q54:AA54),1)</f>
        <v>3.8036214057140208E-2</v>
      </c>
      <c r="AD54" s="79" t="s">
        <v>1376</v>
      </c>
    </row>
    <row r="55" spans="1:30" x14ac:dyDescent="0.3">
      <c r="A55" s="43" t="s">
        <v>349</v>
      </c>
      <c r="B55" s="43">
        <v>3</v>
      </c>
      <c r="C55" s="43" t="s">
        <v>406</v>
      </c>
      <c r="D55" s="43" t="s">
        <v>799</v>
      </c>
      <c r="E55" s="43" t="s">
        <v>619</v>
      </c>
      <c r="F55" s="41">
        <f>((Input!F45-AVERAGE(Input!F$3:F$60))/_xlfn.STDEV.S(Input!F$3:F$60))^2</f>
        <v>0.18831837698828843</v>
      </c>
      <c r="G55" s="41">
        <f>((Input!G45-AVERAGE(Input!G$3:G$60))/_xlfn.STDEV.S(Input!G$3:G$60))^2</f>
        <v>0.20743537286848199</v>
      </c>
      <c r="H55" s="41">
        <f>((Input!H45-AVERAGE(Input!H$3:H$60))/_xlfn.STDEV.S(Input!H$3:H$60))^2</f>
        <v>0.37203579600555226</v>
      </c>
      <c r="I55" s="41">
        <f>((Input!I45-AVERAGE(Input!I$3:I$60))/_xlfn.STDEV.S(Input!I$3:I$60))^2</f>
        <v>4.1905589563545557E-2</v>
      </c>
      <c r="J55" s="41">
        <f>((Input!J45-AVERAGE(Input!J$3:J$60))/_xlfn.STDEV.S(Input!J$3:J$60))^2</f>
        <v>0.46564622240224018</v>
      </c>
      <c r="K55" s="41">
        <f>((Input!K45-AVERAGE(Input!K$3:K$60))/_xlfn.STDEV.S(Input!K$3:K$60))^2</f>
        <v>0.29976585552568413</v>
      </c>
      <c r="L55" s="41">
        <f>((Input!L45-AVERAGE(Input!L$3:L$60))/_xlfn.STDEV.S(Input!L$3:L$60))^2</f>
        <v>0.6107102615722857</v>
      </c>
      <c r="M55" s="41">
        <f>((Input!M45-AVERAGE(Input!M$3:M$60))/_xlfn.STDEV.S(Input!M$3:M$60))^2</f>
        <v>1.0028549885761577</v>
      </c>
      <c r="N55" s="41">
        <f>((Input!N45-AVERAGE(Input!N$3:N$60))/_xlfn.STDEV.S(Input!N$3:N$60))^2</f>
        <v>6.305710677018502E-3</v>
      </c>
      <c r="O55" s="41">
        <f>((Input!O45-AVERAGE(Input!O$3:O$60))/_xlfn.STDEV.S(Input!O$3:O$60))^2</f>
        <v>0.41047383591718245</v>
      </c>
      <c r="P55" s="41">
        <f>((Input!P45-AVERAGE(Input!P$3:P$60))/_xlfn.STDEV.S(Input!P$3:P$60))^2</f>
        <v>8.3433743641465746E-2</v>
      </c>
      <c r="Q55" s="41">
        <f>_xlfn.CHISQ.DIST(F55,1,1)</f>
        <v>0.33568008155976209</v>
      </c>
      <c r="R55" s="41">
        <f>_xlfn.CHISQ.DIST(G55,1,1)</f>
        <v>0.35121499833030329</v>
      </c>
      <c r="S55" s="41">
        <f>_xlfn.CHISQ.DIST(H55,1,1)</f>
        <v>0.45810332921394703</v>
      </c>
      <c r="T55" s="41">
        <f>_xlfn.CHISQ.DIST(I55,1,1)</f>
        <v>0.16220015838185792</v>
      </c>
      <c r="U55" s="41">
        <f>_xlfn.CHISQ.DIST(J55,1,1)</f>
        <v>0.50500304183066047</v>
      </c>
      <c r="V55" s="41">
        <f>_xlfn.CHISQ.DIST(K55,1,1)</f>
        <v>0.41597075444663917</v>
      </c>
      <c r="W55" s="41">
        <f>_xlfn.CHISQ.DIST(L55,1,1)</f>
        <v>0.5654794906093521</v>
      </c>
      <c r="X55" s="41">
        <f>_xlfn.CHISQ.DIST(M55,1,1)</f>
        <v>0.683379331049911</v>
      </c>
      <c r="Y55" s="41">
        <f>_xlfn.CHISQ.DIST(N55,1,1)</f>
        <v>6.3292296059349287E-2</v>
      </c>
      <c r="Z55" s="41">
        <f>_xlfn.CHISQ.DIST(O55,1,1)</f>
        <v>0.47827089709057913</v>
      </c>
      <c r="AA55" s="41">
        <f>_xlfn.CHISQ.DIST(P55,1,1)</f>
        <v>0.22730306553901108</v>
      </c>
      <c r="AB55" s="42">
        <f>_xlfn.XLOOKUP(E55,Input!$E$3:$E$60,Input!$Q$3:$Q$60,0,0)</f>
        <v>382067</v>
      </c>
      <c r="AC55" s="78">
        <f>_xlfn.CHISQ.DIST(SUM(Q55:AA55),COUNT(Q55:AA55),1)</f>
        <v>3.7836053415235014E-2</v>
      </c>
      <c r="AD55" s="79" t="s">
        <v>1377</v>
      </c>
    </row>
    <row r="56" spans="1:30" x14ac:dyDescent="0.3">
      <c r="A56" s="43" t="s">
        <v>350</v>
      </c>
      <c r="B56" s="43">
        <v>3</v>
      </c>
      <c r="C56" s="43" t="s">
        <v>430</v>
      </c>
      <c r="D56" s="43" t="s">
        <v>796</v>
      </c>
      <c r="E56" s="43" t="s">
        <v>642</v>
      </c>
      <c r="F56" s="41">
        <f>((Input!F46-AVERAGE(Input!F$3:F$60))/_xlfn.STDEV.S(Input!F$3:F$60))^2</f>
        <v>0.27456531068471163</v>
      </c>
      <c r="G56" s="41">
        <f>((Input!G46-AVERAGE(Input!G$3:G$60))/_xlfn.STDEV.S(Input!G$3:G$60))^2</f>
        <v>0.31278045747976541</v>
      </c>
      <c r="H56" s="41">
        <f>((Input!H46-AVERAGE(Input!H$3:H$60))/_xlfn.STDEV.S(Input!H$3:H$60))^2</f>
        <v>0.45351099293708907</v>
      </c>
      <c r="I56" s="41">
        <f>((Input!I46-AVERAGE(Input!I$3:I$60))/_xlfn.STDEV.S(Input!I$3:I$60))^2</f>
        <v>1.2415992968095474E-2</v>
      </c>
      <c r="J56" s="41">
        <f>((Input!J46-AVERAGE(Input!J$3:J$60))/_xlfn.STDEV.S(Input!J$3:J$60))^2</f>
        <v>2.7199908962881617E-2</v>
      </c>
      <c r="K56" s="41">
        <f>((Input!K46-AVERAGE(Input!K$3:K$60))/_xlfn.STDEV.S(Input!K$3:K$60))^2</f>
        <v>0.30895106725967908</v>
      </c>
      <c r="L56" s="41">
        <f>((Input!L46-AVERAGE(Input!L$3:L$60))/_xlfn.STDEV.S(Input!L$3:L$60))^2</f>
        <v>0.23121445879942151</v>
      </c>
      <c r="M56" s="41">
        <f>((Input!M46-AVERAGE(Input!M$3:M$60))/_xlfn.STDEV.S(Input!M$3:M$60))^2</f>
        <v>1.4260859267350292E-2</v>
      </c>
      <c r="N56" s="41">
        <f>((Input!N46-AVERAGE(Input!N$3:N$60))/_xlfn.STDEV.S(Input!N$3:N$60))^2</f>
        <v>1.1590074151961589</v>
      </c>
      <c r="O56" s="41">
        <f>((Input!O46-AVERAGE(Input!O$3:O$60))/_xlfn.STDEV.S(Input!O$3:O$60))^2</f>
        <v>0.41047383591718245</v>
      </c>
      <c r="P56" s="41">
        <f>((Input!P46-AVERAGE(Input!P$3:P$60))/_xlfn.STDEV.S(Input!P$3:P$60))^2</f>
        <v>0.58907628469798068</v>
      </c>
      <c r="Q56" s="41">
        <f>_xlfn.CHISQ.DIST(F56,1,1)</f>
        <v>0.39971436581909076</v>
      </c>
      <c r="R56" s="41">
        <f>_xlfn.CHISQ.DIST(G56,1,1)</f>
        <v>0.42402102355964144</v>
      </c>
      <c r="S56" s="41">
        <f>_xlfn.CHISQ.DIST(H56,1,1)</f>
        <v>0.49932766166323322</v>
      </c>
      <c r="T56" s="41">
        <f>_xlfn.CHISQ.DIST(I56,1,1)</f>
        <v>8.872230873406417E-2</v>
      </c>
      <c r="U56" s="41">
        <f>_xlfn.CHISQ.DIST(J56,1,1)</f>
        <v>0.13099615808021925</v>
      </c>
      <c r="V56" s="41">
        <f>_xlfn.CHISQ.DIST(K56,1,1)</f>
        <v>0.42167543328055263</v>
      </c>
      <c r="W56" s="41">
        <f>_xlfn.CHISQ.DIST(L56,1,1)</f>
        <v>0.36937521584692584</v>
      </c>
      <c r="X56" s="41">
        <f>_xlfn.CHISQ.DIST(M56,1,1)</f>
        <v>9.5056463797938334E-2</v>
      </c>
      <c r="Y56" s="41">
        <f>_xlfn.CHISQ.DIST(N56,1,1)</f>
        <v>0.71832851107946993</v>
      </c>
      <c r="Z56" s="41">
        <f>_xlfn.CHISQ.DIST(O56,1,1)</f>
        <v>0.47827089709057913</v>
      </c>
      <c r="AA56" s="41">
        <f>_xlfn.CHISQ.DIST(P56,1,1)</f>
        <v>0.55722346385962584</v>
      </c>
      <c r="AB56" s="42">
        <f>_xlfn.XLOOKUP(E56,Input!$E$3:$E$60,Input!$Q$3:$Q$60,0,0)</f>
        <v>315086</v>
      </c>
      <c r="AC56" s="78">
        <f>_xlfn.CHISQ.DIST(SUM(Q56:AA56),COUNT(Q56:AA56),1)</f>
        <v>3.5735925705481571E-2</v>
      </c>
    </row>
    <row r="57" spans="1:30" x14ac:dyDescent="0.3">
      <c r="A57" s="43" t="s">
        <v>345</v>
      </c>
      <c r="B57" s="43">
        <v>3</v>
      </c>
      <c r="C57" s="43" t="s">
        <v>391</v>
      </c>
      <c r="D57" s="43" t="s">
        <v>802</v>
      </c>
      <c r="E57" s="43" t="s">
        <v>604</v>
      </c>
      <c r="F57" s="41">
        <f>((Input!F41-AVERAGE(Input!F$3:F$60))/_xlfn.STDEV.S(Input!F$3:F$60))^2</f>
        <v>0.11673539723711877</v>
      </c>
      <c r="G57" s="41">
        <f>((Input!G41-AVERAGE(Input!G$3:G$60))/_xlfn.STDEV.S(Input!G$3:G$60))^2</f>
        <v>0.13044225483160268</v>
      </c>
      <c r="H57" s="41">
        <f>((Input!H41-AVERAGE(Input!H$3:H$60))/_xlfn.STDEV.S(Input!H$3:H$60))^2</f>
        <v>1.3909743821409448E-2</v>
      </c>
      <c r="I57" s="41">
        <f>((Input!I41-AVERAGE(Input!I$3:I$60))/_xlfn.STDEV.S(Input!I$3:I$60))^2</f>
        <v>2.5681208958060085E-3</v>
      </c>
      <c r="J57" s="41">
        <f>((Input!J41-AVERAGE(Input!J$3:J$60))/_xlfn.STDEV.S(Input!J$3:J$60))^2</f>
        <v>2.2155510984155216</v>
      </c>
      <c r="K57" s="41">
        <f>((Input!K41-AVERAGE(Input!K$3:K$60))/_xlfn.STDEV.S(Input!K$3:K$60))^2</f>
        <v>0.12871112052587833</v>
      </c>
      <c r="L57" s="41">
        <f>((Input!L41-AVERAGE(Input!L$3:L$60))/_xlfn.STDEV.S(Input!L$3:L$60))^2</f>
        <v>1.8089407357632536E-2</v>
      </c>
      <c r="M57" s="41">
        <f>((Input!M41-AVERAGE(Input!M$3:M$60))/_xlfn.STDEV.S(Input!M$3:M$60))^2</f>
        <v>0.62532251211515943</v>
      </c>
      <c r="N57" s="41">
        <f>((Input!N41-AVERAGE(Input!N$3:N$60))/_xlfn.STDEV.S(Input!N$3:N$60))^2</f>
        <v>0.49467268464274333</v>
      </c>
      <c r="O57" s="41">
        <f>((Input!O41-AVERAGE(Input!O$3:O$60))/_xlfn.STDEV.S(Input!O$3:O$60))^2</f>
        <v>2.7609947578177622E-3</v>
      </c>
      <c r="P57" s="41">
        <f>((Input!P41-AVERAGE(Input!P$3:P$60))/_xlfn.STDEV.S(Input!P$3:P$60))^2</f>
        <v>2.2962743536977697</v>
      </c>
      <c r="Q57" s="41">
        <f>_xlfn.CHISQ.DIST(F57,1,1)</f>
        <v>0.26739745352621341</v>
      </c>
      <c r="R57" s="41">
        <f>_xlfn.CHISQ.DIST(G57,1,1)</f>
        <v>0.28202606599168184</v>
      </c>
      <c r="S57" s="41">
        <f>_xlfn.CHISQ.DIST(H57,1,1)</f>
        <v>9.3884465838468184E-2</v>
      </c>
      <c r="T57" s="41">
        <f>_xlfn.CHISQ.DIST(I57,1,1)</f>
        <v>4.0416801257822765E-2</v>
      </c>
      <c r="U57" s="41">
        <f>_xlfn.CHISQ.DIST(J57,1,1)</f>
        <v>0.86337373407583351</v>
      </c>
      <c r="V57" s="41">
        <f>_xlfn.CHISQ.DIST(K57,1,1)</f>
        <v>0.28022784602057871</v>
      </c>
      <c r="W57" s="41">
        <f>_xlfn.CHISQ.DIST(L57,1,1)</f>
        <v>0.1069903120133277</v>
      </c>
      <c r="X57" s="41">
        <f>_xlfn.CHISQ.DIST(M57,1,1)</f>
        <v>0.57092374370337207</v>
      </c>
      <c r="Y57" s="41">
        <f>_xlfn.CHISQ.DIST(N57,1,1)</f>
        <v>0.5181497019514183</v>
      </c>
      <c r="Z57" s="41">
        <f>_xlfn.CHISQ.DIST(O57,1,1)</f>
        <v>4.1905694427860032E-2</v>
      </c>
      <c r="AA57" s="41">
        <f>_xlfn.CHISQ.DIST(P57,1,1)</f>
        <v>0.87031526648814161</v>
      </c>
      <c r="AB57" s="42">
        <f>_xlfn.XLOOKUP(E57,Input!$E$3:$E$60,Input!$Q$3:$Q$60,0,0)</f>
        <v>538865</v>
      </c>
      <c r="AC57" s="78">
        <f>_xlfn.CHISQ.DIST(SUM(Q57:AA57),COUNT(Q57:AA57),1)</f>
        <v>2.8237209580861816E-2</v>
      </c>
    </row>
    <row r="58" spans="1:30" x14ac:dyDescent="0.3">
      <c r="A58" s="43" t="s">
        <v>342</v>
      </c>
      <c r="B58" s="43">
        <v>3</v>
      </c>
      <c r="C58" s="43" t="s">
        <v>375</v>
      </c>
      <c r="D58" s="43" t="s">
        <v>800</v>
      </c>
      <c r="E58" s="43" t="s">
        <v>587</v>
      </c>
      <c r="F58" s="41">
        <f>((Input!F38-AVERAGE(Input!F$3:F$60))/_xlfn.STDEV.S(Input!F$3:F$60))^2</f>
        <v>0.18738757095890374</v>
      </c>
      <c r="G58" s="41">
        <f>((Input!G38-AVERAGE(Input!G$3:G$60))/_xlfn.STDEV.S(Input!G$3:G$60))^2</f>
        <v>0.29795672810052704</v>
      </c>
      <c r="H58" s="41">
        <f>((Input!H38-AVERAGE(Input!H$3:H$60))/_xlfn.STDEV.S(Input!H$3:H$60))^2</f>
        <v>0.52306892225774437</v>
      </c>
      <c r="I58" s="41">
        <f>((Input!I38-AVERAGE(Input!I$3:I$60))/_xlfn.STDEV.S(Input!I$3:I$60))^2</f>
        <v>0.21324306483166791</v>
      </c>
      <c r="J58" s="41">
        <f>((Input!J38-AVERAGE(Input!J$3:J$60))/_xlfn.STDEV.S(Input!J$3:J$60))^2</f>
        <v>1.7056825773704501E-2</v>
      </c>
      <c r="K58" s="41">
        <f>((Input!K38-AVERAGE(Input!K$3:K$60))/_xlfn.STDEV.S(Input!K$3:K$60))^2</f>
        <v>0.18817954155241007</v>
      </c>
      <c r="L58" s="41">
        <f>((Input!L38-AVERAGE(Input!L$3:L$60))/_xlfn.STDEV.S(Input!L$3:L$60))^2</f>
        <v>0.16420288706680816</v>
      </c>
      <c r="M58" s="41">
        <f>((Input!M38-AVERAGE(Input!M$3:M$60))/_xlfn.STDEV.S(Input!M$3:M$60))^2</f>
        <v>1.0123147947867521E-3</v>
      </c>
      <c r="N58" s="41">
        <f>((Input!N38-AVERAGE(Input!N$3:N$60))/_xlfn.STDEV.S(Input!N$3:N$60))^2</f>
        <v>1.0598115969508232E-2</v>
      </c>
      <c r="O58" s="41">
        <f>((Input!O38-AVERAGE(Input!O$3:O$60))/_xlfn.STDEV.S(Input!O$3:O$60))^2</f>
        <v>0.13938817025271125</v>
      </c>
      <c r="P58" s="41">
        <f>((Input!P38-AVERAGE(Input!P$3:P$60))/_xlfn.STDEV.S(Input!P$3:P$60))^2</f>
        <v>4.6945234620741836</v>
      </c>
      <c r="Q58" s="41">
        <f>_xlfn.CHISQ.DIST(F58,1,1)</f>
        <v>0.3349001278285767</v>
      </c>
      <c r="R58" s="41">
        <f>_xlfn.CHISQ.DIST(G58,1,1)</f>
        <v>0.41483378683125854</v>
      </c>
      <c r="S58" s="41">
        <f>_xlfn.CHISQ.DIST(H58,1,1)</f>
        <v>0.53046450500095776</v>
      </c>
      <c r="T58" s="41">
        <f>_xlfn.CHISQ.DIST(I58,1,1)</f>
        <v>0.35576268862596078</v>
      </c>
      <c r="U58" s="41">
        <f>_xlfn.CHISQ.DIST(J58,1,1)</f>
        <v>0.10390966797413434</v>
      </c>
      <c r="V58" s="41">
        <f>_xlfn.CHISQ.DIST(K58,1,1)</f>
        <v>0.33556389219742466</v>
      </c>
      <c r="W58" s="41">
        <f>_xlfn.CHISQ.DIST(L58,1,1)</f>
        <v>0.31468386723976011</v>
      </c>
      <c r="X58" s="41">
        <f>_xlfn.CHISQ.DIST(M58,1,1)</f>
        <v>2.5381926645640505E-2</v>
      </c>
      <c r="Y58" s="41">
        <f>_xlfn.CHISQ.DIST(N58,1,1)</f>
        <v>8.1995084886796021E-2</v>
      </c>
      <c r="Z58" s="41">
        <f>_xlfn.CHISQ.DIST(O58,1,1)</f>
        <v>0.29110998707267022</v>
      </c>
      <c r="AA58" s="41">
        <f>_xlfn.CHISQ.DIST(P58,1,1)</f>
        <v>0.96974111135997698</v>
      </c>
      <c r="AB58" s="42">
        <f>_xlfn.XLOOKUP(E58,Input!$E$3:$E$60,Input!$Q$3:$Q$60,0,0)</f>
        <v>1232696</v>
      </c>
      <c r="AC58" s="78">
        <f>_xlfn.CHISQ.DIST(SUM(Q58:AA58),COUNT(Q58:AA58),1)</f>
        <v>2.3539779990694221E-2</v>
      </c>
    </row>
    <row r="59" spans="1:30" x14ac:dyDescent="0.3">
      <c r="A59" s="43" t="s">
        <v>352</v>
      </c>
      <c r="B59" s="43">
        <v>3</v>
      </c>
      <c r="C59" s="43" t="s">
        <v>416</v>
      </c>
      <c r="D59" s="43" t="s">
        <v>796</v>
      </c>
      <c r="E59" s="43" t="s">
        <v>628</v>
      </c>
      <c r="F59" s="41">
        <f>((Input!F48-AVERAGE(Input!F$3:F$60))/_xlfn.STDEV.S(Input!F$3:F$60))^2</f>
        <v>0.21982949846362429</v>
      </c>
      <c r="G59" s="41">
        <f>((Input!G48-AVERAGE(Input!G$3:G$60))/_xlfn.STDEV.S(Input!G$3:G$60))^2</f>
        <v>0.24154167620939682</v>
      </c>
      <c r="H59" s="41">
        <f>((Input!H48-AVERAGE(Input!H$3:H$60))/_xlfn.STDEV.S(Input!H$3:H$60))^2</f>
        <v>0.29862125821606944</v>
      </c>
      <c r="I59" s="41">
        <f>((Input!I48-AVERAGE(Input!I$3:I$60))/_xlfn.STDEV.S(Input!I$3:I$60))^2</f>
        <v>0.13659290232715307</v>
      </c>
      <c r="J59" s="41">
        <f>((Input!J48-AVERAGE(Input!J$3:J$60))/_xlfn.STDEV.S(Input!J$3:J$60))^2</f>
        <v>6.431964803410363E-2</v>
      </c>
      <c r="K59" s="41">
        <f>((Input!K48-AVERAGE(Input!K$3:K$60))/_xlfn.STDEV.S(Input!K$3:K$60))^2</f>
        <v>0.29248770559642751</v>
      </c>
      <c r="L59" s="41">
        <f>((Input!L48-AVERAGE(Input!L$3:L$60))/_xlfn.STDEV.S(Input!L$3:L$60))^2</f>
        <v>0.30290633086100049</v>
      </c>
      <c r="M59" s="41">
        <f>((Input!M48-AVERAGE(Input!M$3:M$60))/_xlfn.STDEV.S(Input!M$3:M$60))^2</f>
        <v>1.0995752935093454E-4</v>
      </c>
      <c r="N59" s="41">
        <f>((Input!N48-AVERAGE(Input!N$3:N$60))/_xlfn.STDEV.S(Input!N$3:N$60))^2</f>
        <v>6.7737798641747602E-5</v>
      </c>
      <c r="O59" s="41">
        <f>((Input!O48-AVERAGE(Input!O$3:O$60))/_xlfn.STDEV.S(Input!O$3:O$60))^2</f>
        <v>0.28488724026026013</v>
      </c>
      <c r="P59" s="41">
        <f>((Input!P48-AVERAGE(Input!P$3:P$60))/_xlfn.STDEV.S(Input!P$3:P$60))^2</f>
        <v>0.58907628469798068</v>
      </c>
      <c r="Q59" s="41">
        <f>_xlfn.CHISQ.DIST(F59,1,1)</f>
        <v>0.36083013730510743</v>
      </c>
      <c r="R59" s="41">
        <f>_xlfn.CHISQ.DIST(G59,1,1)</f>
        <v>0.37690515430531435</v>
      </c>
      <c r="S59" s="41">
        <f>_xlfn.CHISQ.DIST(H59,1,1)</f>
        <v>0.41525193824545015</v>
      </c>
      <c r="T59" s="41">
        <f>_xlfn.CHISQ.DIST(I59,1,1)</f>
        <v>0.28830809947728014</v>
      </c>
      <c r="U59" s="41">
        <f>_xlfn.CHISQ.DIST(J59,1,1)</f>
        <v>0.20020559120336853</v>
      </c>
      <c r="V59" s="41">
        <f>_xlfn.CHISQ.DIST(K59,1,1)</f>
        <v>0.41136925722040657</v>
      </c>
      <c r="W59" s="41">
        <f>_xlfn.CHISQ.DIST(L59,1,1)</f>
        <v>0.41793387689675565</v>
      </c>
      <c r="X59" s="41">
        <f>_xlfn.CHISQ.DIST(M59,1,1)</f>
        <v>8.3665149049021777E-3</v>
      </c>
      <c r="Y59" s="41">
        <f>_xlfn.CHISQ.DIST(N59,1,1)</f>
        <v>6.5667532523059997E-3</v>
      </c>
      <c r="Z59" s="41">
        <f>_xlfn.CHISQ.DIST(O59,1,1)</f>
        <v>0.40648430780963485</v>
      </c>
      <c r="AA59" s="41">
        <f>_xlfn.CHISQ.DIST(P59,1,1)</f>
        <v>0.55722346385962584</v>
      </c>
      <c r="AB59" s="42">
        <f>_xlfn.XLOOKUP(E59,Input!$E$3:$E$60,Input!$Q$3:$Q$60,0,0)</f>
        <v>413263</v>
      </c>
      <c r="AC59" s="78">
        <f>_xlfn.CHISQ.DIST(SUM(Q59:AA59),COUNT(Q59:AA59),1)</f>
        <v>1.6644267345591723E-2</v>
      </c>
    </row>
    <row r="60" spans="1:30" x14ac:dyDescent="0.3">
      <c r="A60" s="43" t="s">
        <v>348</v>
      </c>
      <c r="B60" s="43">
        <v>3</v>
      </c>
      <c r="C60" s="43" t="s">
        <v>387</v>
      </c>
      <c r="D60" s="43" t="s">
        <v>802</v>
      </c>
      <c r="E60" s="43" t="s">
        <v>600</v>
      </c>
      <c r="F60" s="41">
        <f>((Input!F44-AVERAGE(Input!F$3:F$60))/_xlfn.STDEV.S(Input!F$3:F$60))^2</f>
        <v>7.1522905767398365E-2</v>
      </c>
      <c r="G60" s="41">
        <f>((Input!G44-AVERAGE(Input!G$3:G$60))/_xlfn.STDEV.S(Input!G$3:G$60))^2</f>
        <v>6.5576773707051492E-2</v>
      </c>
      <c r="H60" s="41">
        <f>((Input!H44-AVERAGE(Input!H$3:H$60))/_xlfn.STDEV.S(Input!H$3:H$60))^2</f>
        <v>4.9457349479184133E-3</v>
      </c>
      <c r="I60" s="41">
        <f>((Input!I44-AVERAGE(Input!I$3:I$60))/_xlfn.STDEV.S(Input!I$3:I$60))^2</f>
        <v>0.2675821703019256</v>
      </c>
      <c r="J60" s="41">
        <f>((Input!J44-AVERAGE(Input!J$3:J$60))/_xlfn.STDEV.S(Input!J$3:J$60))^2</f>
        <v>0.52293261275459457</v>
      </c>
      <c r="K60" s="41">
        <f>((Input!K44-AVERAGE(Input!K$3:K$60))/_xlfn.STDEV.S(Input!K$3:K$60))^2</f>
        <v>1.4956478799444506E-2</v>
      </c>
      <c r="L60" s="41">
        <f>((Input!L44-AVERAGE(Input!L$3:L$60))/_xlfn.STDEV.S(Input!L$3:L$60))^2</f>
        <v>0.74386568258219954</v>
      </c>
      <c r="M60" s="41">
        <f>((Input!M44-AVERAGE(Input!M$3:M$60))/_xlfn.STDEV.S(Input!M$3:M$60))^2</f>
        <v>2.3086125858406549E-3</v>
      </c>
      <c r="N60" s="41">
        <f>((Input!N44-AVERAGE(Input!N$3:N$60))/_xlfn.STDEV.S(Input!N$3:N$60))^2</f>
        <v>0.18828149917264808</v>
      </c>
      <c r="O60" s="41">
        <f>((Input!O44-AVERAGE(Input!O$3:O$60))/_xlfn.STDEV.S(Input!O$3:O$60))^2</f>
        <v>2.9581479692101093E-3</v>
      </c>
      <c r="P60" s="41">
        <f>((Input!P44-AVERAGE(Input!P$3:P$60))/_xlfn.STDEV.S(Input!P$3:P$60))^2</f>
        <v>2.2962743536977697</v>
      </c>
      <c r="Q60" s="41">
        <f>_xlfn.CHISQ.DIST(F60,1,1)</f>
        <v>0.21086779889745111</v>
      </c>
      <c r="R60" s="41">
        <f>_xlfn.CHISQ.DIST(G60,1,1)</f>
        <v>0.202110644598747</v>
      </c>
      <c r="S60" s="41">
        <f>_xlfn.CHISQ.DIST(H60,1,1)</f>
        <v>5.6065747169541678E-2</v>
      </c>
      <c r="T60" s="41">
        <f>_xlfn.CHISQ.DIST(I60,1,1)</f>
        <v>0.39504169641919767</v>
      </c>
      <c r="U60" s="41">
        <f>_xlfn.CHISQ.DIST(J60,1,1)</f>
        <v>0.53040661322600657</v>
      </c>
      <c r="V60" s="41">
        <f>_xlfn.CHISQ.DIST(K60,1,1)</f>
        <v>9.7335941546240604E-2</v>
      </c>
      <c r="W60" s="41">
        <f>_xlfn.CHISQ.DIST(L60,1,1)</f>
        <v>0.61157463086864405</v>
      </c>
      <c r="X60" s="41">
        <f>_xlfn.CHISQ.DIST(M60,1,1)</f>
        <v>3.832203063618507E-2</v>
      </c>
      <c r="Y60" s="41">
        <f>_xlfn.CHISQ.DIST(N60,1,1)</f>
        <v>0.3356492240159244</v>
      </c>
      <c r="Z60" s="41">
        <f>_xlfn.CHISQ.DIST(O60,1,1)</f>
        <v>4.337464494912379E-2</v>
      </c>
      <c r="AA60" s="41">
        <f>_xlfn.CHISQ.DIST(P60,1,1)</f>
        <v>0.87031526648814161</v>
      </c>
      <c r="AB60" s="42">
        <f>_xlfn.XLOOKUP(E60,Input!$E$3:$E$60,Input!$Q$3:$Q$60,0,0)</f>
        <v>822643</v>
      </c>
      <c r="AC60" s="78">
        <f>_xlfn.CHISQ.DIST(SUM(Q60:AA60),COUNT(Q60:AA60),1)</f>
        <v>1.5516212649324256E-2</v>
      </c>
    </row>
    <row r="61" spans="1:30" x14ac:dyDescent="0.3">
      <c r="A61" s="43" t="s">
        <v>357</v>
      </c>
      <c r="B61" s="43">
        <v>3</v>
      </c>
      <c r="C61" s="43" t="s">
        <v>379</v>
      </c>
      <c r="D61" s="43" t="s">
        <v>803</v>
      </c>
      <c r="E61" s="43" t="s">
        <v>592</v>
      </c>
      <c r="F61" s="41">
        <f>((Input!F53-AVERAGE(Input!F$3:F$60))/_xlfn.STDEV.S(Input!F$3:F$60))^2</f>
        <v>2.3084710321230771E-3</v>
      </c>
      <c r="G61" s="41">
        <f>((Input!G53-AVERAGE(Input!G$3:G$60))/_xlfn.STDEV.S(Input!G$3:G$60))^2</f>
        <v>8.5915410435245083E-4</v>
      </c>
      <c r="H61" s="41">
        <f>((Input!H53-AVERAGE(Input!H$3:H$60))/_xlfn.STDEV.S(Input!H$3:H$60))^2</f>
        <v>0.25103904832364327</v>
      </c>
      <c r="I61" s="41">
        <f>((Input!I53-AVERAGE(Input!I$3:I$60))/_xlfn.STDEV.S(Input!I$3:I$60))^2</f>
        <v>0.92618978369570393</v>
      </c>
      <c r="J61" s="41">
        <f>((Input!J53-AVERAGE(Input!J$3:J$60))/_xlfn.STDEV.S(Input!J$3:J$60))^2</f>
        <v>0.70877907999749046</v>
      </c>
      <c r="K61" s="41">
        <f>((Input!K53-AVERAGE(Input!K$3:K$60))/_xlfn.STDEV.S(Input!K$3:K$60))^2</f>
        <v>0.11610779398949213</v>
      </c>
      <c r="L61" s="41">
        <f>((Input!L53-AVERAGE(Input!L$3:L$60))/_xlfn.STDEV.S(Input!L$3:L$60))^2</f>
        <v>0.21044930264049289</v>
      </c>
      <c r="M61" s="41">
        <f>((Input!M53-AVERAGE(Input!M$3:M$60))/_xlfn.STDEV.S(Input!M$3:M$60))^2</f>
        <v>0.35404064974476973</v>
      </c>
      <c r="N61" s="41">
        <f>((Input!N53-AVERAGE(Input!N$3:N$60))/_xlfn.STDEV.S(Input!N$3:N$60))^2</f>
        <v>0.11292107273741395</v>
      </c>
      <c r="O61" s="41">
        <f>((Input!O53-AVERAGE(Input!O$3:O$60))/_xlfn.STDEV.S(Input!O$3:O$60))^2</f>
        <v>8.4979832496703058E-7</v>
      </c>
      <c r="P61" s="41">
        <f>((Input!P53-AVERAGE(Input!P$3:P$60))/_xlfn.STDEV.S(Input!P$3:P$60))^2</f>
        <v>2.0041428028240139E-2</v>
      </c>
      <c r="Q61" s="41">
        <f>_xlfn.CHISQ.DIST(F61,1,1)</f>
        <v>3.8320856654883419E-2</v>
      </c>
      <c r="R61" s="41">
        <f>_xlfn.CHISQ.DIST(G61,1,1)</f>
        <v>2.3383709764268401E-2</v>
      </c>
      <c r="S61" s="41">
        <f>_xlfn.CHISQ.DIST(H61,1,1)</f>
        <v>0.38365559995123327</v>
      </c>
      <c r="T61" s="41">
        <f>_xlfn.CHISQ.DIST(I61,1,1)</f>
        <v>0.66414503146510817</v>
      </c>
      <c r="U61" s="41">
        <f>_xlfn.CHISQ.DIST(J61,1,1)</f>
        <v>0.60015057407435313</v>
      </c>
      <c r="V61" s="41">
        <f>_xlfn.CHISQ.DIST(K61,1,1)</f>
        <v>0.26670514724332545</v>
      </c>
      <c r="W61" s="41">
        <f>_xlfn.CHISQ.DIST(L61,1,1)</f>
        <v>0.35358452704423482</v>
      </c>
      <c r="X61" s="41">
        <f>_xlfn.CHISQ.DIST(M61,1,1)</f>
        <v>0.44816531961110168</v>
      </c>
      <c r="Y61" s="41">
        <f>_xlfn.CHISQ.DIST(N61,1,1)</f>
        <v>0.2631572674735112</v>
      </c>
      <c r="Z61" s="41">
        <f>_xlfn.CHISQ.DIST(O61,1,1)</f>
        <v>7.3552584111802452E-4</v>
      </c>
      <c r="AA61" s="41">
        <f>_xlfn.CHISQ.DIST(P61,1,1)</f>
        <v>0.11257855843645716</v>
      </c>
      <c r="AB61" s="42">
        <f>_xlfn.XLOOKUP(E61,Input!$E$3:$E$60,Input!$Q$3:$Q$60,0,0)</f>
        <v>949442</v>
      </c>
      <c r="AC61" s="78">
        <f>_xlfn.CHISQ.DIST(SUM(Q61:AA61),COUNT(Q61:AA61),1)</f>
        <v>1.1478895972454578E-2</v>
      </c>
    </row>
    <row r="62" spans="1:30" x14ac:dyDescent="0.3">
      <c r="A62" s="43" t="s">
        <v>354</v>
      </c>
      <c r="B62" s="43">
        <v>3</v>
      </c>
      <c r="C62" s="43" t="s">
        <v>401</v>
      </c>
      <c r="D62" s="43" t="s">
        <v>803</v>
      </c>
      <c r="E62" s="43" t="s">
        <v>614</v>
      </c>
      <c r="F62" s="41">
        <f>((Input!F50-AVERAGE(Input!F$3:F$60))/_xlfn.STDEV.S(Input!F$3:F$60))^2</f>
        <v>0.1667638476319846</v>
      </c>
      <c r="G62" s="41">
        <f>((Input!G50-AVERAGE(Input!G$3:G$60))/_xlfn.STDEV.S(Input!G$3:G$60))^2</f>
        <v>0.17397406884374295</v>
      </c>
      <c r="H62" s="41">
        <f>((Input!H50-AVERAGE(Input!H$3:H$60))/_xlfn.STDEV.S(Input!H$3:H$60))^2</f>
        <v>0.33432094471805412</v>
      </c>
      <c r="I62" s="41">
        <f>((Input!I50-AVERAGE(Input!I$3:I$60))/_xlfn.STDEV.S(Input!I$3:I$60))^2</f>
        <v>0.34767035037816646</v>
      </c>
      <c r="J62" s="41">
        <f>((Input!J50-AVERAGE(Input!J$3:J$60))/_xlfn.STDEV.S(Input!J$3:J$60))^2</f>
        <v>0.4919303667422899</v>
      </c>
      <c r="K62" s="41">
        <f>((Input!K50-AVERAGE(Input!K$3:K$60))/_xlfn.STDEV.S(Input!K$3:K$60))^2</f>
        <v>0.19533430230347112</v>
      </c>
      <c r="L62" s="41">
        <f>((Input!L50-AVERAGE(Input!L$3:L$60))/_xlfn.STDEV.S(Input!L$3:L$60))^2</f>
        <v>8.2038035909415779E-7</v>
      </c>
      <c r="M62" s="41">
        <f>((Input!M50-AVERAGE(Input!M$3:M$60))/_xlfn.STDEV.S(Input!M$3:M$60))^2</f>
        <v>2.0949810713507877E-2</v>
      </c>
      <c r="N62" s="41">
        <f>((Input!N50-AVERAGE(Input!N$3:N$60))/_xlfn.STDEV.S(Input!N$3:N$60))^2</f>
        <v>0.30947937423366889</v>
      </c>
      <c r="O62" s="41">
        <f>((Input!O50-AVERAGE(Input!O$3:O$60))/_xlfn.STDEV.S(Input!O$3:O$60))^2</f>
        <v>8.4979832496703058E-7</v>
      </c>
      <c r="P62" s="41">
        <f>((Input!P50-AVERAGE(Input!P$3:P$60))/_xlfn.STDEV.S(Input!P$3:P$60))^2</f>
        <v>2.0041428028240139E-2</v>
      </c>
      <c r="Q62" s="41">
        <f>_xlfn.CHISQ.DIST(F62,1,1)</f>
        <v>0.31699595952255871</v>
      </c>
      <c r="R62" s="41">
        <f>_xlfn.CHISQ.DIST(G62,1,1)</f>
        <v>0.3233961895120282</v>
      </c>
      <c r="S62" s="41">
        <f>_xlfn.CHISQ.DIST(H62,1,1)</f>
        <v>0.43687423139468418</v>
      </c>
      <c r="T62" s="41">
        <f>_xlfn.CHISQ.DIST(I62,1,1)</f>
        <v>0.44456514003455216</v>
      </c>
      <c r="U62" s="41">
        <f>_xlfn.CHISQ.DIST(J62,1,1)</f>
        <v>0.51693252656610966</v>
      </c>
      <c r="V62" s="41">
        <f>_xlfn.CHISQ.DIST(K62,1,1)</f>
        <v>0.34148648280902538</v>
      </c>
      <c r="W62" s="41">
        <f>_xlfn.CHISQ.DIST(L62,1,1)</f>
        <v>7.2268265140466067E-4</v>
      </c>
      <c r="X62" s="41">
        <f>_xlfn.CHISQ.DIST(M62,1,1)</f>
        <v>0.11508423410009865</v>
      </c>
      <c r="Y62" s="41">
        <f>_xlfn.CHISQ.DIST(N62,1,1)</f>
        <v>0.42200016207095697</v>
      </c>
      <c r="Z62" s="41">
        <f>_xlfn.CHISQ.DIST(O62,1,1)</f>
        <v>7.3552584111802452E-4</v>
      </c>
      <c r="AA62" s="41">
        <f>_xlfn.CHISQ.DIST(P62,1,1)</f>
        <v>0.11257855843645716</v>
      </c>
      <c r="AB62" s="42">
        <f>_xlfn.XLOOKUP(E62,Input!$E$3:$E$60,Input!$Q$3:$Q$60,0,0)</f>
        <v>336374</v>
      </c>
      <c r="AC62" s="78">
        <f>_xlfn.CHISQ.DIST(SUM(Q62:AA62),COUNT(Q62:AA62),1)</f>
        <v>9.6952420161487765E-3</v>
      </c>
    </row>
  </sheetData>
  <sortState xmlns:xlrd2="http://schemas.microsoft.com/office/spreadsheetml/2017/richdata2" ref="A37:AC62">
    <sortCondition descending="1" ref="AC37:AC62"/>
  </sortState>
  <mergeCells count="4">
    <mergeCell ref="A1:E1"/>
    <mergeCell ref="F1:P1"/>
    <mergeCell ref="Q1:AA1"/>
    <mergeCell ref="AC1:A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E266-9E26-48D8-AB0D-9B2D61110669}">
  <dimension ref="A1:E213"/>
  <sheetViews>
    <sheetView workbookViewId="0">
      <selection activeCell="C1" sqref="C1:E2"/>
    </sheetView>
  </sheetViews>
  <sheetFormatPr defaultRowHeight="14.4" x14ac:dyDescent="0.3"/>
  <cols>
    <col min="1" max="1" width="30.5546875" bestFit="1" customWidth="1"/>
    <col min="2" max="2" width="13.33203125" bestFit="1" customWidth="1"/>
    <col min="3" max="3" width="10.6640625" bestFit="1" customWidth="1"/>
    <col min="4" max="4" width="9.6640625" bestFit="1" customWidth="1"/>
    <col min="5" max="5" width="30.5546875" bestFit="1" customWidth="1"/>
  </cols>
  <sheetData>
    <row r="1" spans="1:5" x14ac:dyDescent="0.3">
      <c r="A1" t="s">
        <v>211</v>
      </c>
      <c r="B1" t="s">
        <v>809</v>
      </c>
      <c r="C1" s="5" t="s">
        <v>277</v>
      </c>
      <c r="D1" s="5" t="s">
        <v>276</v>
      </c>
      <c r="E1" s="5" t="s">
        <v>278</v>
      </c>
    </row>
    <row r="2" spans="1:5" x14ac:dyDescent="0.3">
      <c r="A2" t="s">
        <v>3</v>
      </c>
      <c r="B2">
        <v>18765467</v>
      </c>
      <c r="C2" t="str">
        <f>IF(RIGHT(A2,1)=")",RIGHT(A2,5),"N/A")</f>
        <v>N/A</v>
      </c>
      <c r="D2" t="str">
        <f>TRIM(IF(LEFT(C2,1)="(",MID(C2,2,3),"N/A"))</f>
        <v>N/A</v>
      </c>
      <c r="E2" t="str">
        <f>UPPER(TRIM(IF(D2="N/A","N/A",LEFT(A2,LEN(A2)-5))))</f>
        <v>N/A</v>
      </c>
    </row>
    <row r="3" spans="1:5" x14ac:dyDescent="0.3">
      <c r="A3" t="s">
        <v>5</v>
      </c>
      <c r="B3">
        <v>1779697</v>
      </c>
      <c r="C3" t="str">
        <f t="shared" ref="C3:C66" si="0">IF(RIGHT(A3,1)=")",RIGHT(A3,5),"N/A")</f>
        <v>(602)</v>
      </c>
      <c r="D3" t="str">
        <f t="shared" ref="D3:D66" si="1">TRIM(IF(LEFT(C3,1)="(",MID(C3,2,3),"N/A"))</f>
        <v>602</v>
      </c>
      <c r="E3" t="str">
        <f t="shared" ref="E3:E66" si="2">UPPER(TRIM(IF(D3="N/A","N/A",LEFT(A3,LEN(A3)-5))))</f>
        <v>CHICAGO</v>
      </c>
    </row>
    <row r="4" spans="1:5" x14ac:dyDescent="0.3">
      <c r="A4" t="s">
        <v>6</v>
      </c>
      <c r="B4">
        <v>1221298</v>
      </c>
      <c r="C4" t="str">
        <f t="shared" si="0"/>
        <v>(613)</v>
      </c>
      <c r="D4" t="str">
        <f t="shared" si="1"/>
        <v>613</v>
      </c>
      <c r="E4" t="str">
        <f t="shared" si="2"/>
        <v>MINNEAPOLIS-ST. PAUL</v>
      </c>
    </row>
    <row r="5" spans="1:5" x14ac:dyDescent="0.3">
      <c r="A5" t="s">
        <v>4</v>
      </c>
      <c r="B5">
        <v>1005628</v>
      </c>
      <c r="C5" t="str">
        <f t="shared" si="0"/>
        <v>(524)</v>
      </c>
      <c r="D5" t="str">
        <f t="shared" si="1"/>
        <v>524</v>
      </c>
      <c r="E5" t="str">
        <f t="shared" si="2"/>
        <v>ATLANTA</v>
      </c>
    </row>
    <row r="6" spans="1:5" x14ac:dyDescent="0.3">
      <c r="A6" t="s">
        <v>8</v>
      </c>
      <c r="B6">
        <v>948744</v>
      </c>
      <c r="C6" t="str">
        <f t="shared" si="0"/>
        <v>(751)</v>
      </c>
      <c r="D6" t="str">
        <f t="shared" si="1"/>
        <v>751</v>
      </c>
      <c r="E6" t="str">
        <f t="shared" si="2"/>
        <v>DENVER</v>
      </c>
    </row>
    <row r="7" spans="1:5" x14ac:dyDescent="0.3">
      <c r="A7" t="s">
        <v>7</v>
      </c>
      <c r="B7">
        <v>861498</v>
      </c>
      <c r="C7" t="str">
        <f t="shared" si="0"/>
        <v>(819)</v>
      </c>
      <c r="D7" t="str">
        <f t="shared" si="1"/>
        <v>819</v>
      </c>
      <c r="E7" t="str">
        <f t="shared" si="2"/>
        <v>SEATTLE-TACOMA</v>
      </c>
    </row>
    <row r="8" spans="1:5" x14ac:dyDescent="0.3">
      <c r="A8" t="s">
        <v>9</v>
      </c>
      <c r="B8">
        <v>706907</v>
      </c>
      <c r="C8" t="str">
        <f t="shared" si="0"/>
        <v>(753)</v>
      </c>
      <c r="D8" t="str">
        <f t="shared" si="1"/>
        <v>753</v>
      </c>
      <c r="E8" t="str">
        <f t="shared" si="2"/>
        <v>PHOENIX (PRESCOTT)</v>
      </c>
    </row>
    <row r="9" spans="1:5" x14ac:dyDescent="0.3">
      <c r="A9" t="s">
        <v>20</v>
      </c>
      <c r="B9">
        <v>657548</v>
      </c>
      <c r="C9" t="str">
        <f t="shared" si="0"/>
        <v>(501)</v>
      </c>
      <c r="D9" t="str">
        <f t="shared" si="1"/>
        <v>501</v>
      </c>
      <c r="E9" t="str">
        <f t="shared" si="2"/>
        <v>NEW YORK</v>
      </c>
    </row>
    <row r="10" spans="1:5" x14ac:dyDescent="0.3">
      <c r="A10" t="s">
        <v>11</v>
      </c>
      <c r="B10">
        <v>615017</v>
      </c>
      <c r="C10" t="str">
        <f t="shared" si="0"/>
        <v>(616)</v>
      </c>
      <c r="D10" t="str">
        <f t="shared" si="1"/>
        <v>616</v>
      </c>
      <c r="E10" t="str">
        <f t="shared" si="2"/>
        <v>KANSAS CITY</v>
      </c>
    </row>
    <row r="11" spans="1:5" x14ac:dyDescent="0.3">
      <c r="A11" t="s">
        <v>60</v>
      </c>
      <c r="B11">
        <v>604457</v>
      </c>
      <c r="C11" t="str">
        <f t="shared" si="0"/>
        <v>o (0)</v>
      </c>
      <c r="D11" t="str">
        <f t="shared" si="1"/>
        <v>N/A</v>
      </c>
      <c r="E11" t="str">
        <f t="shared" si="2"/>
        <v>N/A</v>
      </c>
    </row>
    <row r="12" spans="1:5" x14ac:dyDescent="0.3">
      <c r="A12" t="s">
        <v>26</v>
      </c>
      <c r="B12">
        <v>567593</v>
      </c>
      <c r="C12" t="str">
        <f t="shared" si="0"/>
        <v>(511)</v>
      </c>
      <c r="D12" t="str">
        <f t="shared" si="1"/>
        <v>511</v>
      </c>
      <c r="E12" t="str">
        <f t="shared" si="2"/>
        <v>WASHINGTON DC (HAGRSTWN)</v>
      </c>
    </row>
    <row r="13" spans="1:5" x14ac:dyDescent="0.3">
      <c r="A13" t="s">
        <v>12</v>
      </c>
      <c r="B13">
        <v>560966</v>
      </c>
      <c r="C13" t="str">
        <f t="shared" si="0"/>
        <v>(617)</v>
      </c>
      <c r="D13" t="str">
        <f t="shared" si="1"/>
        <v>617</v>
      </c>
      <c r="E13" t="str">
        <f t="shared" si="2"/>
        <v>MILWAUKEE</v>
      </c>
    </row>
    <row r="14" spans="1:5" x14ac:dyDescent="0.3">
      <c r="A14" t="s">
        <v>10</v>
      </c>
      <c r="B14">
        <v>511163</v>
      </c>
      <c r="C14" t="str">
        <f t="shared" si="0"/>
        <v>(609)</v>
      </c>
      <c r="D14" t="str">
        <f t="shared" si="1"/>
        <v>609</v>
      </c>
      <c r="E14" t="str">
        <f t="shared" si="2"/>
        <v>ST. LOUIS</v>
      </c>
    </row>
    <row r="15" spans="1:5" x14ac:dyDescent="0.3">
      <c r="A15" t="s">
        <v>13</v>
      </c>
      <c r="B15">
        <v>460593</v>
      </c>
      <c r="C15" t="str">
        <f t="shared" si="0"/>
        <v>(820)</v>
      </c>
      <c r="D15" t="str">
        <f t="shared" si="1"/>
        <v>820</v>
      </c>
      <c r="E15" t="str">
        <f t="shared" si="2"/>
        <v>PORTLAND OR</v>
      </c>
    </row>
    <row r="16" spans="1:5" x14ac:dyDescent="0.3">
      <c r="A16" t="s">
        <v>14</v>
      </c>
      <c r="B16">
        <v>375446</v>
      </c>
      <c r="C16" t="str">
        <f t="shared" si="0"/>
        <v>(770)</v>
      </c>
      <c r="D16" t="str">
        <f t="shared" si="1"/>
        <v>770</v>
      </c>
      <c r="E16" t="str">
        <f t="shared" si="2"/>
        <v>SALT LAKE CITY</v>
      </c>
    </row>
    <row r="17" spans="1:5" x14ac:dyDescent="0.3">
      <c r="A17" t="s">
        <v>24</v>
      </c>
      <c r="B17">
        <v>370326</v>
      </c>
      <c r="C17" t="str">
        <f t="shared" si="0"/>
        <v>(803)</v>
      </c>
      <c r="D17" t="str">
        <f t="shared" si="1"/>
        <v>803</v>
      </c>
      <c r="E17" t="str">
        <f t="shared" si="2"/>
        <v>LOS ANGELES</v>
      </c>
    </row>
    <row r="18" spans="1:5" x14ac:dyDescent="0.3">
      <c r="A18" t="s">
        <v>19</v>
      </c>
      <c r="B18">
        <v>342998</v>
      </c>
      <c r="C18" t="str">
        <f t="shared" si="0"/>
        <v>(652)</v>
      </c>
      <c r="D18" t="str">
        <f t="shared" si="1"/>
        <v>652</v>
      </c>
      <c r="E18" t="str">
        <f t="shared" si="2"/>
        <v>OMAHA</v>
      </c>
    </row>
    <row r="19" spans="1:5" x14ac:dyDescent="0.3">
      <c r="A19" t="s">
        <v>17</v>
      </c>
      <c r="B19">
        <v>336395</v>
      </c>
      <c r="C19" t="str">
        <f t="shared" si="0"/>
        <v>(527)</v>
      </c>
      <c r="D19" t="str">
        <f t="shared" si="1"/>
        <v>527</v>
      </c>
      <c r="E19" t="str">
        <f t="shared" si="2"/>
        <v>INDIANAPOLIS</v>
      </c>
    </row>
    <row r="20" spans="1:5" x14ac:dyDescent="0.3">
      <c r="A20" t="s">
        <v>46</v>
      </c>
      <c r="B20">
        <v>317870</v>
      </c>
      <c r="C20" t="str">
        <f t="shared" si="0"/>
        <v>(807)</v>
      </c>
      <c r="D20" t="str">
        <f t="shared" si="1"/>
        <v>807</v>
      </c>
      <c r="E20" t="str">
        <f t="shared" si="2"/>
        <v>SAN FRANCISCO-OAK-SAN JOSE</v>
      </c>
    </row>
    <row r="21" spans="1:5" x14ac:dyDescent="0.3">
      <c r="A21" t="s">
        <v>25</v>
      </c>
      <c r="B21">
        <v>312890</v>
      </c>
      <c r="C21" t="str">
        <f t="shared" si="0"/>
        <v>(504)</v>
      </c>
      <c r="D21" t="str">
        <f t="shared" si="1"/>
        <v>504</v>
      </c>
      <c r="E21" t="str">
        <f t="shared" si="2"/>
        <v>PHILADELPHIA</v>
      </c>
    </row>
    <row r="22" spans="1:5" x14ac:dyDescent="0.3">
      <c r="A22" t="s">
        <v>15</v>
      </c>
      <c r="B22">
        <v>283820</v>
      </c>
      <c r="C22" t="str">
        <f t="shared" si="0"/>
        <v>(839)</v>
      </c>
      <c r="D22" t="str">
        <f t="shared" si="1"/>
        <v>839</v>
      </c>
      <c r="E22" t="str">
        <f t="shared" si="2"/>
        <v>LAS VEGAS</v>
      </c>
    </row>
    <row r="23" spans="1:5" x14ac:dyDescent="0.3">
      <c r="A23" t="s">
        <v>21</v>
      </c>
      <c r="B23">
        <v>276223</v>
      </c>
      <c r="C23" t="str">
        <f t="shared" si="0"/>
        <v>(669)</v>
      </c>
      <c r="D23" t="str">
        <f t="shared" si="1"/>
        <v>669</v>
      </c>
      <c r="E23" t="str">
        <f t="shared" si="2"/>
        <v>MADISON</v>
      </c>
    </row>
    <row r="24" spans="1:5" x14ac:dyDescent="0.3">
      <c r="A24" t="s">
        <v>16</v>
      </c>
      <c r="B24">
        <v>271480</v>
      </c>
      <c r="C24" t="str">
        <f t="shared" si="0"/>
        <v>(510)</v>
      </c>
      <c r="D24" t="str">
        <f t="shared" si="1"/>
        <v>510</v>
      </c>
      <c r="E24" t="str">
        <f t="shared" si="2"/>
        <v>CLEVELAND-AKRON (CANTON)</v>
      </c>
    </row>
    <row r="25" spans="1:5" x14ac:dyDescent="0.3">
      <c r="A25" t="s">
        <v>18</v>
      </c>
      <c r="B25">
        <v>223338</v>
      </c>
      <c r="C25" t="str">
        <f t="shared" si="0"/>
        <v>(535)</v>
      </c>
      <c r="D25" t="str">
        <f t="shared" si="1"/>
        <v>535</v>
      </c>
      <c r="E25" t="str">
        <f t="shared" si="2"/>
        <v>COLUMBUS OH</v>
      </c>
    </row>
    <row r="26" spans="1:5" x14ac:dyDescent="0.3">
      <c r="A26" t="s">
        <v>38</v>
      </c>
      <c r="B26">
        <v>205952</v>
      </c>
      <c r="C26" t="str">
        <f t="shared" si="0"/>
        <v>(623)</v>
      </c>
      <c r="D26" t="str">
        <f t="shared" si="1"/>
        <v>623</v>
      </c>
      <c r="E26" t="str">
        <f t="shared" si="2"/>
        <v>DALLAS-FT. WORTH</v>
      </c>
    </row>
    <row r="27" spans="1:5" x14ac:dyDescent="0.3">
      <c r="A27" t="s">
        <v>23</v>
      </c>
      <c r="B27">
        <v>200110</v>
      </c>
      <c r="C27" t="str">
        <f t="shared" si="0"/>
        <v>(678)</v>
      </c>
      <c r="D27" t="str">
        <f t="shared" si="1"/>
        <v>678</v>
      </c>
      <c r="E27" t="str">
        <f t="shared" si="2"/>
        <v>WICHITA-HUTCHINSON PLUS</v>
      </c>
    </row>
    <row r="28" spans="1:5" x14ac:dyDescent="0.3">
      <c r="A28" t="s">
        <v>32</v>
      </c>
      <c r="B28">
        <v>184048</v>
      </c>
      <c r="C28" t="str">
        <f t="shared" si="0"/>
        <v>(658)</v>
      </c>
      <c r="D28" t="str">
        <f t="shared" si="1"/>
        <v>658</v>
      </c>
      <c r="E28" t="str">
        <f t="shared" si="2"/>
        <v>GREEN BAY-APPLETON</v>
      </c>
    </row>
    <row r="29" spans="1:5" x14ac:dyDescent="0.3">
      <c r="A29" t="s">
        <v>27</v>
      </c>
      <c r="B29">
        <v>181529</v>
      </c>
      <c r="C29" t="str">
        <f t="shared" si="0"/>
        <v>(679)</v>
      </c>
      <c r="D29" t="str">
        <f t="shared" si="1"/>
        <v>679</v>
      </c>
      <c r="E29" t="str">
        <f t="shared" si="2"/>
        <v>DES MOINES-AMES</v>
      </c>
    </row>
    <row r="30" spans="1:5" x14ac:dyDescent="0.3">
      <c r="A30" t="s">
        <v>22</v>
      </c>
      <c r="B30">
        <v>178913</v>
      </c>
      <c r="C30" t="str">
        <f t="shared" si="0"/>
        <v>(515)</v>
      </c>
      <c r="D30" t="str">
        <f t="shared" si="1"/>
        <v>515</v>
      </c>
      <c r="E30" t="str">
        <f t="shared" si="2"/>
        <v>CINCINNATI</v>
      </c>
    </row>
    <row r="31" spans="1:5" x14ac:dyDescent="0.3">
      <c r="A31" t="s">
        <v>29</v>
      </c>
      <c r="B31">
        <v>155719</v>
      </c>
      <c r="C31" t="str">
        <f t="shared" si="0"/>
        <v>(505)</v>
      </c>
      <c r="D31" t="str">
        <f t="shared" si="1"/>
        <v>505</v>
      </c>
      <c r="E31" t="str">
        <f t="shared" si="2"/>
        <v>DETROIT</v>
      </c>
    </row>
    <row r="32" spans="1:5" x14ac:dyDescent="0.3">
      <c r="A32" t="s">
        <v>83</v>
      </c>
      <c r="B32">
        <v>112566</v>
      </c>
      <c r="C32" t="str">
        <f t="shared" si="0"/>
        <v>(618)</v>
      </c>
      <c r="D32" t="str">
        <f t="shared" si="1"/>
        <v>618</v>
      </c>
      <c r="E32" t="str">
        <f t="shared" si="2"/>
        <v>HOUSTON</v>
      </c>
    </row>
    <row r="33" spans="1:5" x14ac:dyDescent="0.3">
      <c r="A33" t="s">
        <v>41</v>
      </c>
      <c r="B33">
        <v>109244</v>
      </c>
      <c r="C33" t="str">
        <f t="shared" si="0"/>
        <v>(881)</v>
      </c>
      <c r="D33" t="str">
        <f t="shared" si="1"/>
        <v>881</v>
      </c>
      <c r="E33" t="str">
        <f t="shared" si="2"/>
        <v>SPOKANE</v>
      </c>
    </row>
    <row r="34" spans="1:5" x14ac:dyDescent="0.3">
      <c r="A34" t="s">
        <v>35</v>
      </c>
      <c r="B34">
        <v>108915</v>
      </c>
      <c r="C34" t="str">
        <f t="shared" si="0"/>
        <v>(619)</v>
      </c>
      <c r="D34" t="str">
        <f t="shared" si="1"/>
        <v>619</v>
      </c>
      <c r="E34" t="str">
        <f t="shared" si="2"/>
        <v>SPRINGFIELD MO</v>
      </c>
    </row>
    <row r="35" spans="1:5" x14ac:dyDescent="0.3">
      <c r="A35" t="s">
        <v>30</v>
      </c>
      <c r="B35">
        <v>106169</v>
      </c>
      <c r="C35" t="str">
        <f t="shared" si="0"/>
        <v>(752)</v>
      </c>
      <c r="D35" t="str">
        <f t="shared" si="1"/>
        <v>752</v>
      </c>
      <c r="E35" t="str">
        <f t="shared" si="2"/>
        <v>COLORADO SPRINGS-PUEBLO</v>
      </c>
    </row>
    <row r="36" spans="1:5" x14ac:dyDescent="0.3">
      <c r="A36" t="s">
        <v>31</v>
      </c>
      <c r="B36">
        <v>99070</v>
      </c>
      <c r="C36" t="str">
        <f t="shared" si="0"/>
        <v>(637)</v>
      </c>
      <c r="D36" t="str">
        <f t="shared" si="1"/>
        <v>637</v>
      </c>
      <c r="E36" t="str">
        <f t="shared" si="2"/>
        <v>CEDAR RAPIDS-WTRLO-IWC&amp;DUB</v>
      </c>
    </row>
    <row r="37" spans="1:5" x14ac:dyDescent="0.3">
      <c r="A37" t="s">
        <v>51</v>
      </c>
      <c r="B37">
        <v>98702</v>
      </c>
      <c r="C37" t="str">
        <f t="shared" si="0"/>
        <v>(789)</v>
      </c>
      <c r="D37" t="str">
        <f t="shared" si="1"/>
        <v>789</v>
      </c>
      <c r="E37" t="str">
        <f t="shared" si="2"/>
        <v>TUCSON (SIERRA VISTA)</v>
      </c>
    </row>
    <row r="38" spans="1:5" x14ac:dyDescent="0.3">
      <c r="A38" t="s">
        <v>28</v>
      </c>
      <c r="B38">
        <v>98319</v>
      </c>
      <c r="C38" t="str">
        <f t="shared" si="0"/>
        <v>(542)</v>
      </c>
      <c r="D38" t="str">
        <f t="shared" si="1"/>
        <v>542</v>
      </c>
      <c r="E38" t="str">
        <f t="shared" si="2"/>
        <v>DAYTON</v>
      </c>
    </row>
    <row r="39" spans="1:5" x14ac:dyDescent="0.3">
      <c r="A39" t="s">
        <v>44</v>
      </c>
      <c r="B39">
        <v>95169</v>
      </c>
      <c r="C39" t="str">
        <f t="shared" si="0"/>
        <v>(702)</v>
      </c>
      <c r="D39" t="str">
        <f t="shared" si="1"/>
        <v>702</v>
      </c>
      <c r="E39" t="str">
        <f t="shared" si="2"/>
        <v>LA CROSSE-EAU CLAIRE</v>
      </c>
    </row>
    <row r="40" spans="1:5" x14ac:dyDescent="0.3">
      <c r="A40" t="s">
        <v>69</v>
      </c>
      <c r="B40">
        <v>90178</v>
      </c>
      <c r="C40" t="str">
        <f t="shared" si="0"/>
        <v>(862)</v>
      </c>
      <c r="D40" t="str">
        <f t="shared" si="1"/>
        <v>862</v>
      </c>
      <c r="E40" t="str">
        <f t="shared" si="2"/>
        <v>SACRAMNTO-STKTON-MODESTO</v>
      </c>
    </row>
    <row r="41" spans="1:5" x14ac:dyDescent="0.3">
      <c r="A41" t="s">
        <v>42</v>
      </c>
      <c r="B41">
        <v>81506</v>
      </c>
      <c r="C41" t="str">
        <f t="shared" si="0"/>
        <v>(724)</v>
      </c>
      <c r="D41" t="str">
        <f t="shared" si="1"/>
        <v>724</v>
      </c>
      <c r="E41" t="str">
        <f t="shared" si="2"/>
        <v>FARGO</v>
      </c>
    </row>
    <row r="42" spans="1:5" x14ac:dyDescent="0.3">
      <c r="A42" t="s">
        <v>141</v>
      </c>
      <c r="B42">
        <v>79967</v>
      </c>
      <c r="C42" t="str">
        <f t="shared" si="0"/>
        <v>(514)</v>
      </c>
      <c r="D42" t="str">
        <f t="shared" si="1"/>
        <v>514</v>
      </c>
      <c r="E42" t="str">
        <f t="shared" si="2"/>
        <v>BUFFALO</v>
      </c>
    </row>
    <row r="43" spans="1:5" x14ac:dyDescent="0.3">
      <c r="A43" t="s">
        <v>74</v>
      </c>
      <c r="B43">
        <v>79597</v>
      </c>
      <c r="C43" t="str">
        <f t="shared" si="0"/>
        <v>(539)</v>
      </c>
      <c r="D43" t="str">
        <f t="shared" si="1"/>
        <v>539</v>
      </c>
      <c r="E43" t="str">
        <f t="shared" si="2"/>
        <v>TAMPA-ST. PETE (SARASOTA)</v>
      </c>
    </row>
    <row r="44" spans="1:5" x14ac:dyDescent="0.3">
      <c r="A44" t="s">
        <v>91</v>
      </c>
      <c r="B44">
        <v>78306</v>
      </c>
      <c r="C44" t="str">
        <f t="shared" si="0"/>
        <v>(506)</v>
      </c>
      <c r="D44" t="str">
        <f t="shared" si="1"/>
        <v>506</v>
      </c>
      <c r="E44" t="str">
        <f t="shared" si="2"/>
        <v>BOSTON (MANCHESTER)</v>
      </c>
    </row>
    <row r="45" spans="1:5" x14ac:dyDescent="0.3">
      <c r="A45" t="s">
        <v>43</v>
      </c>
      <c r="B45">
        <v>76162</v>
      </c>
      <c r="C45" t="str">
        <f t="shared" si="0"/>
        <v>(604)</v>
      </c>
      <c r="D45" t="str">
        <f t="shared" si="1"/>
        <v>604</v>
      </c>
      <c r="E45" t="str">
        <f t="shared" si="2"/>
        <v>COLUMBIA-JEFFERSON CITY</v>
      </c>
    </row>
    <row r="46" spans="1:5" x14ac:dyDescent="0.3">
      <c r="A46" t="s">
        <v>52</v>
      </c>
      <c r="B46">
        <v>75160</v>
      </c>
      <c r="C46" t="str">
        <f t="shared" si="0"/>
        <v>(705)</v>
      </c>
      <c r="D46" t="str">
        <f t="shared" si="1"/>
        <v>705</v>
      </c>
      <c r="E46" t="str">
        <f t="shared" si="2"/>
        <v>WAUSAU-RHINELANDER</v>
      </c>
    </row>
    <row r="47" spans="1:5" x14ac:dyDescent="0.3">
      <c r="A47" t="s">
        <v>84</v>
      </c>
      <c r="B47">
        <v>74527</v>
      </c>
      <c r="C47" t="str">
        <f t="shared" si="0"/>
        <v>(534)</v>
      </c>
      <c r="D47" t="str">
        <f t="shared" si="1"/>
        <v>534</v>
      </c>
      <c r="E47" t="str">
        <f t="shared" si="2"/>
        <v>ORLANDO-DAYTONA BCH-MELBRN</v>
      </c>
    </row>
    <row r="48" spans="1:5" x14ac:dyDescent="0.3">
      <c r="A48" t="s">
        <v>76</v>
      </c>
      <c r="B48">
        <v>71012</v>
      </c>
      <c r="C48" t="str">
        <f t="shared" si="0"/>
        <v>(528)</v>
      </c>
      <c r="D48" t="str">
        <f t="shared" si="1"/>
        <v>528</v>
      </c>
      <c r="E48" t="str">
        <f t="shared" si="2"/>
        <v>MIAMI-FT. LAUDERDALE</v>
      </c>
    </row>
    <row r="49" spans="1:5" x14ac:dyDescent="0.3">
      <c r="A49" t="s">
        <v>40</v>
      </c>
      <c r="B49">
        <v>70056</v>
      </c>
      <c r="C49" t="str">
        <f t="shared" si="0"/>
        <v>(722)</v>
      </c>
      <c r="D49" t="str">
        <f t="shared" si="1"/>
        <v>722</v>
      </c>
      <c r="E49" t="str">
        <f t="shared" si="2"/>
        <v>LINCOLN &amp; HASTINGS-KRNY</v>
      </c>
    </row>
    <row r="50" spans="1:5" x14ac:dyDescent="0.3">
      <c r="A50" t="s">
        <v>75</v>
      </c>
      <c r="B50">
        <v>66769</v>
      </c>
      <c r="C50" t="str">
        <f t="shared" si="0"/>
        <v>(517)</v>
      </c>
      <c r="D50" t="str">
        <f t="shared" si="1"/>
        <v>517</v>
      </c>
      <c r="E50" t="str">
        <f t="shared" si="2"/>
        <v>CHARLOTTE</v>
      </c>
    </row>
    <row r="51" spans="1:5" x14ac:dyDescent="0.3">
      <c r="A51" t="s">
        <v>37</v>
      </c>
      <c r="B51">
        <v>66560</v>
      </c>
      <c r="C51" t="str">
        <f t="shared" si="0"/>
        <v>(682)</v>
      </c>
      <c r="D51" t="str">
        <f t="shared" si="1"/>
        <v>682</v>
      </c>
      <c r="E51" t="str">
        <f t="shared" si="2"/>
        <v>DAVENPORT-R.ISLAND-MOLINE</v>
      </c>
    </row>
    <row r="52" spans="1:5" x14ac:dyDescent="0.3">
      <c r="A52" t="s">
        <v>48</v>
      </c>
      <c r="B52">
        <v>66130</v>
      </c>
      <c r="C52" t="str">
        <f t="shared" si="0"/>
        <v>(725)</v>
      </c>
      <c r="D52" t="str">
        <f t="shared" si="1"/>
        <v>725</v>
      </c>
      <c r="E52" t="str">
        <f t="shared" si="2"/>
        <v>SIOUX FALLS(MITCHELL)</v>
      </c>
    </row>
    <row r="53" spans="1:5" x14ac:dyDescent="0.3">
      <c r="A53" t="s">
        <v>53</v>
      </c>
      <c r="B53">
        <v>60958</v>
      </c>
      <c r="C53" t="str">
        <f t="shared" si="0"/>
        <v>(610)</v>
      </c>
      <c r="D53" t="str">
        <f t="shared" si="1"/>
        <v>610</v>
      </c>
      <c r="E53" t="str">
        <f t="shared" si="2"/>
        <v>ROCKFORD</v>
      </c>
    </row>
    <row r="54" spans="1:5" x14ac:dyDescent="0.3">
      <c r="A54" t="s">
        <v>56</v>
      </c>
      <c r="B54">
        <v>59043</v>
      </c>
      <c r="C54" t="str">
        <f t="shared" si="0"/>
        <v>(529)</v>
      </c>
      <c r="D54" t="str">
        <f t="shared" si="1"/>
        <v>529</v>
      </c>
      <c r="E54" t="str">
        <f t="shared" si="2"/>
        <v>LOUISVILLE</v>
      </c>
    </row>
    <row r="55" spans="1:5" x14ac:dyDescent="0.3">
      <c r="A55" t="s">
        <v>64</v>
      </c>
      <c r="B55">
        <v>58648</v>
      </c>
      <c r="C55" t="str">
        <f t="shared" si="0"/>
        <v>(605)</v>
      </c>
      <c r="D55" t="str">
        <f t="shared" si="1"/>
        <v>605</v>
      </c>
      <c r="E55" t="str">
        <f t="shared" si="2"/>
        <v>TOPEKA</v>
      </c>
    </row>
    <row r="56" spans="1:5" x14ac:dyDescent="0.3">
      <c r="A56" t="s">
        <v>33</v>
      </c>
      <c r="B56">
        <v>56427</v>
      </c>
      <c r="C56" t="str">
        <f t="shared" si="0"/>
        <v>(648)</v>
      </c>
      <c r="D56" t="str">
        <f t="shared" si="1"/>
        <v>648</v>
      </c>
      <c r="E56" t="str">
        <f t="shared" si="2"/>
        <v>CHAMPAIGN&amp;SPRNGFLD-DECATUR</v>
      </c>
    </row>
    <row r="57" spans="1:5" x14ac:dyDescent="0.3">
      <c r="A57" t="s">
        <v>63</v>
      </c>
      <c r="B57">
        <v>54441</v>
      </c>
      <c r="C57" t="str">
        <f t="shared" si="0"/>
        <v>(790)</v>
      </c>
      <c r="D57" t="str">
        <f t="shared" si="1"/>
        <v>790</v>
      </c>
      <c r="E57" t="str">
        <f t="shared" si="2"/>
        <v>ALBUQUERQUE-SANTA FE</v>
      </c>
    </row>
    <row r="58" spans="1:5" x14ac:dyDescent="0.3">
      <c r="A58" t="s">
        <v>45</v>
      </c>
      <c r="B58">
        <v>53106</v>
      </c>
      <c r="C58" t="str">
        <f t="shared" si="0"/>
        <v>(757)</v>
      </c>
      <c r="D58" t="str">
        <f t="shared" si="1"/>
        <v>757</v>
      </c>
      <c r="E58" t="str">
        <f t="shared" si="2"/>
        <v>BOISE</v>
      </c>
    </row>
    <row r="59" spans="1:5" x14ac:dyDescent="0.3">
      <c r="A59" t="s">
        <v>81</v>
      </c>
      <c r="B59">
        <v>52477</v>
      </c>
      <c r="C59" t="str">
        <f t="shared" si="0"/>
        <v>(659)</v>
      </c>
      <c r="D59" t="str">
        <f t="shared" si="1"/>
        <v>659</v>
      </c>
      <c r="E59" t="str">
        <f t="shared" si="2"/>
        <v>NASHVILLE</v>
      </c>
    </row>
    <row r="60" spans="1:5" x14ac:dyDescent="0.3">
      <c r="A60" t="s">
        <v>61</v>
      </c>
      <c r="B60">
        <v>47793</v>
      </c>
      <c r="C60" t="str">
        <f t="shared" si="0"/>
        <v>(676)</v>
      </c>
      <c r="D60" t="str">
        <f t="shared" si="1"/>
        <v>676</v>
      </c>
      <c r="E60" t="str">
        <f t="shared" si="2"/>
        <v>DULUTH-SUPERIOR</v>
      </c>
    </row>
    <row r="61" spans="1:5" x14ac:dyDescent="0.3">
      <c r="A61" t="s">
        <v>95</v>
      </c>
      <c r="B61">
        <v>47622</v>
      </c>
      <c r="C61" t="str">
        <f t="shared" si="0"/>
        <v>(508)</v>
      </c>
      <c r="D61" t="str">
        <f t="shared" si="1"/>
        <v>508</v>
      </c>
      <c r="E61" t="str">
        <f t="shared" si="2"/>
        <v>PITTSBURGH</v>
      </c>
    </row>
    <row r="62" spans="1:5" x14ac:dyDescent="0.3">
      <c r="A62" t="s">
        <v>99</v>
      </c>
      <c r="B62">
        <v>47592</v>
      </c>
      <c r="C62" t="str">
        <f t="shared" si="0"/>
        <v>(635)</v>
      </c>
      <c r="D62" t="str">
        <f t="shared" si="1"/>
        <v>635</v>
      </c>
      <c r="E62" t="str">
        <f t="shared" si="2"/>
        <v>AUSTIN</v>
      </c>
    </row>
    <row r="63" spans="1:5" x14ac:dyDescent="0.3">
      <c r="A63" t="s">
        <v>114</v>
      </c>
      <c r="B63">
        <v>47448</v>
      </c>
      <c r="C63" t="str">
        <f t="shared" si="0"/>
        <v>(641)</v>
      </c>
      <c r="D63" t="str">
        <f t="shared" si="1"/>
        <v>641</v>
      </c>
      <c r="E63" t="str">
        <f t="shared" si="2"/>
        <v>SAN ANTONIO</v>
      </c>
    </row>
    <row r="64" spans="1:5" x14ac:dyDescent="0.3">
      <c r="A64" t="s">
        <v>62</v>
      </c>
      <c r="B64">
        <v>44531</v>
      </c>
      <c r="C64" t="str">
        <f t="shared" si="0"/>
        <v>(687)</v>
      </c>
      <c r="D64" t="str">
        <f t="shared" si="1"/>
        <v>687</v>
      </c>
      <c r="E64" t="str">
        <f t="shared" si="2"/>
        <v>MINOT-BSMRCK-DCKNSN(WLSTN)</v>
      </c>
    </row>
    <row r="65" spans="1:5" x14ac:dyDescent="0.3">
      <c r="A65" t="s">
        <v>39</v>
      </c>
      <c r="B65">
        <v>42464</v>
      </c>
      <c r="C65" t="str">
        <f t="shared" si="0"/>
        <v>(547)</v>
      </c>
      <c r="D65" t="str">
        <f t="shared" si="1"/>
        <v>547</v>
      </c>
      <c r="E65" t="str">
        <f t="shared" si="2"/>
        <v>TOLEDO</v>
      </c>
    </row>
    <row r="66" spans="1:5" x14ac:dyDescent="0.3">
      <c r="A66" t="s">
        <v>59</v>
      </c>
      <c r="B66">
        <v>41836</v>
      </c>
      <c r="C66" t="str">
        <f t="shared" si="0"/>
        <v>(611)</v>
      </c>
      <c r="D66" t="str">
        <f t="shared" si="1"/>
        <v>611</v>
      </c>
      <c r="E66" t="str">
        <f t="shared" si="2"/>
        <v>ROCHESTR-MASON CITY-AUSTIN</v>
      </c>
    </row>
    <row r="67" spans="1:5" x14ac:dyDescent="0.3">
      <c r="A67" t="s">
        <v>109</v>
      </c>
      <c r="B67">
        <v>41118</v>
      </c>
      <c r="C67" t="str">
        <f t="shared" ref="C67:C130" si="3">IF(RIGHT(A67,1)=")",RIGHT(A67,5),"N/A")</f>
        <v>(650)</v>
      </c>
      <c r="D67" t="str">
        <f t="shared" ref="D67:D130" si="4">TRIM(IF(LEFT(C67,1)="(",MID(C67,2,3),"N/A"))</f>
        <v>650</v>
      </c>
      <c r="E67" t="str">
        <f t="shared" ref="E67:E130" si="5">UPPER(TRIM(IF(D67="N/A","N/A",LEFT(A67,LEN(A67)-5))))</f>
        <v>OKLAHOMA CITY</v>
      </c>
    </row>
    <row r="68" spans="1:5" x14ac:dyDescent="0.3">
      <c r="A68" t="s">
        <v>82</v>
      </c>
      <c r="B68">
        <v>40210</v>
      </c>
      <c r="C68" t="str">
        <f t="shared" si="3"/>
        <v>(630)</v>
      </c>
      <c r="D68" t="str">
        <f t="shared" si="4"/>
        <v>630</v>
      </c>
      <c r="E68" t="str">
        <f t="shared" si="5"/>
        <v>BIRMINGHAM (ANN AND TUSC)</v>
      </c>
    </row>
    <row r="69" spans="1:5" x14ac:dyDescent="0.3">
      <c r="A69" t="s">
        <v>71</v>
      </c>
      <c r="B69">
        <v>39271</v>
      </c>
      <c r="C69" t="str">
        <f t="shared" si="3"/>
        <v>(811)</v>
      </c>
      <c r="D69" t="str">
        <f t="shared" si="4"/>
        <v>811</v>
      </c>
      <c r="E69" t="str">
        <f t="shared" si="5"/>
        <v>RENO</v>
      </c>
    </row>
    <row r="70" spans="1:5" x14ac:dyDescent="0.3">
      <c r="A70" t="s">
        <v>66</v>
      </c>
      <c r="B70">
        <v>38389</v>
      </c>
      <c r="C70" t="str">
        <f t="shared" si="3"/>
        <v>(675)</v>
      </c>
      <c r="D70" t="str">
        <f t="shared" si="4"/>
        <v>675</v>
      </c>
      <c r="E70" t="str">
        <f t="shared" si="5"/>
        <v>PEORIA-BLOOMINGTON</v>
      </c>
    </row>
    <row r="71" spans="1:5" x14ac:dyDescent="0.3">
      <c r="A71" t="s">
        <v>112</v>
      </c>
      <c r="B71">
        <v>38146</v>
      </c>
      <c r="C71" t="str">
        <f t="shared" si="3"/>
        <v>(560)</v>
      </c>
      <c r="D71" t="str">
        <f t="shared" si="4"/>
        <v>560</v>
      </c>
      <c r="E71" t="str">
        <f t="shared" si="5"/>
        <v>RALEIGH-DURHAM (FAYETVLLE)</v>
      </c>
    </row>
    <row r="72" spans="1:5" x14ac:dyDescent="0.3">
      <c r="A72" t="s">
        <v>55</v>
      </c>
      <c r="B72">
        <v>37924</v>
      </c>
      <c r="C72" t="str">
        <f t="shared" si="3"/>
        <v>(810)</v>
      </c>
      <c r="D72" t="str">
        <f t="shared" si="4"/>
        <v>810</v>
      </c>
      <c r="E72" t="str">
        <f t="shared" si="5"/>
        <v>YAKIMA-PASCO-RCHLND-KNNWCK</v>
      </c>
    </row>
    <row r="73" spans="1:5" x14ac:dyDescent="0.3">
      <c r="A73" t="s">
        <v>54</v>
      </c>
      <c r="B73">
        <v>35584</v>
      </c>
      <c r="C73" t="str">
        <f t="shared" si="3"/>
        <v>(509)</v>
      </c>
      <c r="D73" t="str">
        <f t="shared" si="4"/>
        <v>509</v>
      </c>
      <c r="E73" t="str">
        <f t="shared" si="5"/>
        <v>FT. WAYNE</v>
      </c>
    </row>
    <row r="74" spans="1:5" x14ac:dyDescent="0.3">
      <c r="A74" t="s">
        <v>110</v>
      </c>
      <c r="B74">
        <v>34333</v>
      </c>
      <c r="C74" t="str">
        <f t="shared" si="3"/>
        <v>(512)</v>
      </c>
      <c r="D74" t="str">
        <f t="shared" si="4"/>
        <v>512</v>
      </c>
      <c r="E74" t="str">
        <f t="shared" si="5"/>
        <v>BALTIMORE</v>
      </c>
    </row>
    <row r="75" spans="1:5" x14ac:dyDescent="0.3">
      <c r="A75" t="s">
        <v>49</v>
      </c>
      <c r="B75">
        <v>33252</v>
      </c>
      <c r="C75" t="str">
        <f t="shared" si="3"/>
        <v>(801)</v>
      </c>
      <c r="D75" t="str">
        <f t="shared" si="4"/>
        <v>801</v>
      </c>
      <c r="E75" t="str">
        <f t="shared" si="5"/>
        <v>EUGENE</v>
      </c>
    </row>
    <row r="76" spans="1:5" x14ac:dyDescent="0.3">
      <c r="A76" t="s">
        <v>50</v>
      </c>
      <c r="B76">
        <v>33144</v>
      </c>
      <c r="C76" t="str">
        <f t="shared" si="3"/>
        <v>(632)</v>
      </c>
      <c r="D76" t="str">
        <f t="shared" si="4"/>
        <v>632</v>
      </c>
      <c r="E76" t="str">
        <f t="shared" si="5"/>
        <v>PADUCAH-CAPE GIRARD-HARSBG</v>
      </c>
    </row>
    <row r="77" spans="1:5" x14ac:dyDescent="0.3">
      <c r="A77" t="s">
        <v>87</v>
      </c>
      <c r="B77">
        <v>32438</v>
      </c>
      <c r="C77" t="str">
        <f t="shared" si="3"/>
        <v>(671)</v>
      </c>
      <c r="D77" t="str">
        <f t="shared" si="4"/>
        <v>671</v>
      </c>
      <c r="E77" t="str">
        <f t="shared" si="5"/>
        <v>TULSA</v>
      </c>
    </row>
    <row r="78" spans="1:5" x14ac:dyDescent="0.3">
      <c r="A78" t="s">
        <v>104</v>
      </c>
      <c r="B78">
        <v>32279</v>
      </c>
      <c r="C78" t="str">
        <f t="shared" si="3"/>
        <v>(825)</v>
      </c>
      <c r="D78" t="str">
        <f t="shared" si="4"/>
        <v>825</v>
      </c>
      <c r="E78" t="str">
        <f t="shared" si="5"/>
        <v>SAN DIEGO</v>
      </c>
    </row>
    <row r="79" spans="1:5" x14ac:dyDescent="0.3">
      <c r="A79" t="s">
        <v>72</v>
      </c>
      <c r="B79">
        <v>30349</v>
      </c>
      <c r="C79" t="str">
        <f t="shared" si="3"/>
        <v>(649)</v>
      </c>
      <c r="D79" t="str">
        <f t="shared" si="4"/>
        <v>649</v>
      </c>
      <c r="E79" t="str">
        <f t="shared" si="5"/>
        <v>EVANSVILLE</v>
      </c>
    </row>
    <row r="80" spans="1:5" x14ac:dyDescent="0.3">
      <c r="A80" t="s">
        <v>57</v>
      </c>
      <c r="B80">
        <v>27727</v>
      </c>
      <c r="C80" t="str">
        <f t="shared" si="3"/>
        <v>(588)</v>
      </c>
      <c r="D80" t="str">
        <f t="shared" si="4"/>
        <v>588</v>
      </c>
      <c r="E80" t="str">
        <f t="shared" si="5"/>
        <v>SOUTH BEND-ELKHART</v>
      </c>
    </row>
    <row r="81" spans="1:5" x14ac:dyDescent="0.3">
      <c r="A81" t="s">
        <v>73</v>
      </c>
      <c r="B81">
        <v>26424</v>
      </c>
      <c r="C81" t="str">
        <f t="shared" si="3"/>
        <v>(764)</v>
      </c>
      <c r="D81" t="str">
        <f t="shared" si="4"/>
        <v>764</v>
      </c>
      <c r="E81" t="str">
        <f t="shared" si="5"/>
        <v>RAPID CITY</v>
      </c>
    </row>
    <row r="82" spans="1:5" x14ac:dyDescent="0.3">
      <c r="A82" t="s">
        <v>67</v>
      </c>
      <c r="B82">
        <v>25448</v>
      </c>
      <c r="C82" t="str">
        <f t="shared" si="3"/>
        <v>(603)</v>
      </c>
      <c r="D82" t="str">
        <f t="shared" si="4"/>
        <v>603</v>
      </c>
      <c r="E82" t="str">
        <f t="shared" si="5"/>
        <v>JOPLIN-PITTSBURG</v>
      </c>
    </row>
    <row r="83" spans="1:5" x14ac:dyDescent="0.3">
      <c r="A83" t="s">
        <v>94</v>
      </c>
      <c r="B83">
        <v>24754</v>
      </c>
      <c r="C83" t="str">
        <f t="shared" si="3"/>
        <v>(624)</v>
      </c>
      <c r="D83" t="str">
        <f t="shared" si="4"/>
        <v>624</v>
      </c>
      <c r="E83" t="str">
        <f t="shared" si="5"/>
        <v>SIOUX CITY</v>
      </c>
    </row>
    <row r="84" spans="1:5" x14ac:dyDescent="0.3">
      <c r="A84" t="s">
        <v>102</v>
      </c>
      <c r="B84">
        <v>24664</v>
      </c>
      <c r="C84" t="str">
        <f t="shared" si="3"/>
        <v>(759)</v>
      </c>
      <c r="D84" t="str">
        <f t="shared" si="4"/>
        <v>759</v>
      </c>
      <c r="E84" t="str">
        <f t="shared" si="5"/>
        <v>CHEYENNE-SCOTTSBLUFF</v>
      </c>
    </row>
    <row r="85" spans="1:5" x14ac:dyDescent="0.3">
      <c r="A85" t="s">
        <v>68</v>
      </c>
      <c r="B85">
        <v>23786</v>
      </c>
      <c r="C85" t="str">
        <f t="shared" si="3"/>
        <v>(581)</v>
      </c>
      <c r="D85" t="str">
        <f t="shared" si="4"/>
        <v>581</v>
      </c>
      <c r="E85" t="str">
        <f t="shared" si="5"/>
        <v>TERRE HAUTE</v>
      </c>
    </row>
    <row r="86" spans="1:5" x14ac:dyDescent="0.3">
      <c r="A86" t="s">
        <v>70</v>
      </c>
      <c r="B86">
        <v>22997</v>
      </c>
      <c r="C86" t="str">
        <f t="shared" si="3"/>
        <v>(561)</v>
      </c>
      <c r="D86" t="str">
        <f t="shared" si="4"/>
        <v>561</v>
      </c>
      <c r="E86" t="str">
        <f t="shared" si="5"/>
        <v>JACKSONVILLE</v>
      </c>
    </row>
    <row r="87" spans="1:5" x14ac:dyDescent="0.3">
      <c r="A87" t="s">
        <v>116</v>
      </c>
      <c r="B87">
        <v>22790</v>
      </c>
      <c r="C87" t="str">
        <f t="shared" si="3"/>
        <v>(521)</v>
      </c>
      <c r="D87" t="str">
        <f t="shared" si="4"/>
        <v>521</v>
      </c>
      <c r="E87" t="str">
        <f t="shared" si="5"/>
        <v>PROVIDENCE-NEW BEDFORD</v>
      </c>
    </row>
    <row r="88" spans="1:5" x14ac:dyDescent="0.3">
      <c r="A88" t="s">
        <v>88</v>
      </c>
      <c r="B88">
        <v>22771</v>
      </c>
      <c r="C88" t="str">
        <f t="shared" si="3"/>
        <v>(567)</v>
      </c>
      <c r="D88" t="str">
        <f t="shared" si="4"/>
        <v>567</v>
      </c>
      <c r="E88" t="str">
        <f t="shared" si="5"/>
        <v>GREENVLL-SPART-ASHEVLL-AND</v>
      </c>
    </row>
    <row r="89" spans="1:5" x14ac:dyDescent="0.3">
      <c r="A89" t="s">
        <v>117</v>
      </c>
      <c r="B89">
        <v>21548</v>
      </c>
      <c r="C89" t="str">
        <f t="shared" si="3"/>
        <v>(533)</v>
      </c>
      <c r="D89" t="str">
        <f t="shared" si="4"/>
        <v>533</v>
      </c>
      <c r="E89" t="str">
        <f t="shared" si="5"/>
        <v>HARTFORD &amp; NEW HAVEN</v>
      </c>
    </row>
    <row r="90" spans="1:5" x14ac:dyDescent="0.3">
      <c r="A90" t="s">
        <v>34</v>
      </c>
      <c r="B90">
        <v>20543</v>
      </c>
      <c r="C90" t="str">
        <f t="shared" si="3"/>
        <v>(507)</v>
      </c>
      <c r="D90" t="str">
        <f t="shared" si="4"/>
        <v>507</v>
      </c>
      <c r="E90" t="str">
        <f t="shared" si="5"/>
        <v>SAVANNAH</v>
      </c>
    </row>
    <row r="91" spans="1:5" x14ac:dyDescent="0.3">
      <c r="A91" t="s">
        <v>126</v>
      </c>
      <c r="B91">
        <v>19726</v>
      </c>
      <c r="C91" t="str">
        <f t="shared" si="3"/>
        <v>(518)</v>
      </c>
      <c r="D91" t="str">
        <f t="shared" si="4"/>
        <v>518</v>
      </c>
      <c r="E91" t="str">
        <f t="shared" si="5"/>
        <v>GREENSBORO-H.POINT-W.SALEM</v>
      </c>
    </row>
    <row r="92" spans="1:5" x14ac:dyDescent="0.3">
      <c r="A92" t="s">
        <v>115</v>
      </c>
      <c r="B92">
        <v>19706</v>
      </c>
      <c r="C92" t="str">
        <f t="shared" si="3"/>
        <v>(548)</v>
      </c>
      <c r="D92" t="str">
        <f t="shared" si="4"/>
        <v>548</v>
      </c>
      <c r="E92" t="str">
        <f t="shared" si="5"/>
        <v>WEST PALM BEACH-FT. PIERCE</v>
      </c>
    </row>
    <row r="93" spans="1:5" x14ac:dyDescent="0.3">
      <c r="A93" t="s">
        <v>105</v>
      </c>
      <c r="B93">
        <v>19701</v>
      </c>
      <c r="C93" t="str">
        <f t="shared" si="3"/>
        <v>(563)</v>
      </c>
      <c r="D93" t="str">
        <f t="shared" si="4"/>
        <v>563</v>
      </c>
      <c r="E93" t="str">
        <f t="shared" si="5"/>
        <v>GRAND RAPIDS-KALMZOO-B.CRK</v>
      </c>
    </row>
    <row r="94" spans="1:5" x14ac:dyDescent="0.3">
      <c r="A94" t="s">
        <v>132</v>
      </c>
      <c r="B94">
        <v>19271</v>
      </c>
      <c r="C94" t="str">
        <f t="shared" si="3"/>
        <v>(544)</v>
      </c>
      <c r="D94" t="str">
        <f t="shared" si="4"/>
        <v>544</v>
      </c>
      <c r="E94" t="str">
        <f t="shared" si="5"/>
        <v>NORFOLK-PORTSMTH-NEWPT NWS</v>
      </c>
    </row>
    <row r="95" spans="1:5" x14ac:dyDescent="0.3">
      <c r="A95" t="s">
        <v>78</v>
      </c>
      <c r="B95">
        <v>18651</v>
      </c>
      <c r="C95" t="str">
        <f t="shared" si="3"/>
        <v>(717)</v>
      </c>
      <c r="D95" t="str">
        <f t="shared" si="4"/>
        <v>717</v>
      </c>
      <c r="E95" t="str">
        <f t="shared" si="5"/>
        <v>QUINCY-HANNIBAL-KEOKUK</v>
      </c>
    </row>
    <row r="96" spans="1:5" x14ac:dyDescent="0.3">
      <c r="A96" t="s">
        <v>80</v>
      </c>
      <c r="B96">
        <v>18635</v>
      </c>
      <c r="C96" t="str">
        <f t="shared" si="3"/>
        <v>(638)</v>
      </c>
      <c r="D96" t="str">
        <f t="shared" si="4"/>
        <v>638</v>
      </c>
      <c r="E96" t="str">
        <f t="shared" si="5"/>
        <v>ST. JOSEPH</v>
      </c>
    </row>
    <row r="97" spans="1:5" x14ac:dyDescent="0.3">
      <c r="A97" t="s">
        <v>36</v>
      </c>
      <c r="B97">
        <v>18280</v>
      </c>
      <c r="C97" t="str">
        <f t="shared" si="3"/>
        <v>(503)</v>
      </c>
      <c r="D97" t="str">
        <f t="shared" si="4"/>
        <v>503</v>
      </c>
      <c r="E97" t="str">
        <f t="shared" si="5"/>
        <v>MACON</v>
      </c>
    </row>
    <row r="98" spans="1:5" x14ac:dyDescent="0.3">
      <c r="A98" t="s">
        <v>124</v>
      </c>
      <c r="B98">
        <v>18245</v>
      </c>
      <c r="C98" t="str">
        <f t="shared" si="3"/>
        <v>(744)</v>
      </c>
      <c r="D98" t="str">
        <f t="shared" si="4"/>
        <v>744</v>
      </c>
      <c r="E98" t="str">
        <f t="shared" si="5"/>
        <v>HONOLULU</v>
      </c>
    </row>
    <row r="99" spans="1:5" x14ac:dyDescent="0.3">
      <c r="A99" t="s">
        <v>90</v>
      </c>
      <c r="B99">
        <v>17898</v>
      </c>
      <c r="C99" t="str">
        <f t="shared" si="3"/>
        <v>(813)</v>
      </c>
      <c r="D99" t="str">
        <f t="shared" si="4"/>
        <v>813</v>
      </c>
      <c r="E99" t="str">
        <f t="shared" si="5"/>
        <v>MEDFORD-KLAMATH FALLS</v>
      </c>
    </row>
    <row r="100" spans="1:5" x14ac:dyDescent="0.3">
      <c r="A100" t="s">
        <v>89</v>
      </c>
      <c r="B100">
        <v>17548</v>
      </c>
      <c r="C100" t="str">
        <f t="shared" si="3"/>
        <v>(737)</v>
      </c>
      <c r="D100" t="str">
        <f t="shared" si="4"/>
        <v>737</v>
      </c>
      <c r="E100" t="str">
        <f t="shared" si="5"/>
        <v>MANKATO</v>
      </c>
    </row>
    <row r="101" spans="1:5" x14ac:dyDescent="0.3">
      <c r="A101" t="s">
        <v>47</v>
      </c>
      <c r="B101">
        <v>17221</v>
      </c>
      <c r="C101" t="str">
        <f t="shared" si="3"/>
        <v>(520)</v>
      </c>
      <c r="D101" t="str">
        <f t="shared" si="4"/>
        <v>520</v>
      </c>
      <c r="E101" t="str">
        <f t="shared" si="5"/>
        <v>AUGUSTA-AIKEN</v>
      </c>
    </row>
    <row r="102" spans="1:5" x14ac:dyDescent="0.3">
      <c r="A102" t="s">
        <v>133</v>
      </c>
      <c r="B102">
        <v>17052</v>
      </c>
      <c r="C102" t="str">
        <f t="shared" si="3"/>
        <v>(556)</v>
      </c>
      <c r="D102" t="str">
        <f t="shared" si="4"/>
        <v>556</v>
      </c>
      <c r="E102" t="str">
        <f t="shared" si="5"/>
        <v>RICHMOND-PETERSBURG</v>
      </c>
    </row>
    <row r="103" spans="1:5" x14ac:dyDescent="0.3">
      <c r="A103" t="s">
        <v>108</v>
      </c>
      <c r="B103">
        <v>17032</v>
      </c>
      <c r="C103" t="str">
        <f t="shared" si="3"/>
        <v>(640)</v>
      </c>
      <c r="D103" t="str">
        <f t="shared" si="4"/>
        <v>640</v>
      </c>
      <c r="E103" t="str">
        <f t="shared" si="5"/>
        <v>MEMPHIS</v>
      </c>
    </row>
    <row r="104" spans="1:5" x14ac:dyDescent="0.3">
      <c r="A104" t="s">
        <v>125</v>
      </c>
      <c r="B104">
        <v>16872</v>
      </c>
      <c r="C104" t="str">
        <f t="shared" si="3"/>
        <v>(622)</v>
      </c>
      <c r="D104" t="str">
        <f t="shared" si="4"/>
        <v>622</v>
      </c>
      <c r="E104" t="str">
        <f t="shared" si="5"/>
        <v>NEW ORLEANS</v>
      </c>
    </row>
    <row r="105" spans="1:5" x14ac:dyDescent="0.3">
      <c r="A105" t="s">
        <v>120</v>
      </c>
      <c r="B105">
        <v>15858</v>
      </c>
      <c r="C105" t="str">
        <f t="shared" si="3"/>
        <v>(571)</v>
      </c>
      <c r="D105" t="str">
        <f t="shared" si="4"/>
        <v>571</v>
      </c>
      <c r="E105" t="str">
        <f t="shared" si="5"/>
        <v>FT. MYERS-NAPLES</v>
      </c>
    </row>
    <row r="106" spans="1:5" x14ac:dyDescent="0.3">
      <c r="A106" t="s">
        <v>85</v>
      </c>
      <c r="B106">
        <v>15843</v>
      </c>
      <c r="C106" t="str">
        <f t="shared" si="3"/>
        <v>(758)</v>
      </c>
      <c r="D106" t="str">
        <f t="shared" si="4"/>
        <v>758</v>
      </c>
      <c r="E106" t="str">
        <f t="shared" si="5"/>
        <v>IDAHO FALS-POCATLLO(JCKSN)</v>
      </c>
    </row>
    <row r="107" spans="1:5" x14ac:dyDescent="0.3">
      <c r="A107" t="s">
        <v>77</v>
      </c>
      <c r="B107">
        <v>15772</v>
      </c>
      <c r="C107" t="str">
        <f t="shared" si="3"/>
        <v>(522)</v>
      </c>
      <c r="D107" t="str">
        <f t="shared" si="4"/>
        <v>522</v>
      </c>
      <c r="E107" t="str">
        <f t="shared" si="5"/>
        <v>COLUMBUS GA (OPELIKA AL)</v>
      </c>
    </row>
    <row r="108" spans="1:5" x14ac:dyDescent="0.3">
      <c r="A108" t="s">
        <v>151</v>
      </c>
      <c r="B108">
        <v>13861</v>
      </c>
      <c r="C108" t="str">
        <f t="shared" si="3"/>
        <v>(628)</v>
      </c>
      <c r="D108" t="str">
        <f t="shared" si="4"/>
        <v>628</v>
      </c>
      <c r="E108" t="str">
        <f t="shared" si="5"/>
        <v>MONROE-EL DORADO</v>
      </c>
    </row>
    <row r="109" spans="1:5" x14ac:dyDescent="0.3">
      <c r="A109" t="s">
        <v>100</v>
      </c>
      <c r="B109">
        <v>13847</v>
      </c>
      <c r="C109" t="str">
        <f t="shared" si="3"/>
        <v>(773)</v>
      </c>
      <c r="D109" t="str">
        <f t="shared" si="4"/>
        <v>773</v>
      </c>
      <c r="E109" t="str">
        <f t="shared" si="5"/>
        <v>GRAND JUNCTION-MONTROSE</v>
      </c>
    </row>
    <row r="110" spans="1:5" x14ac:dyDescent="0.3">
      <c r="A110" t="s">
        <v>97</v>
      </c>
      <c r="B110">
        <v>13743</v>
      </c>
      <c r="C110" t="str">
        <f t="shared" si="3"/>
        <v>(536)</v>
      </c>
      <c r="D110" t="str">
        <f t="shared" si="4"/>
        <v>536</v>
      </c>
      <c r="E110" t="str">
        <f t="shared" si="5"/>
        <v>YOUNGSTOWN</v>
      </c>
    </row>
    <row r="111" spans="1:5" x14ac:dyDescent="0.3">
      <c r="A111" t="s">
        <v>65</v>
      </c>
      <c r="B111">
        <v>12619</v>
      </c>
      <c r="C111" t="str">
        <f t="shared" si="3"/>
        <v>(575)</v>
      </c>
      <c r="D111" t="str">
        <f t="shared" si="4"/>
        <v>575</v>
      </c>
      <c r="E111" t="str">
        <f t="shared" si="5"/>
        <v>CHATTANOOGA</v>
      </c>
    </row>
    <row r="112" spans="1:5" x14ac:dyDescent="0.3">
      <c r="A112" t="s">
        <v>131</v>
      </c>
      <c r="B112">
        <v>12542</v>
      </c>
      <c r="C112" t="str">
        <f t="shared" si="3"/>
        <v>(557)</v>
      </c>
      <c r="D112" t="str">
        <f t="shared" si="4"/>
        <v>557</v>
      </c>
      <c r="E112" t="str">
        <f t="shared" si="5"/>
        <v>KNOXVILLE</v>
      </c>
    </row>
    <row r="113" spans="1:5" x14ac:dyDescent="0.3">
      <c r="A113" t="s">
        <v>122</v>
      </c>
      <c r="B113">
        <v>12301</v>
      </c>
      <c r="C113" t="str">
        <f t="shared" si="3"/>
        <v>(686)</v>
      </c>
      <c r="D113" t="str">
        <f t="shared" si="4"/>
        <v>686</v>
      </c>
      <c r="E113" t="str">
        <f t="shared" si="5"/>
        <v>MOBILE-PENSACOLA (FT WALT)</v>
      </c>
    </row>
    <row r="114" spans="1:5" x14ac:dyDescent="0.3">
      <c r="A114" t="s">
        <v>93</v>
      </c>
      <c r="B114">
        <v>12222</v>
      </c>
      <c r="C114" t="str">
        <f t="shared" si="3"/>
        <v>(564)</v>
      </c>
      <c r="D114" t="str">
        <f t="shared" si="4"/>
        <v>564</v>
      </c>
      <c r="E114" t="str">
        <f t="shared" si="5"/>
        <v>CHARLESTON-HUNTINGTON</v>
      </c>
    </row>
    <row r="115" spans="1:5" x14ac:dyDescent="0.3">
      <c r="A115" t="s">
        <v>157</v>
      </c>
      <c r="B115">
        <v>11783</v>
      </c>
      <c r="C115" t="str">
        <f t="shared" si="3"/>
        <v>(745)</v>
      </c>
      <c r="D115" t="str">
        <f t="shared" si="4"/>
        <v>745</v>
      </c>
      <c r="E115" t="str">
        <f t="shared" si="5"/>
        <v>FAIRBANKS</v>
      </c>
    </row>
    <row r="116" spans="1:5" x14ac:dyDescent="0.3">
      <c r="A116" t="s">
        <v>106</v>
      </c>
      <c r="B116">
        <v>11584</v>
      </c>
      <c r="C116" t="str">
        <f t="shared" si="3"/>
        <v>(765)</v>
      </c>
      <c r="D116" t="str">
        <f t="shared" si="4"/>
        <v>765</v>
      </c>
      <c r="E116" t="str">
        <f t="shared" si="5"/>
        <v>EL PASO (LAS CRUCES)</v>
      </c>
    </row>
    <row r="117" spans="1:5" x14ac:dyDescent="0.3">
      <c r="A117" t="s">
        <v>103</v>
      </c>
      <c r="B117">
        <v>11068</v>
      </c>
      <c r="C117" t="str">
        <f t="shared" si="3"/>
        <v>(771)</v>
      </c>
      <c r="D117" t="str">
        <f t="shared" si="4"/>
        <v>771</v>
      </c>
      <c r="E117" t="str">
        <f t="shared" si="5"/>
        <v>YUMA-EL CENTRO</v>
      </c>
    </row>
    <row r="118" spans="1:5" x14ac:dyDescent="0.3">
      <c r="A118" t="s">
        <v>145</v>
      </c>
      <c r="B118">
        <v>11037</v>
      </c>
      <c r="C118" t="str">
        <f t="shared" si="3"/>
        <v>(566)</v>
      </c>
      <c r="D118" t="str">
        <f t="shared" si="4"/>
        <v>566</v>
      </c>
      <c r="E118" t="str">
        <f t="shared" si="5"/>
        <v>HARRISBURG-LNCSTR-LEB-YORK</v>
      </c>
    </row>
    <row r="119" spans="1:5" x14ac:dyDescent="0.3">
      <c r="A119" t="s">
        <v>119</v>
      </c>
      <c r="B119">
        <v>10372</v>
      </c>
      <c r="C119" t="str">
        <f t="shared" si="3"/>
        <v>(866)</v>
      </c>
      <c r="D119" t="str">
        <f t="shared" si="4"/>
        <v>866</v>
      </c>
      <c r="E119" t="str">
        <f t="shared" si="5"/>
        <v>FRESNO-VISALIA</v>
      </c>
    </row>
    <row r="120" spans="1:5" x14ac:dyDescent="0.3">
      <c r="A120" t="s">
        <v>153</v>
      </c>
      <c r="B120">
        <v>10372</v>
      </c>
      <c r="C120" t="str">
        <f t="shared" si="3"/>
        <v>(532)</v>
      </c>
      <c r="D120" t="str">
        <f t="shared" si="4"/>
        <v>532</v>
      </c>
      <c r="E120" t="str">
        <f t="shared" si="5"/>
        <v>ALBANY-SCHENECTADY-TROY</v>
      </c>
    </row>
    <row r="121" spans="1:5" x14ac:dyDescent="0.3">
      <c r="A121" t="s">
        <v>98</v>
      </c>
      <c r="B121">
        <v>10267</v>
      </c>
      <c r="C121" t="str">
        <f t="shared" si="3"/>
        <v>(631)</v>
      </c>
      <c r="D121" t="str">
        <f t="shared" si="4"/>
        <v>631</v>
      </c>
      <c r="E121" t="str">
        <f t="shared" si="5"/>
        <v>OTTUMWA-KIRKSVILLE</v>
      </c>
    </row>
    <row r="122" spans="1:5" x14ac:dyDescent="0.3">
      <c r="A122" t="s">
        <v>129</v>
      </c>
      <c r="B122">
        <v>9745</v>
      </c>
      <c r="C122" t="str">
        <f t="shared" si="3"/>
        <v>(546)</v>
      </c>
      <c r="D122" t="str">
        <f t="shared" si="4"/>
        <v>546</v>
      </c>
      <c r="E122" t="str">
        <f t="shared" si="5"/>
        <v>COLUMBIA SC</v>
      </c>
    </row>
    <row r="123" spans="1:5" x14ac:dyDescent="0.3">
      <c r="A123" t="s">
        <v>137</v>
      </c>
      <c r="B123">
        <v>9630</v>
      </c>
      <c r="C123" t="str">
        <f t="shared" si="3"/>
        <v>(693)</v>
      </c>
      <c r="D123" t="str">
        <f t="shared" si="4"/>
        <v>693</v>
      </c>
      <c r="E123" t="str">
        <f t="shared" si="5"/>
        <v>LITTLE ROCK-PINE BLUFF</v>
      </c>
    </row>
    <row r="124" spans="1:5" x14ac:dyDescent="0.3">
      <c r="A124" t="s">
        <v>58</v>
      </c>
      <c r="B124">
        <v>9610</v>
      </c>
      <c r="C124" t="str">
        <f t="shared" si="3"/>
        <v>(525)</v>
      </c>
      <c r="D124" t="str">
        <f t="shared" si="4"/>
        <v>525</v>
      </c>
      <c r="E124" t="str">
        <f t="shared" si="5"/>
        <v>ALBANY GA</v>
      </c>
    </row>
    <row r="125" spans="1:5" x14ac:dyDescent="0.3">
      <c r="A125" t="s">
        <v>92</v>
      </c>
      <c r="B125">
        <v>9533</v>
      </c>
      <c r="C125" t="str">
        <f t="shared" si="3"/>
        <v>(582)</v>
      </c>
      <c r="D125" t="str">
        <f t="shared" si="4"/>
        <v>582</v>
      </c>
      <c r="E125" t="str">
        <f t="shared" si="5"/>
        <v>LAFAYETTE IN</v>
      </c>
    </row>
    <row r="126" spans="1:5" x14ac:dyDescent="0.3">
      <c r="A126" t="s">
        <v>96</v>
      </c>
      <c r="B126">
        <v>9271</v>
      </c>
      <c r="C126" t="str">
        <f t="shared" si="3"/>
        <v>(821)</v>
      </c>
      <c r="D126" t="str">
        <f t="shared" si="4"/>
        <v>821</v>
      </c>
      <c r="E126" t="str">
        <f t="shared" si="5"/>
        <v>BEND OR</v>
      </c>
    </row>
    <row r="127" spans="1:5" x14ac:dyDescent="0.3">
      <c r="A127" t="s">
        <v>171</v>
      </c>
      <c r="B127">
        <v>8957</v>
      </c>
      <c r="C127" t="str">
        <f t="shared" si="3"/>
        <v>(584)</v>
      </c>
      <c r="D127" t="str">
        <f t="shared" si="4"/>
        <v>584</v>
      </c>
      <c r="E127" t="str">
        <f t="shared" si="5"/>
        <v>CHARLOTTESVILLE</v>
      </c>
    </row>
    <row r="128" spans="1:5" x14ac:dyDescent="0.3">
      <c r="A128" t="s">
        <v>147</v>
      </c>
      <c r="B128">
        <v>8555</v>
      </c>
      <c r="C128" t="str">
        <f t="shared" si="3"/>
        <v>(573)</v>
      </c>
      <c r="D128" t="str">
        <f t="shared" si="4"/>
        <v>573</v>
      </c>
      <c r="E128" t="str">
        <f t="shared" si="5"/>
        <v>ROANOKE-LYNCHBURG</v>
      </c>
    </row>
    <row r="129" spans="1:5" x14ac:dyDescent="0.3">
      <c r="A129" t="s">
        <v>139</v>
      </c>
      <c r="B129">
        <v>8014</v>
      </c>
      <c r="C129" t="str">
        <f t="shared" si="3"/>
        <v>(691)</v>
      </c>
      <c r="D129" t="str">
        <f t="shared" si="4"/>
        <v>691</v>
      </c>
      <c r="E129" t="str">
        <f t="shared" si="5"/>
        <v>HUNTSVILLE-DECATUR (FLOR)</v>
      </c>
    </row>
    <row r="130" spans="1:5" x14ac:dyDescent="0.3">
      <c r="A130" t="s">
        <v>86</v>
      </c>
      <c r="B130">
        <v>7916</v>
      </c>
      <c r="C130" t="str">
        <f t="shared" si="3"/>
        <v>(670)</v>
      </c>
      <c r="D130" t="str">
        <f t="shared" si="4"/>
        <v>670</v>
      </c>
      <c r="E130" t="str">
        <f t="shared" si="5"/>
        <v>FT. SMITH-FAY-SPRNGDL-RGRS</v>
      </c>
    </row>
    <row r="131" spans="1:5" x14ac:dyDescent="0.3">
      <c r="A131" t="s">
        <v>79</v>
      </c>
      <c r="B131">
        <v>7912</v>
      </c>
      <c r="C131" t="str">
        <f t="shared" ref="C131:C194" si="6">IF(RIGHT(A131,1)=")",RIGHT(A131,5),"N/A")</f>
        <v>(530)</v>
      </c>
      <c r="D131" t="str">
        <f t="shared" ref="D131:D194" si="7">TRIM(IF(LEFT(C131,1)="(",MID(C131,2,3),"N/A"))</f>
        <v>530</v>
      </c>
      <c r="E131" t="str">
        <f t="shared" ref="E131:E194" si="8">UPPER(TRIM(IF(D131="N/A","N/A",LEFT(A131,LEN(A131)-5))))</f>
        <v>TALLAHASSEE-THOMASVILLE</v>
      </c>
    </row>
    <row r="132" spans="1:5" x14ac:dyDescent="0.3">
      <c r="A132" t="s">
        <v>135</v>
      </c>
      <c r="B132">
        <v>7576</v>
      </c>
      <c r="C132" t="str">
        <f t="shared" si="6"/>
        <v>(519)</v>
      </c>
      <c r="D132" t="str">
        <f t="shared" si="7"/>
        <v>519</v>
      </c>
      <c r="E132" t="str">
        <f t="shared" si="8"/>
        <v>CHARLESTON SC</v>
      </c>
    </row>
    <row r="133" spans="1:5" x14ac:dyDescent="0.3">
      <c r="A133" t="s">
        <v>121</v>
      </c>
      <c r="B133">
        <v>7352</v>
      </c>
      <c r="C133" t="str">
        <f t="shared" si="6"/>
        <v>(551)</v>
      </c>
      <c r="D133" t="str">
        <f t="shared" si="7"/>
        <v>551</v>
      </c>
      <c r="E133" t="str">
        <f t="shared" si="8"/>
        <v>LANSING</v>
      </c>
    </row>
    <row r="134" spans="1:5" x14ac:dyDescent="0.3">
      <c r="A134" t="s">
        <v>130</v>
      </c>
      <c r="B134">
        <v>7234</v>
      </c>
      <c r="C134" t="str">
        <f t="shared" si="6"/>
        <v>(541)</v>
      </c>
      <c r="D134" t="str">
        <f t="shared" si="7"/>
        <v>541</v>
      </c>
      <c r="E134" t="str">
        <f t="shared" si="8"/>
        <v>LEXINGTON</v>
      </c>
    </row>
    <row r="135" spans="1:5" x14ac:dyDescent="0.3">
      <c r="A135" t="s">
        <v>181</v>
      </c>
      <c r="B135">
        <v>7030</v>
      </c>
      <c r="C135" t="str">
        <f t="shared" si="6"/>
        <v>(555)</v>
      </c>
      <c r="D135" t="str">
        <f t="shared" si="7"/>
        <v>555</v>
      </c>
      <c r="E135" t="str">
        <f t="shared" si="8"/>
        <v>SYRACUSE</v>
      </c>
    </row>
    <row r="136" spans="1:5" x14ac:dyDescent="0.3">
      <c r="A136" t="s">
        <v>182</v>
      </c>
      <c r="B136">
        <v>7013</v>
      </c>
      <c r="C136" t="str">
        <f t="shared" si="6"/>
        <v>(538)</v>
      </c>
      <c r="D136" t="str">
        <f t="shared" si="7"/>
        <v>538</v>
      </c>
      <c r="E136" t="str">
        <f t="shared" si="8"/>
        <v>ROCHESTER NY</v>
      </c>
    </row>
    <row r="137" spans="1:5" x14ac:dyDescent="0.3">
      <c r="A137" t="s">
        <v>148</v>
      </c>
      <c r="B137">
        <v>6956</v>
      </c>
      <c r="C137" t="str">
        <f t="shared" si="6"/>
        <v>(577)</v>
      </c>
      <c r="D137" t="str">
        <f t="shared" si="7"/>
        <v>577</v>
      </c>
      <c r="E137" t="str">
        <f t="shared" si="8"/>
        <v>WILKES BARRE-SCRANTON-HZTN</v>
      </c>
    </row>
    <row r="138" spans="1:5" x14ac:dyDescent="0.3">
      <c r="A138" t="s">
        <v>138</v>
      </c>
      <c r="B138">
        <v>6552</v>
      </c>
      <c r="C138" t="str">
        <f t="shared" si="6"/>
        <v>(716)</v>
      </c>
      <c r="D138" t="str">
        <f t="shared" si="7"/>
        <v>716</v>
      </c>
      <c r="E138" t="str">
        <f t="shared" si="8"/>
        <v>BATON ROUGE</v>
      </c>
    </row>
    <row r="139" spans="1:5" x14ac:dyDescent="0.3">
      <c r="A139" t="s">
        <v>128</v>
      </c>
      <c r="B139">
        <v>6398</v>
      </c>
      <c r="C139" t="str">
        <f t="shared" si="6"/>
        <v>(513)</v>
      </c>
      <c r="D139" t="str">
        <f t="shared" si="7"/>
        <v>513</v>
      </c>
      <c r="E139" t="str">
        <f t="shared" si="8"/>
        <v>FLINT-SAGINAW-BAY CITY</v>
      </c>
    </row>
    <row r="140" spans="1:5" x14ac:dyDescent="0.3">
      <c r="A140" t="s">
        <v>152</v>
      </c>
      <c r="B140">
        <v>6331</v>
      </c>
      <c r="C140" t="str">
        <f t="shared" si="6"/>
        <v>(625)</v>
      </c>
      <c r="D140" t="str">
        <f t="shared" si="7"/>
        <v>625</v>
      </c>
      <c r="E140" t="str">
        <f t="shared" si="8"/>
        <v>WACO-TEMPLE-BRYAN</v>
      </c>
    </row>
    <row r="141" spans="1:5" x14ac:dyDescent="0.3">
      <c r="A141" t="s">
        <v>169</v>
      </c>
      <c r="B141">
        <v>5810</v>
      </c>
      <c r="C141" t="str">
        <f t="shared" si="6"/>
        <v>(545)</v>
      </c>
      <c r="D141" t="str">
        <f t="shared" si="7"/>
        <v>545</v>
      </c>
      <c r="E141" t="str">
        <f t="shared" si="8"/>
        <v>GREENVILLE-N.BERN-WASHNGTN</v>
      </c>
    </row>
    <row r="142" spans="1:5" x14ac:dyDescent="0.3">
      <c r="A142" t="s">
        <v>178</v>
      </c>
      <c r="B142">
        <v>5626</v>
      </c>
      <c r="C142" t="str">
        <f t="shared" si="6"/>
        <v>(523)</v>
      </c>
      <c r="D142" t="str">
        <f t="shared" si="7"/>
        <v>523</v>
      </c>
      <c r="E142" t="str">
        <f t="shared" si="8"/>
        <v>BURLINGTON-PLATTSBURGH</v>
      </c>
    </row>
    <row r="143" spans="1:5" x14ac:dyDescent="0.3">
      <c r="A143" t="s">
        <v>164</v>
      </c>
      <c r="B143">
        <v>5574</v>
      </c>
      <c r="C143" t="str">
        <f t="shared" si="6"/>
        <v>(500)</v>
      </c>
      <c r="D143" t="str">
        <f t="shared" si="7"/>
        <v>500</v>
      </c>
      <c r="E143" t="str">
        <f t="shared" si="8"/>
        <v>PORTLAND-AUBURN</v>
      </c>
    </row>
    <row r="144" spans="1:5" x14ac:dyDescent="0.3">
      <c r="A144" t="s">
        <v>101</v>
      </c>
      <c r="B144">
        <v>5532</v>
      </c>
      <c r="C144" t="str">
        <f t="shared" si="6"/>
        <v>(558)</v>
      </c>
      <c r="D144" t="str">
        <f t="shared" si="7"/>
        <v>558</v>
      </c>
      <c r="E144" t="str">
        <f t="shared" si="8"/>
        <v>LIMA</v>
      </c>
    </row>
    <row r="145" spans="1:5" x14ac:dyDescent="0.3">
      <c r="A145" t="s">
        <v>118</v>
      </c>
      <c r="B145">
        <v>5432</v>
      </c>
      <c r="C145" t="str">
        <f t="shared" si="6"/>
        <v>(740)</v>
      </c>
      <c r="D145" t="str">
        <f t="shared" si="7"/>
        <v>740</v>
      </c>
      <c r="E145" t="str">
        <f t="shared" si="8"/>
        <v>NORTH PLATTE</v>
      </c>
    </row>
    <row r="146" spans="1:5" x14ac:dyDescent="0.3">
      <c r="A146" t="s">
        <v>107</v>
      </c>
      <c r="B146">
        <v>5114</v>
      </c>
      <c r="C146" t="str">
        <f t="shared" si="6"/>
        <v>(760)</v>
      </c>
      <c r="D146" t="str">
        <f t="shared" si="7"/>
        <v>760</v>
      </c>
      <c r="E146" t="str">
        <f t="shared" si="8"/>
        <v>TWIN FALLS</v>
      </c>
    </row>
    <row r="147" spans="1:5" x14ac:dyDescent="0.3">
      <c r="A147" t="s">
        <v>136</v>
      </c>
      <c r="B147">
        <v>5077</v>
      </c>
      <c r="C147" t="str">
        <f t="shared" si="6"/>
        <v>(698)</v>
      </c>
      <c r="D147" t="str">
        <f t="shared" si="7"/>
        <v>698</v>
      </c>
      <c r="E147" t="str">
        <f t="shared" si="8"/>
        <v>MONTGOMERY-SELMA</v>
      </c>
    </row>
    <row r="148" spans="1:5" x14ac:dyDescent="0.3">
      <c r="A148" t="s">
        <v>159</v>
      </c>
      <c r="B148">
        <v>4723</v>
      </c>
      <c r="C148" t="str">
        <f t="shared" si="6"/>
        <v>(636)</v>
      </c>
      <c r="D148" t="str">
        <f t="shared" si="7"/>
        <v>636</v>
      </c>
      <c r="E148" t="str">
        <f t="shared" si="8"/>
        <v>HARLINGEN-WSLCO-BRNSVL-MCA</v>
      </c>
    </row>
    <row r="149" spans="1:5" x14ac:dyDescent="0.3">
      <c r="A149" t="s">
        <v>202</v>
      </c>
      <c r="B149">
        <v>4705</v>
      </c>
      <c r="C149" t="str">
        <f t="shared" si="6"/>
        <v>(543)</v>
      </c>
      <c r="D149" t="str">
        <f t="shared" si="7"/>
        <v>543</v>
      </c>
      <c r="E149" t="str">
        <f t="shared" si="8"/>
        <v>SPRINGFIELD-HOLYOKE</v>
      </c>
    </row>
    <row r="150" spans="1:5" x14ac:dyDescent="0.3">
      <c r="A150" t="s">
        <v>134</v>
      </c>
      <c r="B150">
        <v>4361</v>
      </c>
      <c r="C150" t="str">
        <f t="shared" si="6"/>
        <v>(570)</v>
      </c>
      <c r="D150" t="str">
        <f t="shared" si="7"/>
        <v>570</v>
      </c>
      <c r="E150" t="str">
        <f t="shared" si="8"/>
        <v>MYRTLE BEACH-FLORENCE</v>
      </c>
    </row>
    <row r="151" spans="1:5" x14ac:dyDescent="0.3">
      <c r="A151" t="s">
        <v>146</v>
      </c>
      <c r="B151">
        <v>4305</v>
      </c>
      <c r="C151" t="str">
        <f t="shared" si="6"/>
        <v>(718)</v>
      </c>
      <c r="D151" t="str">
        <f t="shared" si="7"/>
        <v>718</v>
      </c>
      <c r="E151" t="str">
        <f t="shared" si="8"/>
        <v>JACKSON MS</v>
      </c>
    </row>
    <row r="152" spans="1:5" x14ac:dyDescent="0.3">
      <c r="A152" t="s">
        <v>149</v>
      </c>
      <c r="B152">
        <v>4227</v>
      </c>
      <c r="C152" t="str">
        <f t="shared" si="6"/>
        <v>(574)</v>
      </c>
      <c r="D152" t="str">
        <f t="shared" si="7"/>
        <v>574</v>
      </c>
      <c r="E152" t="str">
        <f t="shared" si="8"/>
        <v>JOHNSTOWN-ALTOONA-ST COLGE</v>
      </c>
    </row>
    <row r="153" spans="1:5" x14ac:dyDescent="0.3">
      <c r="A153" t="s">
        <v>140</v>
      </c>
      <c r="B153">
        <v>4050</v>
      </c>
      <c r="C153" t="str">
        <f t="shared" si="6"/>
        <v>(855)</v>
      </c>
      <c r="D153" t="str">
        <f t="shared" si="7"/>
        <v>855</v>
      </c>
      <c r="E153" t="str">
        <f t="shared" si="8"/>
        <v>SANTABARBRA-SANMAR-SANLUOB</v>
      </c>
    </row>
    <row r="154" spans="1:5" x14ac:dyDescent="0.3">
      <c r="A154" t="s">
        <v>113</v>
      </c>
      <c r="B154">
        <v>3710</v>
      </c>
      <c r="C154" t="str">
        <f t="shared" si="6"/>
        <v>(554)</v>
      </c>
      <c r="D154" t="str">
        <f t="shared" si="7"/>
        <v>554</v>
      </c>
      <c r="E154" t="str">
        <f t="shared" si="8"/>
        <v>WHEELING-STEUBENVILLE</v>
      </c>
    </row>
    <row r="155" spans="1:5" x14ac:dyDescent="0.3">
      <c r="A155" t="s">
        <v>144</v>
      </c>
      <c r="B155">
        <v>3668</v>
      </c>
      <c r="C155" t="str">
        <f t="shared" si="6"/>
        <v>(804)</v>
      </c>
      <c r="D155" t="str">
        <f t="shared" si="7"/>
        <v>804</v>
      </c>
      <c r="E155" t="str">
        <f t="shared" si="8"/>
        <v>PALM SPRINGS</v>
      </c>
    </row>
    <row r="156" spans="1:5" x14ac:dyDescent="0.3">
      <c r="A156" t="s">
        <v>161</v>
      </c>
      <c r="B156">
        <v>3635</v>
      </c>
      <c r="C156" t="str">
        <f t="shared" si="6"/>
        <v>(828)</v>
      </c>
      <c r="D156" t="str">
        <f t="shared" si="7"/>
        <v>828</v>
      </c>
      <c r="E156" t="str">
        <f t="shared" si="8"/>
        <v>MONTEREY-SALINAS</v>
      </c>
    </row>
    <row r="157" spans="1:5" x14ac:dyDescent="0.3">
      <c r="A157" t="s">
        <v>172</v>
      </c>
      <c r="B157">
        <v>3518</v>
      </c>
      <c r="C157" t="str">
        <f t="shared" si="6"/>
        <v>(709)</v>
      </c>
      <c r="D157" t="str">
        <f t="shared" si="7"/>
        <v>709</v>
      </c>
      <c r="E157" t="str">
        <f t="shared" si="8"/>
        <v>TYLER-LONGVIEW(LFKN&amp;NCGD)</v>
      </c>
    </row>
    <row r="158" spans="1:5" x14ac:dyDescent="0.3">
      <c r="A158" t="s">
        <v>163</v>
      </c>
      <c r="B158">
        <v>3406</v>
      </c>
      <c r="C158" t="str">
        <f t="shared" si="6"/>
        <v>(531)</v>
      </c>
      <c r="D158" t="str">
        <f t="shared" si="7"/>
        <v>531</v>
      </c>
      <c r="E158" t="str">
        <f t="shared" si="8"/>
        <v>TRI-CITIES TN-VA</v>
      </c>
    </row>
    <row r="159" spans="1:5" x14ac:dyDescent="0.3">
      <c r="A159" t="s">
        <v>155</v>
      </c>
      <c r="B159">
        <v>3386</v>
      </c>
      <c r="C159" t="str">
        <f t="shared" si="6"/>
        <v>(540)</v>
      </c>
      <c r="D159" t="str">
        <f t="shared" si="7"/>
        <v>540</v>
      </c>
      <c r="E159" t="str">
        <f t="shared" si="8"/>
        <v>TRAVERSE CITY-CADILLAC</v>
      </c>
    </row>
    <row r="160" spans="1:5" x14ac:dyDescent="0.3">
      <c r="A160" t="s">
        <v>142</v>
      </c>
      <c r="B160">
        <v>3355</v>
      </c>
      <c r="C160" t="str">
        <f t="shared" si="6"/>
        <v>(743)</v>
      </c>
      <c r="D160" t="str">
        <f t="shared" si="7"/>
        <v>743</v>
      </c>
      <c r="E160" t="str">
        <f t="shared" si="8"/>
        <v>ANCHORAGE</v>
      </c>
    </row>
    <row r="161" spans="1:5" x14ac:dyDescent="0.3">
      <c r="A161" t="s">
        <v>154</v>
      </c>
      <c r="B161">
        <v>3337</v>
      </c>
      <c r="C161" t="str">
        <f t="shared" si="6"/>
        <v>(656)</v>
      </c>
      <c r="D161" t="str">
        <f t="shared" si="7"/>
        <v>656</v>
      </c>
      <c r="E161" t="str">
        <f t="shared" si="8"/>
        <v>PANAMA CITY</v>
      </c>
    </row>
    <row r="162" spans="1:5" x14ac:dyDescent="0.3">
      <c r="A162" t="s">
        <v>167</v>
      </c>
      <c r="B162">
        <v>3286</v>
      </c>
      <c r="C162" t="str">
        <f t="shared" si="6"/>
        <v>(800)</v>
      </c>
      <c r="D162" t="str">
        <f t="shared" si="7"/>
        <v>800</v>
      </c>
      <c r="E162" t="str">
        <f t="shared" si="8"/>
        <v>BAKERSFIELD</v>
      </c>
    </row>
    <row r="163" spans="1:5" x14ac:dyDescent="0.3">
      <c r="A163" t="s">
        <v>150</v>
      </c>
      <c r="B163">
        <v>3207</v>
      </c>
      <c r="C163" t="str">
        <f t="shared" si="6"/>
        <v>(550)</v>
      </c>
      <c r="D163" t="str">
        <f t="shared" si="7"/>
        <v>550</v>
      </c>
      <c r="E163" t="str">
        <f t="shared" si="8"/>
        <v>WILMINGTON</v>
      </c>
    </row>
    <row r="164" spans="1:5" x14ac:dyDescent="0.3">
      <c r="A164" t="s">
        <v>168</v>
      </c>
      <c r="B164">
        <v>3201</v>
      </c>
      <c r="C164" t="str">
        <f t="shared" si="6"/>
        <v>(553)</v>
      </c>
      <c r="D164" t="str">
        <f t="shared" si="7"/>
        <v>553</v>
      </c>
      <c r="E164" t="str">
        <f t="shared" si="8"/>
        <v>MARQUETTE</v>
      </c>
    </row>
    <row r="165" spans="1:5" x14ac:dyDescent="0.3">
      <c r="A165" t="s">
        <v>143</v>
      </c>
      <c r="B165">
        <v>3184</v>
      </c>
      <c r="C165" t="str">
        <f t="shared" si="6"/>
        <v>(592)</v>
      </c>
      <c r="D165" t="str">
        <f t="shared" si="7"/>
        <v>592</v>
      </c>
      <c r="E165" t="str">
        <f t="shared" si="8"/>
        <v>GAINESVILLE</v>
      </c>
    </row>
    <row r="166" spans="1:5" x14ac:dyDescent="0.3">
      <c r="A166" t="s">
        <v>127</v>
      </c>
      <c r="B166">
        <v>3069</v>
      </c>
      <c r="C166" t="str">
        <f t="shared" si="6"/>
        <v>(569)</v>
      </c>
      <c r="D166" t="str">
        <f t="shared" si="7"/>
        <v>569</v>
      </c>
      <c r="E166" t="str">
        <f t="shared" si="8"/>
        <v>HARRISONBURG</v>
      </c>
    </row>
    <row r="167" spans="1:5" x14ac:dyDescent="0.3">
      <c r="A167" t="s">
        <v>162</v>
      </c>
      <c r="B167">
        <v>3064</v>
      </c>
      <c r="C167" t="str">
        <f t="shared" si="6"/>
        <v>(612)</v>
      </c>
      <c r="D167" t="str">
        <f t="shared" si="7"/>
        <v>612</v>
      </c>
      <c r="E167" t="str">
        <f t="shared" si="8"/>
        <v>SHREVEPORT</v>
      </c>
    </row>
    <row r="168" spans="1:5" x14ac:dyDescent="0.3">
      <c r="A168" t="s">
        <v>179</v>
      </c>
      <c r="B168">
        <v>2715</v>
      </c>
      <c r="C168" t="str">
        <f t="shared" si="6"/>
        <v>(762)</v>
      </c>
      <c r="D168" t="str">
        <f t="shared" si="7"/>
        <v>762</v>
      </c>
      <c r="E168" t="str">
        <f t="shared" si="8"/>
        <v>MISSOULA</v>
      </c>
    </row>
    <row r="169" spans="1:5" x14ac:dyDescent="0.3">
      <c r="A169" t="s">
        <v>166</v>
      </c>
      <c r="B169">
        <v>2462</v>
      </c>
      <c r="C169" t="str">
        <f t="shared" si="6"/>
        <v>(634)</v>
      </c>
      <c r="D169" t="str">
        <f t="shared" si="7"/>
        <v>634</v>
      </c>
      <c r="E169" t="str">
        <f t="shared" si="8"/>
        <v>AMARILLO</v>
      </c>
    </row>
    <row r="170" spans="1:5" x14ac:dyDescent="0.3">
      <c r="A170" t="s">
        <v>158</v>
      </c>
      <c r="B170">
        <v>2369</v>
      </c>
      <c r="C170" t="str">
        <f t="shared" si="6"/>
        <v>(754)</v>
      </c>
      <c r="D170" t="str">
        <f t="shared" si="7"/>
        <v>754</v>
      </c>
      <c r="E170" t="str">
        <f t="shared" si="8"/>
        <v>BUTTE-BOZEMAN</v>
      </c>
    </row>
    <row r="171" spans="1:5" x14ac:dyDescent="0.3">
      <c r="A171" t="s">
        <v>177</v>
      </c>
      <c r="B171">
        <v>2367</v>
      </c>
      <c r="C171" t="str">
        <f t="shared" si="6"/>
        <v>(642)</v>
      </c>
      <c r="D171" t="str">
        <f t="shared" si="7"/>
        <v>642</v>
      </c>
      <c r="E171" t="str">
        <f t="shared" si="8"/>
        <v>LAFAYETTE LA</v>
      </c>
    </row>
    <row r="172" spans="1:5" x14ac:dyDescent="0.3">
      <c r="A172" t="s">
        <v>111</v>
      </c>
      <c r="B172">
        <v>2365</v>
      </c>
      <c r="C172" t="str">
        <f t="shared" si="6"/>
        <v>(596)</v>
      </c>
      <c r="D172" t="str">
        <f t="shared" si="7"/>
        <v>596</v>
      </c>
      <c r="E172" t="str">
        <f t="shared" si="8"/>
        <v>ZANESVILLE</v>
      </c>
    </row>
    <row r="173" spans="1:5" x14ac:dyDescent="0.3">
      <c r="A173" t="s">
        <v>174</v>
      </c>
      <c r="B173">
        <v>2245</v>
      </c>
      <c r="C173" t="str">
        <f t="shared" si="6"/>
        <v>(868)</v>
      </c>
      <c r="D173" t="str">
        <f t="shared" si="7"/>
        <v>868</v>
      </c>
      <c r="E173" t="str">
        <f t="shared" si="8"/>
        <v>CHICO-REDDING</v>
      </c>
    </row>
    <row r="174" spans="1:5" x14ac:dyDescent="0.3">
      <c r="A174" t="s">
        <v>180</v>
      </c>
      <c r="B174">
        <v>2218</v>
      </c>
      <c r="C174" t="str">
        <f t="shared" si="6"/>
        <v>(576)</v>
      </c>
      <c r="D174" t="str">
        <f t="shared" si="7"/>
        <v>576</v>
      </c>
      <c r="E174" t="str">
        <f t="shared" si="8"/>
        <v>SALISBURY</v>
      </c>
    </row>
    <row r="175" spans="1:5" x14ac:dyDescent="0.3">
      <c r="A175" t="s">
        <v>165</v>
      </c>
      <c r="B175">
        <v>2193</v>
      </c>
      <c r="C175" t="str">
        <f t="shared" si="6"/>
        <v>(746)</v>
      </c>
      <c r="D175" t="str">
        <f t="shared" si="7"/>
        <v>746</v>
      </c>
      <c r="E175" t="str">
        <f t="shared" si="8"/>
        <v>BILOXI-GULFPORT</v>
      </c>
    </row>
    <row r="176" spans="1:5" x14ac:dyDescent="0.3">
      <c r="A176" t="s">
        <v>206</v>
      </c>
      <c r="B176">
        <v>2178</v>
      </c>
      <c r="C176" t="str">
        <f t="shared" si="6"/>
        <v>(600)</v>
      </c>
      <c r="D176" t="str">
        <f t="shared" si="7"/>
        <v>600</v>
      </c>
      <c r="E176" t="str">
        <f t="shared" si="8"/>
        <v>CORPUS CHRISTI</v>
      </c>
    </row>
    <row r="177" spans="1:5" x14ac:dyDescent="0.3">
      <c r="A177" t="s">
        <v>199</v>
      </c>
      <c r="B177">
        <v>2150</v>
      </c>
      <c r="C177" t="str">
        <f t="shared" si="6"/>
        <v>(651)</v>
      </c>
      <c r="D177" t="str">
        <f t="shared" si="7"/>
        <v>651</v>
      </c>
      <c r="E177" t="str">
        <f t="shared" si="8"/>
        <v>LUBBOCK</v>
      </c>
    </row>
    <row r="178" spans="1:5" x14ac:dyDescent="0.3">
      <c r="A178" t="s">
        <v>170</v>
      </c>
      <c r="B178">
        <v>2110</v>
      </c>
      <c r="C178" t="str">
        <f t="shared" si="6"/>
        <v>(633)</v>
      </c>
      <c r="D178" t="str">
        <f t="shared" si="7"/>
        <v>633</v>
      </c>
      <c r="E178" t="str">
        <f t="shared" si="8"/>
        <v>ODESSA-MIDLAND</v>
      </c>
    </row>
    <row r="179" spans="1:5" x14ac:dyDescent="0.3">
      <c r="A179" t="s">
        <v>198</v>
      </c>
      <c r="B179">
        <v>2091</v>
      </c>
      <c r="C179" t="str">
        <f t="shared" si="6"/>
        <v>(756)</v>
      </c>
      <c r="D179" t="str">
        <f t="shared" si="7"/>
        <v>756</v>
      </c>
      <c r="E179" t="str">
        <f t="shared" si="8"/>
        <v>BILLINGS</v>
      </c>
    </row>
    <row r="180" spans="1:5" x14ac:dyDescent="0.3">
      <c r="A180" t="s">
        <v>176</v>
      </c>
      <c r="B180">
        <v>1946</v>
      </c>
      <c r="C180" t="str">
        <f t="shared" si="6"/>
        <v>(516)</v>
      </c>
      <c r="D180" t="str">
        <f t="shared" si="7"/>
        <v>516</v>
      </c>
      <c r="E180" t="str">
        <f t="shared" si="8"/>
        <v>ERIE</v>
      </c>
    </row>
    <row r="181" spans="1:5" x14ac:dyDescent="0.3">
      <c r="A181" t="s">
        <v>196</v>
      </c>
      <c r="B181">
        <v>1886</v>
      </c>
      <c r="C181" t="str">
        <f t="shared" si="6"/>
        <v>(710)</v>
      </c>
      <c r="D181" t="str">
        <f t="shared" si="7"/>
        <v>710</v>
      </c>
      <c r="E181" t="str">
        <f t="shared" si="8"/>
        <v>HATTIESBURG-LAUREL</v>
      </c>
    </row>
    <row r="182" spans="1:5" x14ac:dyDescent="0.3">
      <c r="A182" t="s">
        <v>195</v>
      </c>
      <c r="B182">
        <v>1835</v>
      </c>
      <c r="C182" t="str">
        <f t="shared" si="6"/>
        <v>(526)</v>
      </c>
      <c r="D182" t="str">
        <f t="shared" si="7"/>
        <v>526</v>
      </c>
      <c r="E182" t="str">
        <f t="shared" si="8"/>
        <v>UTICA</v>
      </c>
    </row>
    <row r="183" spans="1:5" x14ac:dyDescent="0.3">
      <c r="A183" t="s">
        <v>160</v>
      </c>
      <c r="B183">
        <v>1784</v>
      </c>
      <c r="C183" t="str">
        <f t="shared" si="6"/>
        <v>(647)</v>
      </c>
      <c r="D183" t="str">
        <f t="shared" si="7"/>
        <v>647</v>
      </c>
      <c r="E183" t="str">
        <f t="shared" si="8"/>
        <v>GREENWOOD-GREENVILLE</v>
      </c>
    </row>
    <row r="184" spans="1:5" x14ac:dyDescent="0.3">
      <c r="A184" t="s">
        <v>175</v>
      </c>
      <c r="B184">
        <v>1754</v>
      </c>
      <c r="C184" t="str">
        <f t="shared" si="6"/>
        <v>(537)</v>
      </c>
      <c r="D184" t="str">
        <f t="shared" si="7"/>
        <v>537</v>
      </c>
      <c r="E184" t="str">
        <f t="shared" si="8"/>
        <v>BANGOR</v>
      </c>
    </row>
    <row r="185" spans="1:5" x14ac:dyDescent="0.3">
      <c r="A185" t="s">
        <v>173</v>
      </c>
      <c r="B185">
        <v>1691</v>
      </c>
      <c r="C185" t="str">
        <f t="shared" si="6"/>
        <v>(673)</v>
      </c>
      <c r="D185" t="str">
        <f t="shared" si="7"/>
        <v>673</v>
      </c>
      <c r="E185" t="str">
        <f t="shared" si="8"/>
        <v>COLUMBUS-TUPELO-W PNT-HSTN</v>
      </c>
    </row>
    <row r="186" spans="1:5" x14ac:dyDescent="0.3">
      <c r="A186" t="s">
        <v>200</v>
      </c>
      <c r="B186">
        <v>1683</v>
      </c>
      <c r="C186" t="str">
        <f t="shared" si="6"/>
        <v>(627)</v>
      </c>
      <c r="D186" t="str">
        <f t="shared" si="7"/>
        <v>627</v>
      </c>
      <c r="E186" t="str">
        <f t="shared" si="8"/>
        <v>WICHITA FALLS &amp; LAWTON</v>
      </c>
    </row>
    <row r="187" spans="1:5" x14ac:dyDescent="0.3">
      <c r="A187" t="s">
        <v>207</v>
      </c>
      <c r="B187">
        <v>1545</v>
      </c>
      <c r="C187" t="str">
        <f t="shared" si="6"/>
        <v>(502)</v>
      </c>
      <c r="D187" t="str">
        <f t="shared" si="7"/>
        <v>502</v>
      </c>
      <c r="E187" t="str">
        <f t="shared" si="8"/>
        <v>BINGHAMTON</v>
      </c>
    </row>
    <row r="188" spans="1:5" x14ac:dyDescent="0.3">
      <c r="A188" t="s">
        <v>189</v>
      </c>
      <c r="B188">
        <v>1525</v>
      </c>
      <c r="C188" t="str">
        <f t="shared" si="6"/>
        <v>(692)</v>
      </c>
      <c r="D188" t="str">
        <f t="shared" si="7"/>
        <v>692</v>
      </c>
      <c r="E188" t="str">
        <f t="shared" si="8"/>
        <v>BEAUMONT-PORT ARTHUR</v>
      </c>
    </row>
    <row r="189" spans="1:5" x14ac:dyDescent="0.3">
      <c r="A189" t="s">
        <v>123</v>
      </c>
      <c r="B189">
        <v>1511</v>
      </c>
      <c r="C189" t="str">
        <f t="shared" si="6"/>
        <v>(597)</v>
      </c>
      <c r="D189" t="str">
        <f t="shared" si="7"/>
        <v>597</v>
      </c>
      <c r="E189" t="str">
        <f t="shared" si="8"/>
        <v>PARKERSBURG</v>
      </c>
    </row>
    <row r="190" spans="1:5" x14ac:dyDescent="0.3">
      <c r="A190" t="s">
        <v>193</v>
      </c>
      <c r="B190">
        <v>1445</v>
      </c>
      <c r="C190" t="str">
        <f t="shared" si="6"/>
        <v>(736)</v>
      </c>
      <c r="D190" t="str">
        <f t="shared" si="7"/>
        <v>736</v>
      </c>
      <c r="E190" t="str">
        <f t="shared" si="8"/>
        <v>BOWLING GREEN</v>
      </c>
    </row>
    <row r="191" spans="1:5" x14ac:dyDescent="0.3">
      <c r="A191" t="s">
        <v>183</v>
      </c>
      <c r="B191">
        <v>1322</v>
      </c>
      <c r="C191" t="str">
        <f t="shared" si="6"/>
        <v>(657)</v>
      </c>
      <c r="D191" t="str">
        <f t="shared" si="7"/>
        <v>657</v>
      </c>
      <c r="E191" t="str">
        <f t="shared" si="8"/>
        <v>SHERMAN-ADA</v>
      </c>
    </row>
    <row r="192" spans="1:5" x14ac:dyDescent="0.3">
      <c r="A192" t="s">
        <v>272</v>
      </c>
      <c r="B192">
        <v>1274</v>
      </c>
      <c r="C192" t="str">
        <f t="shared" si="6"/>
        <v>(644)</v>
      </c>
      <c r="D192" t="str">
        <f t="shared" si="7"/>
        <v>644</v>
      </c>
      <c r="E192" t="str">
        <f t="shared" si="8"/>
        <v>ALEXANDRIA LA</v>
      </c>
    </row>
    <row r="193" spans="1:5" x14ac:dyDescent="0.3">
      <c r="A193" t="s">
        <v>186</v>
      </c>
      <c r="B193">
        <v>1189</v>
      </c>
      <c r="C193" t="str">
        <f t="shared" si="6"/>
        <v>(662)</v>
      </c>
      <c r="D193" t="str">
        <f t="shared" si="7"/>
        <v>662</v>
      </c>
      <c r="E193" t="str">
        <f t="shared" si="8"/>
        <v>ABILENE-SWEETWATER</v>
      </c>
    </row>
    <row r="194" spans="1:5" x14ac:dyDescent="0.3">
      <c r="A194" t="s">
        <v>156</v>
      </c>
      <c r="B194">
        <v>1189</v>
      </c>
      <c r="C194" t="str">
        <f t="shared" si="6"/>
        <v>(606)</v>
      </c>
      <c r="D194" t="str">
        <f t="shared" si="7"/>
        <v>606</v>
      </c>
      <c r="E194" t="str">
        <f t="shared" si="8"/>
        <v>DOTHAN</v>
      </c>
    </row>
    <row r="195" spans="1:5" x14ac:dyDescent="0.3">
      <c r="A195" t="s">
        <v>194</v>
      </c>
      <c r="B195">
        <v>1170</v>
      </c>
      <c r="C195" t="str">
        <f t="shared" ref="C195:C213" si="9">IF(RIGHT(A195,1)=")",RIGHT(A195,5),"N/A")</f>
        <v>(639)</v>
      </c>
      <c r="D195" t="str">
        <f t="shared" ref="D195:D213" si="10">TRIM(IF(LEFT(C195,1)="(",MID(C195,2,3),"N/A"))</f>
        <v>639</v>
      </c>
      <c r="E195" t="str">
        <f t="shared" ref="E195:E213" si="11">UPPER(TRIM(IF(D195="N/A","N/A",LEFT(A195,LEN(A195)-5))))</f>
        <v>JACKSON TN</v>
      </c>
    </row>
    <row r="196" spans="1:5" x14ac:dyDescent="0.3">
      <c r="A196" t="s">
        <v>192</v>
      </c>
      <c r="B196">
        <v>1091</v>
      </c>
      <c r="C196" t="str">
        <f t="shared" si="9"/>
        <v>(755)</v>
      </c>
      <c r="D196" t="str">
        <f t="shared" si="10"/>
        <v>755</v>
      </c>
      <c r="E196" t="str">
        <f t="shared" si="11"/>
        <v>GREAT FALLS</v>
      </c>
    </row>
    <row r="197" spans="1:5" x14ac:dyDescent="0.3">
      <c r="A197" t="s">
        <v>205</v>
      </c>
      <c r="B197">
        <v>1084</v>
      </c>
      <c r="C197" t="str">
        <f t="shared" si="9"/>
        <v>(802)</v>
      </c>
      <c r="D197" t="str">
        <f t="shared" si="10"/>
        <v>802</v>
      </c>
      <c r="E197" t="str">
        <f t="shared" si="11"/>
        <v>EUREKA</v>
      </c>
    </row>
    <row r="198" spans="1:5" x14ac:dyDescent="0.3">
      <c r="A198" t="s">
        <v>185</v>
      </c>
      <c r="B198">
        <v>1070</v>
      </c>
      <c r="C198" t="str">
        <f t="shared" si="9"/>
        <v>(734)</v>
      </c>
      <c r="D198" t="str">
        <f t="shared" si="10"/>
        <v>734</v>
      </c>
      <c r="E198" t="str">
        <f t="shared" si="11"/>
        <v>JONESBORO</v>
      </c>
    </row>
    <row r="199" spans="1:5" x14ac:dyDescent="0.3">
      <c r="A199" t="s">
        <v>190</v>
      </c>
      <c r="B199">
        <v>1041</v>
      </c>
      <c r="C199" t="str">
        <f t="shared" si="9"/>
        <v>(767)</v>
      </c>
      <c r="D199" t="str">
        <f t="shared" si="10"/>
        <v>767</v>
      </c>
      <c r="E199" t="str">
        <f t="shared" si="11"/>
        <v>CASPER-RIVERTON</v>
      </c>
    </row>
    <row r="200" spans="1:5" x14ac:dyDescent="0.3">
      <c r="A200" t="s">
        <v>210</v>
      </c>
      <c r="B200">
        <v>998</v>
      </c>
      <c r="C200" t="str">
        <f t="shared" si="9"/>
        <v>(549)</v>
      </c>
      <c r="D200" t="str">
        <f t="shared" si="10"/>
        <v>549</v>
      </c>
      <c r="E200" t="str">
        <f t="shared" si="11"/>
        <v>WATERTOWN</v>
      </c>
    </row>
    <row r="201" spans="1:5" x14ac:dyDescent="0.3">
      <c r="A201" t="s">
        <v>187</v>
      </c>
      <c r="B201">
        <v>989</v>
      </c>
      <c r="C201" t="str">
        <f t="shared" si="9"/>
        <v>(643)</v>
      </c>
      <c r="D201" t="str">
        <f t="shared" si="10"/>
        <v>643</v>
      </c>
      <c r="E201" t="str">
        <f t="shared" si="11"/>
        <v>LAKE CHARLES</v>
      </c>
    </row>
    <row r="202" spans="1:5" x14ac:dyDescent="0.3">
      <c r="A202" t="s">
        <v>201</v>
      </c>
      <c r="B202">
        <v>980</v>
      </c>
      <c r="C202" t="str">
        <f t="shared" si="9"/>
        <v>(598)</v>
      </c>
      <c r="D202" t="str">
        <f t="shared" si="10"/>
        <v>598</v>
      </c>
      <c r="E202" t="str">
        <f t="shared" si="11"/>
        <v>CLARKSBURG-WESTON</v>
      </c>
    </row>
    <row r="203" spans="1:5" x14ac:dyDescent="0.3">
      <c r="A203" t="s">
        <v>273</v>
      </c>
      <c r="B203">
        <v>932</v>
      </c>
      <c r="C203" t="str">
        <f t="shared" si="9"/>
        <v>(565)</v>
      </c>
      <c r="D203" t="str">
        <f t="shared" si="10"/>
        <v>565</v>
      </c>
      <c r="E203" t="str">
        <f t="shared" si="11"/>
        <v>ELMIRA (CORNING)</v>
      </c>
    </row>
    <row r="204" spans="1:5" x14ac:dyDescent="0.3">
      <c r="A204" t="s">
        <v>197</v>
      </c>
      <c r="B204">
        <v>899</v>
      </c>
      <c r="C204" t="str">
        <f t="shared" si="9"/>
        <v>(559)</v>
      </c>
      <c r="D204" t="str">
        <f t="shared" si="10"/>
        <v>559</v>
      </c>
      <c r="E204" t="str">
        <f t="shared" si="11"/>
        <v>BLUEFIELD-BECKLEY-OAK HILL</v>
      </c>
    </row>
    <row r="205" spans="1:5" x14ac:dyDescent="0.3">
      <c r="A205" t="s">
        <v>204</v>
      </c>
      <c r="B205">
        <v>886</v>
      </c>
      <c r="C205" t="str">
        <f t="shared" si="9"/>
        <v>(661)</v>
      </c>
      <c r="D205" t="str">
        <f t="shared" si="10"/>
        <v>661</v>
      </c>
      <c r="E205" t="str">
        <f t="shared" si="11"/>
        <v>SAN ANGELO</v>
      </c>
    </row>
    <row r="206" spans="1:5" x14ac:dyDescent="0.3">
      <c r="A206" t="s">
        <v>184</v>
      </c>
      <c r="B206">
        <v>625</v>
      </c>
      <c r="C206" t="str">
        <f t="shared" si="9"/>
        <v>(749)</v>
      </c>
      <c r="D206" t="str">
        <f t="shared" si="10"/>
        <v>749</v>
      </c>
      <c r="E206" t="str">
        <f t="shared" si="11"/>
        <v>LAREDO</v>
      </c>
    </row>
    <row r="207" spans="1:5" x14ac:dyDescent="0.3">
      <c r="A207" t="s">
        <v>191</v>
      </c>
      <c r="B207">
        <v>604</v>
      </c>
      <c r="C207" t="str">
        <f t="shared" si="9"/>
        <v>(766)</v>
      </c>
      <c r="D207" t="str">
        <f t="shared" si="10"/>
        <v>766</v>
      </c>
      <c r="E207" t="str">
        <f t="shared" si="11"/>
        <v>HELENA</v>
      </c>
    </row>
    <row r="208" spans="1:5" x14ac:dyDescent="0.3">
      <c r="A208" t="s">
        <v>188</v>
      </c>
      <c r="B208">
        <v>420</v>
      </c>
      <c r="C208" t="str">
        <f t="shared" si="9"/>
        <v>(711)</v>
      </c>
      <c r="D208" t="str">
        <f t="shared" si="10"/>
        <v>711</v>
      </c>
      <c r="E208" t="str">
        <f t="shared" si="11"/>
        <v>MERIDIAN</v>
      </c>
    </row>
    <row r="209" spans="1:5" x14ac:dyDescent="0.3">
      <c r="A209" t="s">
        <v>203</v>
      </c>
      <c r="B209">
        <v>374</v>
      </c>
      <c r="C209" t="str">
        <f t="shared" si="9"/>
        <v>(747)</v>
      </c>
      <c r="D209" t="str">
        <f t="shared" si="10"/>
        <v>747</v>
      </c>
      <c r="E209" t="str">
        <f t="shared" si="11"/>
        <v>JUNEAU</v>
      </c>
    </row>
    <row r="210" spans="1:5" x14ac:dyDescent="0.3">
      <c r="A210" t="s">
        <v>209</v>
      </c>
      <c r="B210">
        <v>258</v>
      </c>
      <c r="C210" t="str">
        <f t="shared" si="9"/>
        <v>(626)</v>
      </c>
      <c r="D210" t="str">
        <f t="shared" si="10"/>
        <v>626</v>
      </c>
      <c r="E210" t="str">
        <f t="shared" si="11"/>
        <v>VICTORIA</v>
      </c>
    </row>
    <row r="211" spans="1:5" x14ac:dyDescent="0.3">
      <c r="A211" t="s">
        <v>274</v>
      </c>
      <c r="B211">
        <v>185</v>
      </c>
      <c r="C211" t="str">
        <f t="shared" si="9"/>
        <v>(552)</v>
      </c>
      <c r="D211" t="str">
        <f t="shared" si="10"/>
        <v>552</v>
      </c>
      <c r="E211" t="str">
        <f t="shared" si="11"/>
        <v>PRESQUE ISLE</v>
      </c>
    </row>
    <row r="212" spans="1:5" x14ac:dyDescent="0.3">
      <c r="A212" t="s">
        <v>810</v>
      </c>
      <c r="B212">
        <v>170</v>
      </c>
      <c r="C212" t="str">
        <f t="shared" si="9"/>
        <v>(583)</v>
      </c>
      <c r="D212" t="str">
        <f t="shared" si="10"/>
        <v>583</v>
      </c>
      <c r="E212" t="str">
        <f t="shared" si="11"/>
        <v>ALPENA</v>
      </c>
    </row>
    <row r="213" spans="1:5" x14ac:dyDescent="0.3">
      <c r="A213" t="s">
        <v>208</v>
      </c>
      <c r="B213">
        <v>48</v>
      </c>
      <c r="C213" t="str">
        <f t="shared" si="9"/>
        <v>(798)</v>
      </c>
      <c r="D213" t="str">
        <f t="shared" si="10"/>
        <v>798</v>
      </c>
      <c r="E213" t="str">
        <f t="shared" si="11"/>
        <v>GLENDIVE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267B-7366-4B6D-B86B-8961245F8E5A}">
  <dimension ref="A1:J213"/>
  <sheetViews>
    <sheetView topLeftCell="A170" workbookViewId="0">
      <selection activeCell="G1" sqref="G1"/>
    </sheetView>
  </sheetViews>
  <sheetFormatPr defaultRowHeight="14.4" x14ac:dyDescent="0.3"/>
  <cols>
    <col min="1" max="1" width="30.5546875" bestFit="1" customWidth="1"/>
    <col min="2" max="2" width="17.77734375" bestFit="1" customWidth="1"/>
    <col min="3" max="3" width="13.33203125" bestFit="1" customWidth="1"/>
    <col min="4" max="4" width="23.5546875" bestFit="1" customWidth="1"/>
    <col min="5" max="5" width="18.21875" bestFit="1" customWidth="1"/>
    <col min="6" max="6" width="10.109375" bestFit="1" customWidth="1"/>
    <col min="7" max="7" width="25.88671875" bestFit="1" customWidth="1"/>
    <col min="8" max="8" width="10.6640625" bestFit="1" customWidth="1"/>
    <col min="9" max="9" width="9.6640625" bestFit="1" customWidth="1"/>
    <col min="10" max="10" width="30.5546875" bestFit="1" customWidth="1"/>
  </cols>
  <sheetData>
    <row r="1" spans="1:10" x14ac:dyDescent="0.3">
      <c r="A1" t="s">
        <v>211</v>
      </c>
      <c r="B1" t="s">
        <v>812</v>
      </c>
      <c r="C1" t="s">
        <v>809</v>
      </c>
      <c r="D1" t="s">
        <v>813</v>
      </c>
      <c r="E1" t="s">
        <v>814</v>
      </c>
      <c r="F1" t="s">
        <v>815</v>
      </c>
      <c r="G1" s="5" t="s">
        <v>816</v>
      </c>
      <c r="H1" s="5" t="s">
        <v>277</v>
      </c>
      <c r="I1" s="5" t="s">
        <v>276</v>
      </c>
      <c r="J1" s="5" t="s">
        <v>278</v>
      </c>
    </row>
    <row r="2" spans="1:10" x14ac:dyDescent="0.3">
      <c r="A2" t="s">
        <v>3</v>
      </c>
      <c r="B2">
        <v>372198243</v>
      </c>
      <c r="C2">
        <v>19769567</v>
      </c>
      <c r="D2">
        <v>13.6439953894791</v>
      </c>
      <c r="E2">
        <v>260.826086162953</v>
      </c>
      <c r="F2">
        <v>269735881</v>
      </c>
      <c r="G2">
        <f>B2/C2</f>
        <v>18.826828276006246</v>
      </c>
      <c r="H2" t="str">
        <f>IF(RIGHT(A2,1)=")",RIGHT(A2,5),"N/A")</f>
        <v>N/A</v>
      </c>
      <c r="I2" t="str">
        <f>TRIM(IF(LEFT(H2,1)="(",MID(H2,2,3),"N/A"))</f>
        <v>N/A</v>
      </c>
      <c r="J2" t="str">
        <f>UPPER(TRIM(IF(I2="N/A","N/A",LEFT(A2,LEN(A2)-5))))</f>
        <v>N/A</v>
      </c>
    </row>
    <row r="3" spans="1:10" x14ac:dyDescent="0.3">
      <c r="A3" t="s">
        <v>5</v>
      </c>
      <c r="B3">
        <v>47412636</v>
      </c>
      <c r="C3">
        <v>2105480</v>
      </c>
      <c r="D3">
        <v>15.961060660751899</v>
      </c>
      <c r="E3">
        <v>297.68205466245399</v>
      </c>
      <c r="F3">
        <v>33605694</v>
      </c>
      <c r="G3">
        <f t="shared" ref="G3:G66" si="0">B3/C3</f>
        <v>22.518682675684403</v>
      </c>
      <c r="H3" t="str">
        <f t="shared" ref="H3:H66" si="1">IF(RIGHT(A3,1)=")",RIGHT(A3,5),"N/A")</f>
        <v>(602)</v>
      </c>
      <c r="I3" t="str">
        <f t="shared" ref="I3:I66" si="2">TRIM(IF(LEFT(H3,1)="(",MID(H3,2,3),"N/A"))</f>
        <v>602</v>
      </c>
      <c r="J3" t="str">
        <f t="shared" ref="J3:J66" si="3">UPPER(TRIM(IF(I3="N/A","N/A",LEFT(A3,LEN(A3)-5))))</f>
        <v>CHICAGO</v>
      </c>
    </row>
    <row r="4" spans="1:10" x14ac:dyDescent="0.3">
      <c r="A4" t="s">
        <v>6</v>
      </c>
      <c r="B4">
        <v>40321426</v>
      </c>
      <c r="C4">
        <v>1392308</v>
      </c>
      <c r="D4">
        <v>17.796034354467501</v>
      </c>
      <c r="E4">
        <v>249.599283034134</v>
      </c>
      <c r="F4">
        <v>24777561</v>
      </c>
      <c r="G4">
        <f t="shared" si="0"/>
        <v>28.960133820964902</v>
      </c>
      <c r="H4" t="str">
        <f t="shared" si="1"/>
        <v>(613)</v>
      </c>
      <c r="I4" t="str">
        <f t="shared" si="2"/>
        <v>613</v>
      </c>
      <c r="J4" t="str">
        <f t="shared" si="3"/>
        <v>MINNEAPOLIS-ST. PAUL</v>
      </c>
    </row>
    <row r="5" spans="1:10" x14ac:dyDescent="0.3">
      <c r="A5" t="s">
        <v>8</v>
      </c>
      <c r="B5">
        <v>18664271</v>
      </c>
      <c r="C5">
        <v>1077936</v>
      </c>
      <c r="D5">
        <v>14.8851675795223</v>
      </c>
      <c r="E5">
        <v>257.45684099530899</v>
      </c>
      <c r="F5">
        <v>16045258</v>
      </c>
      <c r="G5">
        <f t="shared" si="0"/>
        <v>17.314822957949264</v>
      </c>
      <c r="H5" t="str">
        <f t="shared" si="1"/>
        <v>(751)</v>
      </c>
      <c r="I5" t="str">
        <f t="shared" si="2"/>
        <v>751</v>
      </c>
      <c r="J5" t="str">
        <f t="shared" si="3"/>
        <v>DENVER</v>
      </c>
    </row>
    <row r="6" spans="1:10" x14ac:dyDescent="0.3">
      <c r="A6" t="s">
        <v>11</v>
      </c>
      <c r="B6">
        <v>18406955</v>
      </c>
      <c r="C6">
        <v>758366</v>
      </c>
      <c r="D6">
        <v>18.0100083600794</v>
      </c>
      <c r="E6">
        <v>265.032463592233</v>
      </c>
      <c r="F6">
        <v>13658178</v>
      </c>
      <c r="G6">
        <f t="shared" si="0"/>
        <v>24.271862135169563</v>
      </c>
      <c r="H6" t="str">
        <f t="shared" si="1"/>
        <v>(616)</v>
      </c>
      <c r="I6" t="str">
        <f t="shared" si="2"/>
        <v>616</v>
      </c>
      <c r="J6" t="str">
        <f t="shared" si="3"/>
        <v>KANSAS CITY</v>
      </c>
    </row>
    <row r="7" spans="1:10" x14ac:dyDescent="0.3">
      <c r="A7" t="s">
        <v>4</v>
      </c>
      <c r="B7">
        <v>14288220</v>
      </c>
      <c r="C7">
        <v>1123078</v>
      </c>
      <c r="D7">
        <v>11.793099855931599</v>
      </c>
      <c r="E7">
        <v>284.07243055697398</v>
      </c>
      <c r="F7">
        <v>13244571</v>
      </c>
      <c r="G7">
        <f t="shared" si="0"/>
        <v>12.722375471694754</v>
      </c>
      <c r="H7" t="str">
        <f t="shared" si="1"/>
        <v>(524)</v>
      </c>
      <c r="I7" t="str">
        <f t="shared" si="2"/>
        <v>524</v>
      </c>
      <c r="J7" t="str">
        <f t="shared" si="3"/>
        <v>ATLANTA</v>
      </c>
    </row>
    <row r="8" spans="1:10" x14ac:dyDescent="0.3">
      <c r="A8" t="s">
        <v>12</v>
      </c>
      <c r="B8">
        <v>15673996</v>
      </c>
      <c r="C8">
        <v>735042</v>
      </c>
      <c r="D8">
        <v>17.245210477768602</v>
      </c>
      <c r="E8">
        <v>281.10690123996699</v>
      </c>
      <c r="F8">
        <v>12675954</v>
      </c>
      <c r="G8">
        <f t="shared" si="0"/>
        <v>21.323946114643789</v>
      </c>
      <c r="H8" t="str">
        <f t="shared" si="1"/>
        <v>(617)</v>
      </c>
      <c r="I8" t="str">
        <f t="shared" si="2"/>
        <v>617</v>
      </c>
      <c r="J8" t="str">
        <f t="shared" si="3"/>
        <v>MILWAUKEE</v>
      </c>
    </row>
    <row r="9" spans="1:10" x14ac:dyDescent="0.3">
      <c r="A9" t="s">
        <v>7</v>
      </c>
      <c r="B9">
        <v>20553928</v>
      </c>
      <c r="C9">
        <v>1043647</v>
      </c>
      <c r="D9">
        <v>11.9150632349827</v>
      </c>
      <c r="E9">
        <v>256.77194187946401</v>
      </c>
      <c r="F9">
        <v>12435120</v>
      </c>
      <c r="G9">
        <f t="shared" si="0"/>
        <v>19.694329596118227</v>
      </c>
      <c r="H9" t="str">
        <f t="shared" si="1"/>
        <v>(819)</v>
      </c>
      <c r="I9" t="str">
        <f t="shared" si="2"/>
        <v>819</v>
      </c>
      <c r="J9" t="str">
        <f t="shared" si="3"/>
        <v>SEATTLE-TACOMA</v>
      </c>
    </row>
    <row r="10" spans="1:10" x14ac:dyDescent="0.3">
      <c r="A10" t="s">
        <v>9</v>
      </c>
      <c r="B10">
        <v>14680342</v>
      </c>
      <c r="C10">
        <v>783687</v>
      </c>
      <c r="D10">
        <v>13.278618887387401</v>
      </c>
      <c r="E10">
        <v>249.95894309758299</v>
      </c>
      <c r="F10">
        <v>10406281</v>
      </c>
      <c r="G10">
        <f t="shared" si="0"/>
        <v>18.732404646242696</v>
      </c>
      <c r="H10" t="str">
        <f t="shared" si="1"/>
        <v>(753)</v>
      </c>
      <c r="I10" t="str">
        <f t="shared" si="2"/>
        <v>753</v>
      </c>
      <c r="J10" t="str">
        <f t="shared" si="3"/>
        <v>PHOENIX (PRESCOTT)</v>
      </c>
    </row>
    <row r="11" spans="1:10" x14ac:dyDescent="0.3">
      <c r="A11" t="s">
        <v>10</v>
      </c>
      <c r="B11">
        <v>16034468</v>
      </c>
      <c r="C11">
        <v>625915</v>
      </c>
      <c r="D11">
        <v>16.4130544882292</v>
      </c>
      <c r="E11">
        <v>249.44517625456399</v>
      </c>
      <c r="F11">
        <v>10273177</v>
      </c>
      <c r="G11">
        <f t="shared" si="0"/>
        <v>25.617644568351931</v>
      </c>
      <c r="H11" t="str">
        <f t="shared" si="1"/>
        <v>(609)</v>
      </c>
      <c r="I11" t="str">
        <f t="shared" si="2"/>
        <v>609</v>
      </c>
      <c r="J11" t="str">
        <f t="shared" si="3"/>
        <v>ST. LOUIS</v>
      </c>
    </row>
    <row r="12" spans="1:10" x14ac:dyDescent="0.3">
      <c r="A12" t="s">
        <v>19</v>
      </c>
      <c r="B12">
        <v>6285731</v>
      </c>
      <c r="C12">
        <v>404517</v>
      </c>
      <c r="D12">
        <v>14.176543878254799</v>
      </c>
      <c r="E12">
        <v>218.49230773570801</v>
      </c>
      <c r="F12">
        <v>5734653</v>
      </c>
      <c r="G12">
        <f t="shared" si="0"/>
        <v>15.538854980136804</v>
      </c>
      <c r="H12" t="str">
        <f t="shared" si="1"/>
        <v>(652)</v>
      </c>
      <c r="I12" t="str">
        <f t="shared" si="2"/>
        <v>652</v>
      </c>
      <c r="J12" t="str">
        <f t="shared" si="3"/>
        <v>OMAHA</v>
      </c>
    </row>
    <row r="13" spans="1:10" x14ac:dyDescent="0.3">
      <c r="A13" t="s">
        <v>17</v>
      </c>
      <c r="B13">
        <v>6996641</v>
      </c>
      <c r="C13">
        <v>394639</v>
      </c>
      <c r="D13">
        <v>14.026320257247701</v>
      </c>
      <c r="E13">
        <v>262.04761777774797</v>
      </c>
      <c r="F13">
        <v>5535333</v>
      </c>
      <c r="G13">
        <f t="shared" si="0"/>
        <v>17.729218348921421</v>
      </c>
      <c r="H13" t="str">
        <f t="shared" si="1"/>
        <v>(527)</v>
      </c>
      <c r="I13" t="str">
        <f t="shared" si="2"/>
        <v>527</v>
      </c>
      <c r="J13" t="str">
        <f t="shared" si="3"/>
        <v>INDIANAPOLIS</v>
      </c>
    </row>
    <row r="14" spans="1:10" x14ac:dyDescent="0.3">
      <c r="A14" t="s">
        <v>21</v>
      </c>
      <c r="B14">
        <v>7083566</v>
      </c>
      <c r="C14">
        <v>334791</v>
      </c>
      <c r="D14">
        <v>15.6422962385488</v>
      </c>
      <c r="E14">
        <v>258.42790799903503</v>
      </c>
      <c r="F14">
        <v>5236900</v>
      </c>
      <c r="G14">
        <f t="shared" si="0"/>
        <v>21.158173308123576</v>
      </c>
      <c r="H14" t="str">
        <f t="shared" si="1"/>
        <v>(669)</v>
      </c>
      <c r="I14" t="str">
        <f t="shared" si="2"/>
        <v>669</v>
      </c>
      <c r="J14" t="str">
        <f t="shared" si="3"/>
        <v>MADISON</v>
      </c>
    </row>
    <row r="15" spans="1:10" x14ac:dyDescent="0.3">
      <c r="A15" t="s">
        <v>14</v>
      </c>
      <c r="B15">
        <v>6744757</v>
      </c>
      <c r="C15">
        <v>418983</v>
      </c>
      <c r="D15">
        <v>11.9188272555211</v>
      </c>
      <c r="E15">
        <v>240.63257258111099</v>
      </c>
      <c r="F15">
        <v>4993786</v>
      </c>
      <c r="G15">
        <f t="shared" si="0"/>
        <v>16.097925214149502</v>
      </c>
      <c r="H15" t="str">
        <f t="shared" si="1"/>
        <v>(770)</v>
      </c>
      <c r="I15" t="str">
        <f t="shared" si="2"/>
        <v>770</v>
      </c>
      <c r="J15" t="str">
        <f t="shared" si="3"/>
        <v>SALT LAKE CITY</v>
      </c>
    </row>
    <row r="16" spans="1:10" x14ac:dyDescent="0.3">
      <c r="A16" t="s">
        <v>20</v>
      </c>
      <c r="B16">
        <v>6014702</v>
      </c>
      <c r="C16">
        <v>790281</v>
      </c>
      <c r="D16">
        <v>6.2286566423841601</v>
      </c>
      <c r="E16">
        <v>241.43594807043399</v>
      </c>
      <c r="F16">
        <v>4922389</v>
      </c>
      <c r="G16">
        <f t="shared" si="0"/>
        <v>7.6108396886677019</v>
      </c>
      <c r="H16" t="str">
        <f t="shared" si="1"/>
        <v>(501)</v>
      </c>
      <c r="I16" t="str">
        <f t="shared" si="2"/>
        <v>501</v>
      </c>
      <c r="J16" t="str">
        <f t="shared" si="3"/>
        <v>NEW YORK</v>
      </c>
    </row>
    <row r="17" spans="1:10" x14ac:dyDescent="0.3">
      <c r="A17" t="s">
        <v>25</v>
      </c>
      <c r="B17">
        <v>7286416</v>
      </c>
      <c r="C17">
        <v>382918</v>
      </c>
      <c r="D17">
        <v>11.658313268114799</v>
      </c>
      <c r="E17">
        <v>255.327310487239</v>
      </c>
      <c r="F17">
        <v>4464178</v>
      </c>
      <c r="G17">
        <f t="shared" si="0"/>
        <v>19.028658877357554</v>
      </c>
      <c r="H17" t="str">
        <f t="shared" si="1"/>
        <v>(504)</v>
      </c>
      <c r="I17" t="str">
        <f t="shared" si="2"/>
        <v>504</v>
      </c>
      <c r="J17" t="str">
        <f t="shared" si="3"/>
        <v>PHILADELPHIA</v>
      </c>
    </row>
    <row r="18" spans="1:10" x14ac:dyDescent="0.3">
      <c r="A18" t="s">
        <v>23</v>
      </c>
      <c r="B18">
        <v>5318470</v>
      </c>
      <c r="C18">
        <v>239993</v>
      </c>
      <c r="D18">
        <v>17.726204514298299</v>
      </c>
      <c r="E18">
        <v>236.84055855819801</v>
      </c>
      <c r="F18">
        <v>4254165</v>
      </c>
      <c r="G18">
        <f t="shared" si="0"/>
        <v>22.16093802735913</v>
      </c>
      <c r="H18" t="str">
        <f t="shared" si="1"/>
        <v>(678)</v>
      </c>
      <c r="I18" t="str">
        <f t="shared" si="2"/>
        <v>678</v>
      </c>
      <c r="J18" t="str">
        <f t="shared" si="3"/>
        <v>WICHITA-HUTCHINSON PLUS</v>
      </c>
    </row>
    <row r="19" spans="1:10" x14ac:dyDescent="0.3">
      <c r="A19" t="s">
        <v>13</v>
      </c>
      <c r="B19">
        <v>5422571</v>
      </c>
      <c r="C19">
        <v>495878</v>
      </c>
      <c r="D19">
        <v>8.4989916874715092</v>
      </c>
      <c r="E19">
        <v>253.95601888659201</v>
      </c>
      <c r="F19">
        <v>4214463</v>
      </c>
      <c r="G19">
        <f t="shared" si="0"/>
        <v>10.935292551797014</v>
      </c>
      <c r="H19" t="str">
        <f t="shared" si="1"/>
        <v>(820)</v>
      </c>
      <c r="I19" t="str">
        <f t="shared" si="2"/>
        <v>820</v>
      </c>
      <c r="J19" t="str">
        <f t="shared" si="3"/>
        <v>PORTLAND OR</v>
      </c>
    </row>
    <row r="20" spans="1:10" x14ac:dyDescent="0.3">
      <c r="A20" t="s">
        <v>32</v>
      </c>
      <c r="B20">
        <v>3855524</v>
      </c>
      <c r="C20">
        <v>223330</v>
      </c>
      <c r="D20">
        <v>18.715645009627</v>
      </c>
      <c r="E20">
        <v>240.673734342068</v>
      </c>
      <c r="F20">
        <v>4179765</v>
      </c>
      <c r="G20">
        <f t="shared" si="0"/>
        <v>17.263797967133836</v>
      </c>
      <c r="H20" t="str">
        <f t="shared" si="1"/>
        <v>(658)</v>
      </c>
      <c r="I20" t="str">
        <f t="shared" si="2"/>
        <v>658</v>
      </c>
      <c r="J20" t="str">
        <f t="shared" si="3"/>
        <v>GREEN BAY-APPLETON</v>
      </c>
    </row>
    <row r="21" spans="1:10" x14ac:dyDescent="0.3">
      <c r="A21" t="s">
        <v>24</v>
      </c>
      <c r="B21">
        <v>9183797</v>
      </c>
      <c r="C21">
        <v>427161</v>
      </c>
      <c r="D21">
        <v>9.2810977593928197</v>
      </c>
      <c r="E21">
        <v>251.908930551156</v>
      </c>
      <c r="F21">
        <v>3964523</v>
      </c>
      <c r="G21">
        <f t="shared" si="0"/>
        <v>21.499614899300266</v>
      </c>
      <c r="H21" t="str">
        <f t="shared" si="1"/>
        <v>(803)</v>
      </c>
      <c r="I21" t="str">
        <f t="shared" si="2"/>
        <v>803</v>
      </c>
      <c r="J21" t="str">
        <f t="shared" si="3"/>
        <v>LOS ANGELES</v>
      </c>
    </row>
    <row r="22" spans="1:10" x14ac:dyDescent="0.3">
      <c r="A22" t="s">
        <v>16</v>
      </c>
      <c r="B22">
        <v>3531744</v>
      </c>
      <c r="C22">
        <v>309349</v>
      </c>
      <c r="D22">
        <v>10.633291201846401</v>
      </c>
      <c r="E22">
        <v>237.46026919914399</v>
      </c>
      <c r="F22">
        <v>3289398</v>
      </c>
      <c r="G22">
        <f t="shared" si="0"/>
        <v>11.416697645701134</v>
      </c>
      <c r="H22" t="str">
        <f t="shared" si="1"/>
        <v>(510)</v>
      </c>
      <c r="I22" t="str">
        <f t="shared" si="2"/>
        <v>510</v>
      </c>
      <c r="J22" t="str">
        <f t="shared" si="3"/>
        <v>CLEVELAND-AKRON (CANTON)</v>
      </c>
    </row>
    <row r="23" spans="1:10" x14ac:dyDescent="0.3">
      <c r="A23" t="s">
        <v>26</v>
      </c>
      <c r="B23">
        <v>2861596</v>
      </c>
      <c r="C23">
        <v>652439</v>
      </c>
      <c r="D23">
        <v>4.2983742541448304</v>
      </c>
      <c r="E23">
        <v>283.47954518894301</v>
      </c>
      <c r="F23">
        <v>2804427</v>
      </c>
      <c r="G23">
        <f t="shared" si="0"/>
        <v>4.3859977714391691</v>
      </c>
      <c r="H23" t="str">
        <f t="shared" si="1"/>
        <v>(511)</v>
      </c>
      <c r="I23" t="str">
        <f t="shared" si="2"/>
        <v>511</v>
      </c>
      <c r="J23" t="str">
        <f t="shared" si="3"/>
        <v>WASHINGTON DC (HAGRSTWN)</v>
      </c>
    </row>
    <row r="24" spans="1:10" x14ac:dyDescent="0.3">
      <c r="A24" t="s">
        <v>27</v>
      </c>
      <c r="B24">
        <v>2675838</v>
      </c>
      <c r="C24">
        <v>236337</v>
      </c>
      <c r="D24">
        <v>11.6473721846346</v>
      </c>
      <c r="E24">
        <v>233.15995998580101</v>
      </c>
      <c r="F24">
        <v>2752705</v>
      </c>
      <c r="G24">
        <f t="shared" si="0"/>
        <v>11.322128993767375</v>
      </c>
      <c r="H24" t="str">
        <f t="shared" si="1"/>
        <v>(679)</v>
      </c>
      <c r="I24" t="str">
        <f t="shared" si="2"/>
        <v>679</v>
      </c>
      <c r="J24" t="str">
        <f t="shared" si="3"/>
        <v>DES MOINES-AMES</v>
      </c>
    </row>
    <row r="25" spans="1:10" x14ac:dyDescent="0.3">
      <c r="A25" t="s">
        <v>18</v>
      </c>
      <c r="B25">
        <v>3717203</v>
      </c>
      <c r="C25">
        <v>262460</v>
      </c>
      <c r="D25">
        <v>10.3438695420254</v>
      </c>
      <c r="E25">
        <v>241.574461811698</v>
      </c>
      <c r="F25">
        <v>2714852</v>
      </c>
      <c r="G25">
        <f t="shared" si="0"/>
        <v>14.162931494322944</v>
      </c>
      <c r="H25" t="str">
        <f t="shared" si="1"/>
        <v>(535)</v>
      </c>
      <c r="I25" t="str">
        <f t="shared" si="2"/>
        <v>535</v>
      </c>
      <c r="J25" t="str">
        <f t="shared" si="3"/>
        <v>COLUMBUS OH</v>
      </c>
    </row>
    <row r="26" spans="1:10" x14ac:dyDescent="0.3">
      <c r="A26" t="s">
        <v>38</v>
      </c>
      <c r="B26">
        <v>3937937</v>
      </c>
      <c r="C26">
        <v>249185</v>
      </c>
      <c r="D26">
        <v>10.4049481309067</v>
      </c>
      <c r="E26">
        <v>268.75257887081398</v>
      </c>
      <c r="F26">
        <v>2592757</v>
      </c>
      <c r="G26">
        <f t="shared" si="0"/>
        <v>15.803266649276642</v>
      </c>
      <c r="H26" t="str">
        <f t="shared" si="1"/>
        <v>(623)</v>
      </c>
      <c r="I26" t="str">
        <f t="shared" si="2"/>
        <v>623</v>
      </c>
      <c r="J26" t="str">
        <f t="shared" si="3"/>
        <v>DALLAS-FT. WORTH</v>
      </c>
    </row>
    <row r="27" spans="1:10" x14ac:dyDescent="0.3">
      <c r="A27" t="s">
        <v>15</v>
      </c>
      <c r="B27">
        <v>2965211</v>
      </c>
      <c r="C27">
        <v>315032</v>
      </c>
      <c r="D27">
        <v>8.0419005053454793</v>
      </c>
      <c r="E27">
        <v>249.41820264271999</v>
      </c>
      <c r="F27">
        <v>2533456</v>
      </c>
      <c r="G27">
        <f t="shared" si="0"/>
        <v>9.412412072424388</v>
      </c>
      <c r="H27" t="str">
        <f t="shared" si="1"/>
        <v>(839)</v>
      </c>
      <c r="I27" t="str">
        <f t="shared" si="2"/>
        <v>839</v>
      </c>
      <c r="J27" t="str">
        <f t="shared" si="3"/>
        <v>LAS VEGAS</v>
      </c>
    </row>
    <row r="28" spans="1:10" x14ac:dyDescent="0.3">
      <c r="A28" t="s">
        <v>35</v>
      </c>
      <c r="B28">
        <v>4557996</v>
      </c>
      <c r="C28">
        <v>143812</v>
      </c>
      <c r="D28">
        <v>16.232901287792298</v>
      </c>
      <c r="E28">
        <v>250.236363252643</v>
      </c>
      <c r="F28">
        <v>2334486</v>
      </c>
      <c r="G28">
        <f t="shared" si="0"/>
        <v>31.694128445470476</v>
      </c>
      <c r="H28" t="str">
        <f t="shared" si="1"/>
        <v>(619)</v>
      </c>
      <c r="I28" t="str">
        <f t="shared" si="2"/>
        <v>619</v>
      </c>
      <c r="J28" t="str">
        <f t="shared" si="3"/>
        <v>SPRINGFIELD MO</v>
      </c>
    </row>
    <row r="29" spans="1:10" x14ac:dyDescent="0.3">
      <c r="A29" t="s">
        <v>22</v>
      </c>
      <c r="B29">
        <v>2951175</v>
      </c>
      <c r="C29">
        <v>210286</v>
      </c>
      <c r="D29">
        <v>10.337326307980501</v>
      </c>
      <c r="E29">
        <v>233.230683736754</v>
      </c>
      <c r="F29">
        <v>2173795</v>
      </c>
      <c r="G29">
        <f t="shared" si="0"/>
        <v>14.034101176492968</v>
      </c>
      <c r="H29" t="str">
        <f t="shared" si="1"/>
        <v>(515)</v>
      </c>
      <c r="I29" t="str">
        <f t="shared" si="2"/>
        <v>515</v>
      </c>
      <c r="J29" t="str">
        <f t="shared" si="3"/>
        <v>CINCINNATI</v>
      </c>
    </row>
    <row r="30" spans="1:10" x14ac:dyDescent="0.3">
      <c r="A30" t="s">
        <v>29</v>
      </c>
      <c r="B30">
        <v>4357917</v>
      </c>
      <c r="C30">
        <v>188831</v>
      </c>
      <c r="D30">
        <v>11.357144748478699</v>
      </c>
      <c r="E30">
        <v>251.65578024400199</v>
      </c>
      <c r="F30">
        <v>2144581</v>
      </c>
      <c r="G30">
        <f t="shared" si="0"/>
        <v>23.078398144372482</v>
      </c>
      <c r="H30" t="str">
        <f t="shared" si="1"/>
        <v>(505)</v>
      </c>
      <c r="I30" t="str">
        <f t="shared" si="2"/>
        <v>505</v>
      </c>
      <c r="J30" t="str">
        <f t="shared" si="3"/>
        <v>DETROIT</v>
      </c>
    </row>
    <row r="31" spans="1:10" x14ac:dyDescent="0.3">
      <c r="A31" t="s">
        <v>30</v>
      </c>
      <c r="B31">
        <v>1891894</v>
      </c>
      <c r="C31">
        <v>122926</v>
      </c>
      <c r="D31">
        <v>16.988993378129901</v>
      </c>
      <c r="E31">
        <v>281.96226719414301</v>
      </c>
      <c r="F31">
        <v>2088389</v>
      </c>
      <c r="G31">
        <f t="shared" si="0"/>
        <v>15.390511364560792</v>
      </c>
      <c r="H31" t="str">
        <f t="shared" si="1"/>
        <v>(752)</v>
      </c>
      <c r="I31" t="str">
        <f t="shared" si="2"/>
        <v>752</v>
      </c>
      <c r="J31" t="str">
        <f t="shared" si="3"/>
        <v>COLORADO SPRINGS-PUEBLO</v>
      </c>
    </row>
    <row r="32" spans="1:10" x14ac:dyDescent="0.3">
      <c r="A32" t="s">
        <v>44</v>
      </c>
      <c r="B32">
        <v>2066669</v>
      </c>
      <c r="C32">
        <v>117725</v>
      </c>
      <c r="D32">
        <v>17.101966447228701</v>
      </c>
      <c r="E32">
        <v>247.18250800714401</v>
      </c>
      <c r="F32">
        <v>2013329</v>
      </c>
      <c r="G32">
        <f t="shared" si="0"/>
        <v>17.55505627521767</v>
      </c>
      <c r="H32" t="str">
        <f t="shared" si="1"/>
        <v>(702)</v>
      </c>
      <c r="I32" t="str">
        <f t="shared" si="2"/>
        <v>702</v>
      </c>
      <c r="J32" t="str">
        <f t="shared" si="3"/>
        <v>LA CROSSE-EAU CLAIRE</v>
      </c>
    </row>
    <row r="33" spans="1:10" x14ac:dyDescent="0.3">
      <c r="A33" t="s">
        <v>31</v>
      </c>
      <c r="B33">
        <v>2475206</v>
      </c>
      <c r="C33">
        <v>130787</v>
      </c>
      <c r="D33">
        <v>14.579621827857499</v>
      </c>
      <c r="E33">
        <v>253.94954119806101</v>
      </c>
      <c r="F33">
        <v>1906825</v>
      </c>
      <c r="G33">
        <f t="shared" si="0"/>
        <v>18.925474244382087</v>
      </c>
      <c r="H33" t="str">
        <f t="shared" si="1"/>
        <v>(637)</v>
      </c>
      <c r="I33" t="str">
        <f t="shared" si="2"/>
        <v>637</v>
      </c>
      <c r="J33" t="str">
        <f t="shared" si="3"/>
        <v>CEDAR RAPIDS-WTRLO-IWC&amp;DUB</v>
      </c>
    </row>
    <row r="34" spans="1:10" x14ac:dyDescent="0.3">
      <c r="A34" t="s">
        <v>43</v>
      </c>
      <c r="B34">
        <v>4004638</v>
      </c>
      <c r="C34">
        <v>95260</v>
      </c>
      <c r="D34">
        <v>18.409521310098601</v>
      </c>
      <c r="E34">
        <v>247.83254229243599</v>
      </c>
      <c r="F34">
        <v>1753691</v>
      </c>
      <c r="G34">
        <f t="shared" si="0"/>
        <v>42.039030023094689</v>
      </c>
      <c r="H34" t="str">
        <f t="shared" si="1"/>
        <v>(604)</v>
      </c>
      <c r="I34" t="str">
        <f t="shared" si="2"/>
        <v>604</v>
      </c>
      <c r="J34" t="str">
        <f t="shared" si="3"/>
        <v>COLUMBIA-JEFFERSON CITY</v>
      </c>
    </row>
    <row r="35" spans="1:10" x14ac:dyDescent="0.3">
      <c r="A35" t="s">
        <v>46</v>
      </c>
      <c r="B35">
        <v>2581497</v>
      </c>
      <c r="C35">
        <v>347991</v>
      </c>
      <c r="D35">
        <v>5.0291530528088302</v>
      </c>
      <c r="E35">
        <v>249.77776479495901</v>
      </c>
      <c r="F35">
        <v>1750100</v>
      </c>
      <c r="G35">
        <f t="shared" si="0"/>
        <v>7.4182866798279266</v>
      </c>
      <c r="H35" t="str">
        <f t="shared" si="1"/>
        <v>(807)</v>
      </c>
      <c r="I35" t="str">
        <f t="shared" si="2"/>
        <v>807</v>
      </c>
      <c r="J35" t="str">
        <f t="shared" si="3"/>
        <v>SAN FRANCISCO-OAK-SAN JOSE</v>
      </c>
    </row>
    <row r="36" spans="1:10" x14ac:dyDescent="0.3">
      <c r="A36" t="s">
        <v>52</v>
      </c>
      <c r="B36">
        <v>1717784</v>
      </c>
      <c r="C36">
        <v>90353</v>
      </c>
      <c r="D36">
        <v>18.134063063761001</v>
      </c>
      <c r="E36">
        <v>252.39323733923999</v>
      </c>
      <c r="F36">
        <v>1638467</v>
      </c>
      <c r="G36">
        <f t="shared" si="0"/>
        <v>19.011919914114639</v>
      </c>
      <c r="H36" t="str">
        <f t="shared" si="1"/>
        <v>(705)</v>
      </c>
      <c r="I36" t="str">
        <f t="shared" si="2"/>
        <v>705</v>
      </c>
      <c r="J36" t="str">
        <f t="shared" si="3"/>
        <v>WAUSAU-RHINELANDER</v>
      </c>
    </row>
    <row r="37" spans="1:10" x14ac:dyDescent="0.3">
      <c r="A37" t="s">
        <v>42</v>
      </c>
      <c r="B37">
        <v>2283205</v>
      </c>
      <c r="C37">
        <v>96045</v>
      </c>
      <c r="D37">
        <v>16.9276172627414</v>
      </c>
      <c r="E37">
        <v>251.33188170502601</v>
      </c>
      <c r="F37">
        <v>1625813</v>
      </c>
      <c r="G37">
        <f t="shared" si="0"/>
        <v>23.77224217814566</v>
      </c>
      <c r="H37" t="str">
        <f t="shared" si="1"/>
        <v>(724)</v>
      </c>
      <c r="I37" t="str">
        <f t="shared" si="2"/>
        <v>724</v>
      </c>
      <c r="J37" t="str">
        <f t="shared" si="3"/>
        <v>FARGO</v>
      </c>
    </row>
    <row r="38" spans="1:10" x14ac:dyDescent="0.3">
      <c r="A38" t="s">
        <v>51</v>
      </c>
      <c r="B38">
        <v>1809587</v>
      </c>
      <c r="C38">
        <v>121430</v>
      </c>
      <c r="D38">
        <v>13.1712015152762</v>
      </c>
      <c r="E38">
        <v>258.01788854321597</v>
      </c>
      <c r="F38">
        <v>1599379</v>
      </c>
      <c r="G38">
        <f t="shared" si="0"/>
        <v>14.902305855225233</v>
      </c>
      <c r="H38" t="str">
        <f t="shared" si="1"/>
        <v>(789)</v>
      </c>
      <c r="I38" t="str">
        <f t="shared" si="2"/>
        <v>789</v>
      </c>
      <c r="J38" t="str">
        <f t="shared" si="3"/>
        <v>TUCSON (SIERRA VISTA)</v>
      </c>
    </row>
    <row r="39" spans="1:10" x14ac:dyDescent="0.3">
      <c r="A39" t="s">
        <v>64</v>
      </c>
      <c r="B39">
        <v>1768369</v>
      </c>
      <c r="C39">
        <v>72019</v>
      </c>
      <c r="D39">
        <v>21.067412766075599</v>
      </c>
      <c r="E39">
        <v>250.50262300008399</v>
      </c>
      <c r="F39">
        <v>1517254</v>
      </c>
      <c r="G39">
        <f t="shared" si="0"/>
        <v>24.554200974742777</v>
      </c>
      <c r="H39" t="str">
        <f t="shared" si="1"/>
        <v>(605)</v>
      </c>
      <c r="I39" t="str">
        <f t="shared" si="2"/>
        <v>605</v>
      </c>
      <c r="J39" t="str">
        <f t="shared" si="3"/>
        <v>TOPEKA</v>
      </c>
    </row>
    <row r="40" spans="1:10" x14ac:dyDescent="0.3">
      <c r="A40" t="s">
        <v>40</v>
      </c>
      <c r="B40">
        <v>1754596</v>
      </c>
      <c r="C40">
        <v>86345</v>
      </c>
      <c r="D40">
        <v>15.7807632173258</v>
      </c>
      <c r="E40">
        <v>239.51571543297001</v>
      </c>
      <c r="F40">
        <v>1362590</v>
      </c>
      <c r="G40">
        <f t="shared" si="0"/>
        <v>20.320759742891887</v>
      </c>
      <c r="H40" t="str">
        <f t="shared" si="1"/>
        <v>(722)</v>
      </c>
      <c r="I40" t="str">
        <f t="shared" si="2"/>
        <v>722</v>
      </c>
      <c r="J40" t="str">
        <f t="shared" si="3"/>
        <v>LINCOLN &amp; HASTINGS-KRNY</v>
      </c>
    </row>
    <row r="41" spans="1:10" x14ac:dyDescent="0.3">
      <c r="A41" t="s">
        <v>60</v>
      </c>
      <c r="B41">
        <v>865591</v>
      </c>
      <c r="C41">
        <v>618260</v>
      </c>
      <c r="D41">
        <v>2.1808333063759502</v>
      </c>
      <c r="E41">
        <v>339.86999419200703</v>
      </c>
      <c r="F41">
        <v>1348322</v>
      </c>
      <c r="G41">
        <f t="shared" si="0"/>
        <v>1.4000436709474977</v>
      </c>
      <c r="H41" t="str">
        <f t="shared" si="1"/>
        <v>o (0)</v>
      </c>
      <c r="I41" t="str">
        <f t="shared" si="2"/>
        <v>N/A</v>
      </c>
      <c r="J41" t="str">
        <f t="shared" si="3"/>
        <v>N/A</v>
      </c>
    </row>
    <row r="42" spans="1:10" x14ac:dyDescent="0.3">
      <c r="A42" t="s">
        <v>48</v>
      </c>
      <c r="B42">
        <v>2139555</v>
      </c>
      <c r="C42">
        <v>79087</v>
      </c>
      <c r="D42">
        <v>16.4674851745546</v>
      </c>
      <c r="E42">
        <v>242.29789127282999</v>
      </c>
      <c r="F42">
        <v>1302364</v>
      </c>
      <c r="G42">
        <f t="shared" si="0"/>
        <v>27.05318193887744</v>
      </c>
      <c r="H42" t="str">
        <f t="shared" si="1"/>
        <v>(725)</v>
      </c>
      <c r="I42" t="str">
        <f t="shared" si="2"/>
        <v>725</v>
      </c>
      <c r="J42" t="str">
        <f t="shared" si="3"/>
        <v>SIOUX FALLS(MITCHELL)</v>
      </c>
    </row>
    <row r="43" spans="1:10" x14ac:dyDescent="0.3">
      <c r="A43" t="s">
        <v>28</v>
      </c>
      <c r="B43">
        <v>2489470</v>
      </c>
      <c r="C43">
        <v>125991</v>
      </c>
      <c r="D43">
        <v>10.1584795739378</v>
      </c>
      <c r="E43">
        <v>236.679993239966</v>
      </c>
      <c r="F43">
        <v>1279877</v>
      </c>
      <c r="G43">
        <f t="shared" si="0"/>
        <v>19.759109777682532</v>
      </c>
      <c r="H43" t="str">
        <f t="shared" si="1"/>
        <v>(542)</v>
      </c>
      <c r="I43" t="str">
        <f t="shared" si="2"/>
        <v>542</v>
      </c>
      <c r="J43" t="str">
        <f t="shared" si="3"/>
        <v>DAYTON</v>
      </c>
    </row>
    <row r="44" spans="1:10" x14ac:dyDescent="0.3">
      <c r="A44" t="s">
        <v>37</v>
      </c>
      <c r="B44">
        <v>1488007</v>
      </c>
      <c r="C44">
        <v>86788</v>
      </c>
      <c r="D44">
        <v>14.7276236346038</v>
      </c>
      <c r="E44">
        <v>236.28124127184699</v>
      </c>
      <c r="F44">
        <v>1278181</v>
      </c>
      <c r="G44">
        <f t="shared" si="0"/>
        <v>17.145308107111582</v>
      </c>
      <c r="H44" t="str">
        <f t="shared" si="1"/>
        <v>(682)</v>
      </c>
      <c r="I44" t="str">
        <f t="shared" si="2"/>
        <v>682</v>
      </c>
      <c r="J44" t="str">
        <f t="shared" si="3"/>
        <v>DAVENPORT-R.ISLAND-MOLINE</v>
      </c>
    </row>
    <row r="45" spans="1:10" x14ac:dyDescent="0.3">
      <c r="A45" t="s">
        <v>33</v>
      </c>
      <c r="B45">
        <v>1424883</v>
      </c>
      <c r="C45">
        <v>71947</v>
      </c>
      <c r="D45">
        <v>15.118406604861899</v>
      </c>
      <c r="E45">
        <v>296.58313220338903</v>
      </c>
      <c r="F45">
        <v>1087724</v>
      </c>
      <c r="G45">
        <f t="shared" si="0"/>
        <v>19.804620067549724</v>
      </c>
      <c r="H45" t="str">
        <f t="shared" si="1"/>
        <v>(648)</v>
      </c>
      <c r="I45" t="str">
        <f t="shared" si="2"/>
        <v>648</v>
      </c>
      <c r="J45" t="str">
        <f t="shared" si="3"/>
        <v>CHAMPAIGN&amp;SPRNGFLD-DECATUR</v>
      </c>
    </row>
    <row r="46" spans="1:10" x14ac:dyDescent="0.3">
      <c r="A46" t="s">
        <v>63</v>
      </c>
      <c r="B46">
        <v>1366103</v>
      </c>
      <c r="C46">
        <v>82340</v>
      </c>
      <c r="D46">
        <v>13.007420451785199</v>
      </c>
      <c r="E46">
        <v>252.70736501415001</v>
      </c>
      <c r="F46">
        <v>1071031</v>
      </c>
      <c r="G46">
        <f t="shared" si="0"/>
        <v>16.591000728685938</v>
      </c>
      <c r="H46" t="str">
        <f t="shared" si="1"/>
        <v>(790)</v>
      </c>
      <c r="I46" t="str">
        <f t="shared" si="2"/>
        <v>790</v>
      </c>
      <c r="J46" t="str">
        <f t="shared" si="3"/>
        <v>ALBUQUERQUE-SANTA FE</v>
      </c>
    </row>
    <row r="47" spans="1:10" x14ac:dyDescent="0.3">
      <c r="A47" t="s">
        <v>62</v>
      </c>
      <c r="B47">
        <v>1388077</v>
      </c>
      <c r="C47">
        <v>52575</v>
      </c>
      <c r="D47">
        <v>19.3802187351402</v>
      </c>
      <c r="E47">
        <v>246.26754223640299</v>
      </c>
      <c r="F47">
        <v>1018915</v>
      </c>
      <c r="G47">
        <f t="shared" si="0"/>
        <v>26.401844983357108</v>
      </c>
      <c r="H47" t="str">
        <f t="shared" si="1"/>
        <v>(687)</v>
      </c>
      <c r="I47" t="str">
        <f t="shared" si="2"/>
        <v>687</v>
      </c>
      <c r="J47" t="str">
        <f t="shared" si="3"/>
        <v>MINOT-BSMRCK-DCKNSN(WLSTN)</v>
      </c>
    </row>
    <row r="48" spans="1:10" x14ac:dyDescent="0.3">
      <c r="A48" t="s">
        <v>61</v>
      </c>
      <c r="B48">
        <v>1145933</v>
      </c>
      <c r="C48">
        <v>59407</v>
      </c>
      <c r="D48">
        <v>17.095948288922099</v>
      </c>
      <c r="E48">
        <v>261.05716947924202</v>
      </c>
      <c r="F48">
        <v>1015619</v>
      </c>
      <c r="G48">
        <f t="shared" si="0"/>
        <v>19.289528170080967</v>
      </c>
      <c r="H48" t="str">
        <f t="shared" si="1"/>
        <v>(676)</v>
      </c>
      <c r="I48" t="str">
        <f t="shared" si="2"/>
        <v>676</v>
      </c>
      <c r="J48" t="str">
        <f t="shared" si="3"/>
        <v>DULUTH-SUPERIOR</v>
      </c>
    </row>
    <row r="49" spans="1:10" x14ac:dyDescent="0.3">
      <c r="A49" t="s">
        <v>56</v>
      </c>
      <c r="B49">
        <v>2212401</v>
      </c>
      <c r="C49">
        <v>82354</v>
      </c>
      <c r="D49">
        <v>11.3671224227117</v>
      </c>
      <c r="E49">
        <v>224.36441839742201</v>
      </c>
      <c r="F49">
        <v>936128</v>
      </c>
      <c r="G49">
        <f t="shared" si="0"/>
        <v>26.864523884692911</v>
      </c>
      <c r="H49" t="str">
        <f t="shared" si="1"/>
        <v>(529)</v>
      </c>
      <c r="I49" t="str">
        <f t="shared" si="2"/>
        <v>529</v>
      </c>
      <c r="J49" t="str">
        <f t="shared" si="3"/>
        <v>LOUISVILLE</v>
      </c>
    </row>
    <row r="50" spans="1:10" x14ac:dyDescent="0.3">
      <c r="A50" t="s">
        <v>53</v>
      </c>
      <c r="B50">
        <v>918983</v>
      </c>
      <c r="C50">
        <v>86229</v>
      </c>
      <c r="D50">
        <v>10.4422410094051</v>
      </c>
      <c r="E50">
        <v>232.47196844485401</v>
      </c>
      <c r="F50">
        <v>900424</v>
      </c>
      <c r="G50">
        <f t="shared" si="0"/>
        <v>10.657470224634404</v>
      </c>
      <c r="H50" t="str">
        <f t="shared" si="1"/>
        <v>(610)</v>
      </c>
      <c r="I50" t="str">
        <f t="shared" si="2"/>
        <v>610</v>
      </c>
      <c r="J50" t="str">
        <f t="shared" si="3"/>
        <v>ROCKFORD</v>
      </c>
    </row>
    <row r="51" spans="1:10" x14ac:dyDescent="0.3">
      <c r="A51" t="s">
        <v>59</v>
      </c>
      <c r="B51">
        <v>1311815</v>
      </c>
      <c r="C51">
        <v>50504</v>
      </c>
      <c r="D51">
        <v>17.447707112307899</v>
      </c>
      <c r="E51">
        <v>252.03745526208399</v>
      </c>
      <c r="F51">
        <v>881179</v>
      </c>
      <c r="G51">
        <f t="shared" si="0"/>
        <v>25.974477269127199</v>
      </c>
      <c r="H51" t="str">
        <f t="shared" si="1"/>
        <v>(611)</v>
      </c>
      <c r="I51" t="str">
        <f t="shared" si="2"/>
        <v>611</v>
      </c>
      <c r="J51" t="str">
        <f t="shared" si="3"/>
        <v>ROCHESTR-MASON CITY-AUSTIN</v>
      </c>
    </row>
    <row r="52" spans="1:10" x14ac:dyDescent="0.3">
      <c r="A52" t="s">
        <v>41</v>
      </c>
      <c r="B52">
        <v>918728</v>
      </c>
      <c r="C52">
        <v>115638</v>
      </c>
      <c r="D52">
        <v>6.7956727027447696</v>
      </c>
      <c r="E52">
        <v>248.60045914252001</v>
      </c>
      <c r="F52">
        <v>785838</v>
      </c>
      <c r="G52">
        <f t="shared" si="0"/>
        <v>7.9448624154689638</v>
      </c>
      <c r="H52" t="str">
        <f t="shared" si="1"/>
        <v>(881)</v>
      </c>
      <c r="I52" t="str">
        <f t="shared" si="2"/>
        <v>881</v>
      </c>
      <c r="J52" t="str">
        <f t="shared" si="3"/>
        <v>SPOKANE</v>
      </c>
    </row>
    <row r="53" spans="1:10" x14ac:dyDescent="0.3">
      <c r="A53" t="s">
        <v>45</v>
      </c>
      <c r="B53">
        <v>2806524</v>
      </c>
      <c r="C53">
        <v>63333</v>
      </c>
      <c r="D53">
        <v>12.048631834904301</v>
      </c>
      <c r="E53">
        <v>260.87409139058298</v>
      </c>
      <c r="F53">
        <v>763076</v>
      </c>
      <c r="G53">
        <f t="shared" si="0"/>
        <v>44.313770072474064</v>
      </c>
      <c r="H53" t="str">
        <f t="shared" si="1"/>
        <v>(757)</v>
      </c>
      <c r="I53" t="str">
        <f t="shared" si="2"/>
        <v>757</v>
      </c>
      <c r="J53" t="str">
        <f t="shared" si="3"/>
        <v>BOISE</v>
      </c>
    </row>
    <row r="54" spans="1:10" x14ac:dyDescent="0.3">
      <c r="A54" t="s">
        <v>71</v>
      </c>
      <c r="B54">
        <v>1068889</v>
      </c>
      <c r="C54">
        <v>45119</v>
      </c>
      <c r="D54">
        <v>16.478445887541799</v>
      </c>
      <c r="E54">
        <v>265.502412582641</v>
      </c>
      <c r="F54">
        <v>743491</v>
      </c>
      <c r="G54">
        <f t="shared" si="0"/>
        <v>23.690440834238348</v>
      </c>
      <c r="H54" t="str">
        <f t="shared" si="1"/>
        <v>(811)</v>
      </c>
      <c r="I54" t="str">
        <f t="shared" si="2"/>
        <v>811</v>
      </c>
      <c r="J54" t="str">
        <f t="shared" si="3"/>
        <v>RENO</v>
      </c>
    </row>
    <row r="55" spans="1:10" x14ac:dyDescent="0.3">
      <c r="A55" t="s">
        <v>39</v>
      </c>
      <c r="B55">
        <v>999333</v>
      </c>
      <c r="C55">
        <v>50200</v>
      </c>
      <c r="D55">
        <v>14.4900597609561</v>
      </c>
      <c r="E55">
        <v>239.63496171975001</v>
      </c>
      <c r="F55">
        <v>727401</v>
      </c>
      <c r="G55">
        <f t="shared" si="0"/>
        <v>19.907031872509961</v>
      </c>
      <c r="H55" t="str">
        <f t="shared" si="1"/>
        <v>(547)</v>
      </c>
      <c r="I55" t="str">
        <f t="shared" si="2"/>
        <v>547</v>
      </c>
      <c r="J55" t="str">
        <f t="shared" si="3"/>
        <v>TOLEDO</v>
      </c>
    </row>
    <row r="56" spans="1:10" x14ac:dyDescent="0.3">
      <c r="A56" t="s">
        <v>69</v>
      </c>
      <c r="B56">
        <v>882407</v>
      </c>
      <c r="C56">
        <v>103555</v>
      </c>
      <c r="D56">
        <v>6.3567476220365897</v>
      </c>
      <c r="E56">
        <v>229.69094556537101</v>
      </c>
      <c r="F56">
        <v>658273</v>
      </c>
      <c r="G56">
        <f t="shared" si="0"/>
        <v>8.5211433537733576</v>
      </c>
      <c r="H56" t="str">
        <f t="shared" si="1"/>
        <v>(862)</v>
      </c>
      <c r="I56" t="str">
        <f t="shared" si="2"/>
        <v>862</v>
      </c>
      <c r="J56" t="str">
        <f t="shared" si="3"/>
        <v>SACRAMNTO-STKTON-MODESTO</v>
      </c>
    </row>
    <row r="57" spans="1:10" x14ac:dyDescent="0.3">
      <c r="A57" t="s">
        <v>50</v>
      </c>
      <c r="B57">
        <v>699945</v>
      </c>
      <c r="C57">
        <v>43282</v>
      </c>
      <c r="D57">
        <v>14.838062011921799</v>
      </c>
      <c r="E57">
        <v>233.48999833683601</v>
      </c>
      <c r="F57">
        <v>642221</v>
      </c>
      <c r="G57">
        <f t="shared" si="0"/>
        <v>16.171734208215888</v>
      </c>
      <c r="H57" t="str">
        <f t="shared" si="1"/>
        <v>(632)</v>
      </c>
      <c r="I57" t="str">
        <f t="shared" si="2"/>
        <v>632</v>
      </c>
      <c r="J57" t="str">
        <f t="shared" si="3"/>
        <v>PADUCAH-CAPE GIRARD-HARSBG</v>
      </c>
    </row>
    <row r="58" spans="1:10" x14ac:dyDescent="0.3">
      <c r="A58" t="s">
        <v>73</v>
      </c>
      <c r="B58">
        <v>1054660</v>
      </c>
      <c r="C58">
        <v>31954</v>
      </c>
      <c r="D58">
        <v>18.882017900732301</v>
      </c>
      <c r="E58">
        <v>267.59134399387602</v>
      </c>
      <c r="F58">
        <v>603356</v>
      </c>
      <c r="G58">
        <f t="shared" si="0"/>
        <v>33.005570507604681</v>
      </c>
      <c r="H58" t="str">
        <f t="shared" si="1"/>
        <v>(764)</v>
      </c>
      <c r="I58" t="str">
        <f t="shared" si="2"/>
        <v>764</v>
      </c>
      <c r="J58" t="str">
        <f t="shared" si="3"/>
        <v>RAPID CITY</v>
      </c>
    </row>
    <row r="59" spans="1:10" x14ac:dyDescent="0.3">
      <c r="A59" t="s">
        <v>55</v>
      </c>
      <c r="B59">
        <v>598780</v>
      </c>
      <c r="C59">
        <v>43404</v>
      </c>
      <c r="D59">
        <v>13.8577780849691</v>
      </c>
      <c r="E59">
        <v>264.94496365524401</v>
      </c>
      <c r="F59">
        <v>601483</v>
      </c>
      <c r="G59">
        <f t="shared" si="0"/>
        <v>13.795502718643442</v>
      </c>
      <c r="H59" t="str">
        <f t="shared" si="1"/>
        <v>(810)</v>
      </c>
      <c r="I59" t="str">
        <f t="shared" si="2"/>
        <v>810</v>
      </c>
      <c r="J59" t="str">
        <f t="shared" si="3"/>
        <v>YAKIMA-PASCO-RCHLND-KNNWCK</v>
      </c>
    </row>
    <row r="60" spans="1:10" x14ac:dyDescent="0.3">
      <c r="A60" t="s">
        <v>66</v>
      </c>
      <c r="B60">
        <v>962165</v>
      </c>
      <c r="C60">
        <v>45148</v>
      </c>
      <c r="D60">
        <v>13.1799636750243</v>
      </c>
      <c r="E60">
        <v>265.10880688177502</v>
      </c>
      <c r="F60">
        <v>595049</v>
      </c>
      <c r="G60">
        <f t="shared" si="0"/>
        <v>21.31135376982369</v>
      </c>
      <c r="H60" t="str">
        <f t="shared" si="1"/>
        <v>(675)</v>
      </c>
      <c r="I60" t="str">
        <f t="shared" si="2"/>
        <v>675</v>
      </c>
      <c r="J60" t="str">
        <f t="shared" si="3"/>
        <v>PEORIA-BLOOMINGTON</v>
      </c>
    </row>
    <row r="61" spans="1:10" x14ac:dyDescent="0.3">
      <c r="A61" t="s">
        <v>67</v>
      </c>
      <c r="B61">
        <v>1303553</v>
      </c>
      <c r="C61">
        <v>32309</v>
      </c>
      <c r="D61">
        <v>18.302268717694702</v>
      </c>
      <c r="E61">
        <v>239.739182291758</v>
      </c>
      <c r="F61">
        <v>591328</v>
      </c>
      <c r="G61">
        <f t="shared" si="0"/>
        <v>40.346435977591383</v>
      </c>
      <c r="H61" t="str">
        <f t="shared" si="1"/>
        <v>(603)</v>
      </c>
      <c r="I61" t="str">
        <f t="shared" si="2"/>
        <v>603</v>
      </c>
      <c r="J61" t="str">
        <f t="shared" si="3"/>
        <v>JOPLIN-PITTSBURG</v>
      </c>
    </row>
    <row r="62" spans="1:10" x14ac:dyDescent="0.3">
      <c r="A62" t="s">
        <v>54</v>
      </c>
      <c r="B62">
        <v>608970</v>
      </c>
      <c r="C62">
        <v>41762</v>
      </c>
      <c r="D62">
        <v>12.8054930319429</v>
      </c>
      <c r="E62">
        <v>240.552057145829</v>
      </c>
      <c r="F62">
        <v>534783</v>
      </c>
      <c r="G62">
        <f t="shared" si="0"/>
        <v>14.581916574876683</v>
      </c>
      <c r="H62" t="str">
        <f t="shared" si="1"/>
        <v>(509)</v>
      </c>
      <c r="I62" t="str">
        <f t="shared" si="2"/>
        <v>509</v>
      </c>
      <c r="J62" t="str">
        <f t="shared" si="3"/>
        <v>FT. WAYNE</v>
      </c>
    </row>
    <row r="63" spans="1:10" x14ac:dyDescent="0.3">
      <c r="A63" t="s">
        <v>72</v>
      </c>
      <c r="B63">
        <v>572750</v>
      </c>
      <c r="C63">
        <v>37415</v>
      </c>
      <c r="D63">
        <v>14.0192436188694</v>
      </c>
      <c r="E63">
        <v>229.36274676490001</v>
      </c>
      <c r="F63">
        <v>524530</v>
      </c>
      <c r="G63">
        <f t="shared" si="0"/>
        <v>15.308031538153147</v>
      </c>
      <c r="H63" t="str">
        <f t="shared" si="1"/>
        <v>(649)</v>
      </c>
      <c r="I63" t="str">
        <f t="shared" si="2"/>
        <v>649</v>
      </c>
      <c r="J63" t="str">
        <f t="shared" si="3"/>
        <v>EVANSVILLE</v>
      </c>
    </row>
    <row r="64" spans="1:10" x14ac:dyDescent="0.3">
      <c r="A64" t="s">
        <v>83</v>
      </c>
      <c r="B64">
        <v>392840</v>
      </c>
      <c r="C64">
        <v>122792</v>
      </c>
      <c r="D64">
        <v>4.1378591439181696</v>
      </c>
      <c r="E64">
        <v>255.01403814007401</v>
      </c>
      <c r="F64">
        <v>508096</v>
      </c>
      <c r="G64">
        <f t="shared" si="0"/>
        <v>3.1992312202749367</v>
      </c>
      <c r="H64" t="str">
        <f t="shared" si="1"/>
        <v>(618)</v>
      </c>
      <c r="I64" t="str">
        <f t="shared" si="2"/>
        <v>618</v>
      </c>
      <c r="J64" t="str">
        <f t="shared" si="3"/>
        <v>HOUSTON</v>
      </c>
    </row>
    <row r="65" spans="1:10" x14ac:dyDescent="0.3">
      <c r="A65" t="s">
        <v>94</v>
      </c>
      <c r="B65">
        <v>548715</v>
      </c>
      <c r="C65">
        <v>31759</v>
      </c>
      <c r="D65">
        <v>15.3456028212475</v>
      </c>
      <c r="E65">
        <v>224.48803507874999</v>
      </c>
      <c r="F65">
        <v>487361</v>
      </c>
      <c r="G65">
        <f t="shared" si="0"/>
        <v>17.277464655688153</v>
      </c>
      <c r="H65" t="str">
        <f t="shared" si="1"/>
        <v>(624)</v>
      </c>
      <c r="I65" t="str">
        <f t="shared" si="2"/>
        <v>624</v>
      </c>
      <c r="J65" t="str">
        <f t="shared" si="3"/>
        <v>SIOUX CITY</v>
      </c>
    </row>
    <row r="66" spans="1:10" x14ac:dyDescent="0.3">
      <c r="A66" t="s">
        <v>81</v>
      </c>
      <c r="B66">
        <v>938719</v>
      </c>
      <c r="C66">
        <v>69246</v>
      </c>
      <c r="D66">
        <v>6.8235421540594396</v>
      </c>
      <c r="E66">
        <v>245.92484840665699</v>
      </c>
      <c r="F66">
        <v>472503</v>
      </c>
      <c r="G66">
        <f t="shared" si="0"/>
        <v>13.556292060191202</v>
      </c>
      <c r="H66" t="str">
        <f t="shared" si="1"/>
        <v>(659)</v>
      </c>
      <c r="I66" t="str">
        <f t="shared" si="2"/>
        <v>659</v>
      </c>
      <c r="J66" t="str">
        <f t="shared" si="3"/>
        <v>NASHVILLE</v>
      </c>
    </row>
    <row r="67" spans="1:10" x14ac:dyDescent="0.3">
      <c r="A67" t="s">
        <v>80</v>
      </c>
      <c r="B67">
        <v>399268</v>
      </c>
      <c r="C67">
        <v>23150</v>
      </c>
      <c r="D67">
        <v>18.8013822894168</v>
      </c>
      <c r="E67">
        <v>233.58529754436199</v>
      </c>
      <c r="F67">
        <v>435252</v>
      </c>
      <c r="G67">
        <f t="shared" ref="G67:G130" si="4">B67/C67</f>
        <v>17.246997840172785</v>
      </c>
      <c r="H67" t="str">
        <f t="shared" ref="H67:H130" si="5">IF(RIGHT(A67,1)=")",RIGHT(A67,5),"N/A")</f>
        <v>(638)</v>
      </c>
      <c r="I67" t="str">
        <f t="shared" ref="I67:I130" si="6">TRIM(IF(LEFT(H67,1)="(",MID(H67,2,3),"N/A"))</f>
        <v>638</v>
      </c>
      <c r="J67" t="str">
        <f t="shared" ref="J67:J130" si="7">UPPER(TRIM(IF(I67="N/A","N/A",LEFT(A67,LEN(A67)-5))))</f>
        <v>ST. JOSEPH</v>
      </c>
    </row>
    <row r="68" spans="1:10" x14ac:dyDescent="0.3">
      <c r="A68" t="s">
        <v>74</v>
      </c>
      <c r="B68">
        <v>763591</v>
      </c>
      <c r="C68">
        <v>91060</v>
      </c>
      <c r="D68">
        <v>4.7789259828684303</v>
      </c>
      <c r="E68">
        <v>245.14015382737099</v>
      </c>
      <c r="F68">
        <v>435169</v>
      </c>
      <c r="G68">
        <f t="shared" si="4"/>
        <v>8.3855809356468267</v>
      </c>
      <c r="H68" t="str">
        <f t="shared" si="5"/>
        <v>(539)</v>
      </c>
      <c r="I68" t="str">
        <f t="shared" si="6"/>
        <v>539</v>
      </c>
      <c r="J68" t="str">
        <f t="shared" si="7"/>
        <v>TAMPA-ST. PETE (SARASOTA)</v>
      </c>
    </row>
    <row r="69" spans="1:10" x14ac:dyDescent="0.3">
      <c r="A69" t="s">
        <v>84</v>
      </c>
      <c r="B69">
        <v>813393</v>
      </c>
      <c r="C69">
        <v>87043</v>
      </c>
      <c r="D69">
        <v>4.9909699803545298</v>
      </c>
      <c r="E69">
        <v>247.27012120611599</v>
      </c>
      <c r="F69">
        <v>434429</v>
      </c>
      <c r="G69">
        <f t="shared" si="4"/>
        <v>9.34472616982411</v>
      </c>
      <c r="H69" t="str">
        <f t="shared" si="5"/>
        <v>(534)</v>
      </c>
      <c r="I69" t="str">
        <f t="shared" si="6"/>
        <v>534</v>
      </c>
      <c r="J69" t="str">
        <f t="shared" si="7"/>
        <v>ORLANDO-DAYTONA BCH-MELBRN</v>
      </c>
    </row>
    <row r="70" spans="1:10" x14ac:dyDescent="0.3">
      <c r="A70" t="s">
        <v>49</v>
      </c>
      <c r="B70">
        <v>460672</v>
      </c>
      <c r="C70">
        <v>37859</v>
      </c>
      <c r="D70">
        <v>11.3163052378562</v>
      </c>
      <c r="E70">
        <v>256.85316118671199</v>
      </c>
      <c r="F70">
        <v>428424</v>
      </c>
      <c r="G70">
        <f t="shared" si="4"/>
        <v>12.16809741408912</v>
      </c>
      <c r="H70" t="str">
        <f t="shared" si="5"/>
        <v>(801)</v>
      </c>
      <c r="I70" t="str">
        <f t="shared" si="6"/>
        <v>801</v>
      </c>
      <c r="J70" t="str">
        <f t="shared" si="7"/>
        <v>EUGENE</v>
      </c>
    </row>
    <row r="71" spans="1:10" x14ac:dyDescent="0.3">
      <c r="A71" t="s">
        <v>78</v>
      </c>
      <c r="B71">
        <v>1143711</v>
      </c>
      <c r="C71">
        <v>22523</v>
      </c>
      <c r="D71">
        <v>18.8066420991874</v>
      </c>
      <c r="E71">
        <v>234.508865379398</v>
      </c>
      <c r="F71">
        <v>423582</v>
      </c>
      <c r="G71">
        <f t="shared" si="4"/>
        <v>50.779691870532346</v>
      </c>
      <c r="H71" t="str">
        <f t="shared" si="5"/>
        <v>(717)</v>
      </c>
      <c r="I71" t="str">
        <f t="shared" si="6"/>
        <v>717</v>
      </c>
      <c r="J71" t="str">
        <f t="shared" si="7"/>
        <v>QUINCY-HANNIBAL-KEOKUK</v>
      </c>
    </row>
    <row r="72" spans="1:10" x14ac:dyDescent="0.3">
      <c r="A72" t="s">
        <v>87</v>
      </c>
      <c r="B72">
        <v>654336</v>
      </c>
      <c r="C72">
        <v>43303</v>
      </c>
      <c r="D72">
        <v>9.4849548530124892</v>
      </c>
      <c r="E72">
        <v>239.97622638514</v>
      </c>
      <c r="F72">
        <v>410727</v>
      </c>
      <c r="G72">
        <f t="shared" si="4"/>
        <v>15.110638985751564</v>
      </c>
      <c r="H72" t="str">
        <f t="shared" si="5"/>
        <v>(671)</v>
      </c>
      <c r="I72" t="str">
        <f t="shared" si="6"/>
        <v>671</v>
      </c>
      <c r="J72" t="str">
        <f t="shared" si="7"/>
        <v>TULSA</v>
      </c>
    </row>
    <row r="73" spans="1:10" x14ac:dyDescent="0.3">
      <c r="A73" t="s">
        <v>89</v>
      </c>
      <c r="B73">
        <v>451114</v>
      </c>
      <c r="C73">
        <v>21971</v>
      </c>
      <c r="D73">
        <v>18.690956260525201</v>
      </c>
      <c r="E73">
        <v>235.124680535983</v>
      </c>
      <c r="F73">
        <v>410659</v>
      </c>
      <c r="G73">
        <f t="shared" si="4"/>
        <v>20.53224705293341</v>
      </c>
      <c r="H73" t="str">
        <f t="shared" si="5"/>
        <v>(737)</v>
      </c>
      <c r="I73" t="str">
        <f t="shared" si="6"/>
        <v>737</v>
      </c>
      <c r="J73" t="str">
        <f t="shared" si="7"/>
        <v>MANKATO</v>
      </c>
    </row>
    <row r="74" spans="1:10" x14ac:dyDescent="0.3">
      <c r="A74" t="s">
        <v>76</v>
      </c>
      <c r="B74">
        <v>800864</v>
      </c>
      <c r="C74">
        <v>84310</v>
      </c>
      <c r="D74">
        <v>4.8169730755545004</v>
      </c>
      <c r="E74">
        <v>277.685538932209</v>
      </c>
      <c r="F74">
        <v>406119</v>
      </c>
      <c r="G74">
        <f t="shared" si="4"/>
        <v>9.499039259874273</v>
      </c>
      <c r="H74" t="str">
        <f t="shared" si="5"/>
        <v>(528)</v>
      </c>
      <c r="I74" t="str">
        <f t="shared" si="6"/>
        <v>528</v>
      </c>
      <c r="J74" t="str">
        <f t="shared" si="7"/>
        <v>MIAMI-FT. LAUDERDALE</v>
      </c>
    </row>
    <row r="75" spans="1:10" x14ac:dyDescent="0.3">
      <c r="A75" t="s">
        <v>68</v>
      </c>
      <c r="B75">
        <v>706697</v>
      </c>
      <c r="C75">
        <v>33793</v>
      </c>
      <c r="D75">
        <v>11.325747935962999</v>
      </c>
      <c r="E75">
        <v>245.60277475379101</v>
      </c>
      <c r="F75">
        <v>382731</v>
      </c>
      <c r="G75">
        <f t="shared" si="4"/>
        <v>20.912526262835499</v>
      </c>
      <c r="H75" t="str">
        <f t="shared" si="5"/>
        <v>(581)</v>
      </c>
      <c r="I75" t="str">
        <f t="shared" si="6"/>
        <v>581</v>
      </c>
      <c r="J75" t="str">
        <f t="shared" si="7"/>
        <v>TERRE HAUTE</v>
      </c>
    </row>
    <row r="76" spans="1:10" x14ac:dyDescent="0.3">
      <c r="A76" t="s">
        <v>75</v>
      </c>
      <c r="B76">
        <v>307226</v>
      </c>
      <c r="C76">
        <v>76032</v>
      </c>
      <c r="D76">
        <v>4.9801267887205301</v>
      </c>
      <c r="E76">
        <v>250.76332364340999</v>
      </c>
      <c r="F76">
        <v>378649</v>
      </c>
      <c r="G76">
        <f t="shared" si="4"/>
        <v>4.0407460016835017</v>
      </c>
      <c r="H76" t="str">
        <f t="shared" si="5"/>
        <v>(517)</v>
      </c>
      <c r="I76" t="str">
        <f t="shared" si="6"/>
        <v>517</v>
      </c>
      <c r="J76" t="str">
        <f t="shared" si="7"/>
        <v>CHARLOTTE</v>
      </c>
    </row>
    <row r="77" spans="1:10" x14ac:dyDescent="0.3">
      <c r="A77" t="s">
        <v>126</v>
      </c>
      <c r="B77">
        <v>10860</v>
      </c>
      <c r="C77">
        <v>20980</v>
      </c>
      <c r="D77">
        <v>17.725977121067601</v>
      </c>
      <c r="E77">
        <v>330.53145567891102</v>
      </c>
      <c r="F77">
        <v>371891</v>
      </c>
      <c r="G77">
        <f t="shared" si="4"/>
        <v>0.5176358436606292</v>
      </c>
      <c r="H77" t="str">
        <f t="shared" si="5"/>
        <v>(518)</v>
      </c>
      <c r="I77" t="str">
        <f t="shared" si="6"/>
        <v>518</v>
      </c>
      <c r="J77" t="str">
        <f t="shared" si="7"/>
        <v>GREENSBORO-H.POINT-W.SALEM</v>
      </c>
    </row>
    <row r="78" spans="1:10" x14ac:dyDescent="0.3">
      <c r="A78" t="s">
        <v>57</v>
      </c>
      <c r="B78">
        <v>383579</v>
      </c>
      <c r="C78">
        <v>31917</v>
      </c>
      <c r="D78">
        <v>10.604129460788901</v>
      </c>
      <c r="E78">
        <v>257.52884785037901</v>
      </c>
      <c r="F78">
        <v>338452</v>
      </c>
      <c r="G78">
        <f t="shared" si="4"/>
        <v>12.018015477645141</v>
      </c>
      <c r="H78" t="str">
        <f t="shared" si="5"/>
        <v>(588)</v>
      </c>
      <c r="I78" t="str">
        <f t="shared" si="6"/>
        <v>588</v>
      </c>
      <c r="J78" t="str">
        <f t="shared" si="7"/>
        <v>SOUTH BEND-ELKHART</v>
      </c>
    </row>
    <row r="79" spans="1:10" x14ac:dyDescent="0.3">
      <c r="A79" t="s">
        <v>157</v>
      </c>
      <c r="B79">
        <v>187812</v>
      </c>
      <c r="C79">
        <v>16687</v>
      </c>
      <c r="D79">
        <v>19.556660873734</v>
      </c>
      <c r="E79">
        <v>183.60822103218899</v>
      </c>
      <c r="F79">
        <v>326342</v>
      </c>
      <c r="G79">
        <f t="shared" si="4"/>
        <v>11.2549889135255</v>
      </c>
      <c r="H79" t="str">
        <f t="shared" si="5"/>
        <v>(745)</v>
      </c>
      <c r="I79" t="str">
        <f t="shared" si="6"/>
        <v>745</v>
      </c>
      <c r="J79" t="str">
        <f t="shared" si="7"/>
        <v>FAIRBANKS</v>
      </c>
    </row>
    <row r="80" spans="1:10" x14ac:dyDescent="0.3">
      <c r="A80" t="s">
        <v>100</v>
      </c>
      <c r="B80">
        <v>449194</v>
      </c>
      <c r="C80">
        <v>16526</v>
      </c>
      <c r="D80">
        <v>18.527350841098801</v>
      </c>
      <c r="E80">
        <v>255.72935353132601</v>
      </c>
      <c r="F80">
        <v>306183</v>
      </c>
      <c r="G80">
        <f t="shared" si="4"/>
        <v>27.181048045504053</v>
      </c>
      <c r="H80" t="str">
        <f t="shared" si="5"/>
        <v>(773)</v>
      </c>
      <c r="I80" t="str">
        <f t="shared" si="6"/>
        <v>773</v>
      </c>
      <c r="J80" t="str">
        <f t="shared" si="7"/>
        <v>GRAND JUNCTION-MONTROSE</v>
      </c>
    </row>
    <row r="81" spans="1:10" x14ac:dyDescent="0.3">
      <c r="A81" t="s">
        <v>99</v>
      </c>
      <c r="B81">
        <v>777572</v>
      </c>
      <c r="C81">
        <v>57829</v>
      </c>
      <c r="D81">
        <v>5.05315672067647</v>
      </c>
      <c r="E81">
        <v>260.259625081568</v>
      </c>
      <c r="F81">
        <v>292219</v>
      </c>
      <c r="G81">
        <f t="shared" si="4"/>
        <v>13.446056476854174</v>
      </c>
      <c r="H81" t="str">
        <f t="shared" si="5"/>
        <v>(635)</v>
      </c>
      <c r="I81" t="str">
        <f t="shared" si="6"/>
        <v>635</v>
      </c>
      <c r="J81" t="str">
        <f t="shared" si="7"/>
        <v>AUSTIN</v>
      </c>
    </row>
    <row r="82" spans="1:10" x14ac:dyDescent="0.3">
      <c r="A82" t="s">
        <v>91</v>
      </c>
      <c r="B82">
        <v>161557</v>
      </c>
      <c r="C82">
        <v>87082</v>
      </c>
      <c r="D82">
        <v>3.2670586343905699</v>
      </c>
      <c r="E82">
        <v>302.41040919116398</v>
      </c>
      <c r="F82">
        <v>284502</v>
      </c>
      <c r="G82">
        <f t="shared" si="4"/>
        <v>1.855228405410992</v>
      </c>
      <c r="H82" t="str">
        <f t="shared" si="5"/>
        <v>(506)</v>
      </c>
      <c r="I82" t="str">
        <f t="shared" si="6"/>
        <v>506</v>
      </c>
      <c r="J82" t="str">
        <f t="shared" si="7"/>
        <v>BOSTON (MANCHESTER)</v>
      </c>
    </row>
    <row r="83" spans="1:10" x14ac:dyDescent="0.3">
      <c r="A83" t="s">
        <v>82</v>
      </c>
      <c r="B83">
        <v>270646</v>
      </c>
      <c r="C83">
        <v>47998</v>
      </c>
      <c r="D83">
        <v>5.6951539647485303</v>
      </c>
      <c r="E83">
        <v>178.03687088888299</v>
      </c>
      <c r="F83">
        <v>273356</v>
      </c>
      <c r="G83">
        <f t="shared" si="4"/>
        <v>5.6386932788866204</v>
      </c>
      <c r="H83" t="str">
        <f t="shared" si="5"/>
        <v>(630)</v>
      </c>
      <c r="I83" t="str">
        <f t="shared" si="6"/>
        <v>630</v>
      </c>
      <c r="J83" t="str">
        <f t="shared" si="7"/>
        <v>BIRMINGHAM (ANN AND TUSC)</v>
      </c>
    </row>
    <row r="84" spans="1:10" x14ac:dyDescent="0.3">
      <c r="A84" t="s">
        <v>85</v>
      </c>
      <c r="B84">
        <v>345021</v>
      </c>
      <c r="C84">
        <v>18832</v>
      </c>
      <c r="D84">
        <v>14.452155904842799</v>
      </c>
      <c r="E84">
        <v>245.82333078047699</v>
      </c>
      <c r="F84">
        <v>272163</v>
      </c>
      <c r="G84">
        <f t="shared" si="4"/>
        <v>18.320996176720477</v>
      </c>
      <c r="H84" t="str">
        <f t="shared" si="5"/>
        <v>(758)</v>
      </c>
      <c r="I84" t="str">
        <f t="shared" si="6"/>
        <v>758</v>
      </c>
      <c r="J84" t="str">
        <f t="shared" si="7"/>
        <v>IDAHO FALS-POCATLLO(JCKSN)</v>
      </c>
    </row>
    <row r="85" spans="1:10" x14ac:dyDescent="0.3">
      <c r="A85" t="s">
        <v>95</v>
      </c>
      <c r="B85">
        <v>314834</v>
      </c>
      <c r="C85">
        <v>52246</v>
      </c>
      <c r="D85">
        <v>4.9226160854419403</v>
      </c>
      <c r="E85">
        <v>232.77017622823101</v>
      </c>
      <c r="F85">
        <v>257187</v>
      </c>
      <c r="G85">
        <f t="shared" si="4"/>
        <v>6.0259924204723809</v>
      </c>
      <c r="H85" t="str">
        <f t="shared" si="5"/>
        <v>(508)</v>
      </c>
      <c r="I85" t="str">
        <f t="shared" si="6"/>
        <v>508</v>
      </c>
      <c r="J85" t="str">
        <f t="shared" si="7"/>
        <v>PITTSBURGH</v>
      </c>
    </row>
    <row r="86" spans="1:10" x14ac:dyDescent="0.3">
      <c r="A86" t="s">
        <v>98</v>
      </c>
      <c r="B86">
        <v>850065</v>
      </c>
      <c r="C86">
        <v>13450</v>
      </c>
      <c r="D86">
        <v>18.310855018587301</v>
      </c>
      <c r="E86">
        <v>250.491508108798</v>
      </c>
      <c r="F86">
        <v>246281</v>
      </c>
      <c r="G86">
        <f t="shared" si="4"/>
        <v>63.201858736059478</v>
      </c>
      <c r="H86" t="str">
        <f t="shared" si="5"/>
        <v>(631)</v>
      </c>
      <c r="I86" t="str">
        <f t="shared" si="6"/>
        <v>631</v>
      </c>
      <c r="J86" t="str">
        <f t="shared" si="7"/>
        <v>OTTUMWA-KIRKSVILLE</v>
      </c>
    </row>
    <row r="87" spans="1:10" x14ac:dyDescent="0.3">
      <c r="A87" t="s">
        <v>97</v>
      </c>
      <c r="B87">
        <v>323982</v>
      </c>
      <c r="C87">
        <v>15822</v>
      </c>
      <c r="D87">
        <v>15.1209708001516</v>
      </c>
      <c r="E87">
        <v>231.479637629492</v>
      </c>
      <c r="F87">
        <v>239244</v>
      </c>
      <c r="G87">
        <f t="shared" si="4"/>
        <v>20.476678043230944</v>
      </c>
      <c r="H87" t="str">
        <f t="shared" si="5"/>
        <v>(536)</v>
      </c>
      <c r="I87" t="str">
        <f t="shared" si="6"/>
        <v>536</v>
      </c>
      <c r="J87" t="str">
        <f t="shared" si="7"/>
        <v>YOUNGSTOWN</v>
      </c>
    </row>
    <row r="88" spans="1:10" x14ac:dyDescent="0.3">
      <c r="A88" t="s">
        <v>141</v>
      </c>
      <c r="B88">
        <v>21272</v>
      </c>
      <c r="C88">
        <v>80760</v>
      </c>
      <c r="D88">
        <v>2.8760401188707201</v>
      </c>
      <c r="E88">
        <v>117.28010119785201</v>
      </c>
      <c r="F88">
        <v>232269</v>
      </c>
      <c r="G88">
        <f t="shared" si="4"/>
        <v>0.26339772164437841</v>
      </c>
      <c r="H88" t="str">
        <f t="shared" si="5"/>
        <v>(514)</v>
      </c>
      <c r="I88" t="str">
        <f t="shared" si="6"/>
        <v>514</v>
      </c>
      <c r="J88" t="str">
        <f t="shared" si="7"/>
        <v>BUFFALO</v>
      </c>
    </row>
    <row r="89" spans="1:10" x14ac:dyDescent="0.3">
      <c r="A89" t="s">
        <v>109</v>
      </c>
      <c r="B89">
        <v>198171</v>
      </c>
      <c r="C89">
        <v>48963</v>
      </c>
      <c r="D89">
        <v>4.6822498621408002</v>
      </c>
      <c r="E89">
        <v>206.57226598846199</v>
      </c>
      <c r="F89">
        <v>229257</v>
      </c>
      <c r="G89">
        <f t="shared" si="4"/>
        <v>4.047362293977085</v>
      </c>
      <c r="H89" t="str">
        <f t="shared" si="5"/>
        <v>(650)</v>
      </c>
      <c r="I89" t="str">
        <f t="shared" si="6"/>
        <v>650</v>
      </c>
      <c r="J89" t="str">
        <f t="shared" si="7"/>
        <v>OKLAHOMA CITY</v>
      </c>
    </row>
    <row r="90" spans="1:10" x14ac:dyDescent="0.3">
      <c r="A90" t="s">
        <v>90</v>
      </c>
      <c r="B90">
        <v>616373</v>
      </c>
      <c r="C90">
        <v>20417</v>
      </c>
      <c r="D90">
        <v>9.9454866043003296</v>
      </c>
      <c r="E90">
        <v>268.97148613726898</v>
      </c>
      <c r="F90">
        <v>203057</v>
      </c>
      <c r="G90">
        <f t="shared" si="4"/>
        <v>30.189205074202871</v>
      </c>
      <c r="H90" t="str">
        <f t="shared" si="5"/>
        <v>(813)</v>
      </c>
      <c r="I90" t="str">
        <f t="shared" si="6"/>
        <v>813</v>
      </c>
      <c r="J90" t="str">
        <f t="shared" si="7"/>
        <v>MEDFORD-KLAMATH FALLS</v>
      </c>
    </row>
    <row r="91" spans="1:10" x14ac:dyDescent="0.3">
      <c r="A91" t="s">
        <v>114</v>
      </c>
      <c r="B91">
        <v>153154</v>
      </c>
      <c r="C91">
        <v>52744</v>
      </c>
      <c r="D91">
        <v>3.4004626118610601</v>
      </c>
      <c r="E91">
        <v>273.55815155587698</v>
      </c>
      <c r="F91">
        <v>179354</v>
      </c>
      <c r="G91">
        <f t="shared" si="4"/>
        <v>2.9037236462915215</v>
      </c>
      <c r="H91" t="str">
        <f t="shared" si="5"/>
        <v>(641)</v>
      </c>
      <c r="I91" t="str">
        <f t="shared" si="6"/>
        <v>641</v>
      </c>
      <c r="J91" t="str">
        <f t="shared" si="7"/>
        <v>SAN ANTONIO</v>
      </c>
    </row>
    <row r="92" spans="1:10" x14ac:dyDescent="0.3">
      <c r="A92" t="s">
        <v>102</v>
      </c>
      <c r="B92">
        <v>195536</v>
      </c>
      <c r="C92">
        <v>26013</v>
      </c>
      <c r="D92">
        <v>6.4129089301502997</v>
      </c>
      <c r="E92">
        <v>213.842150623176</v>
      </c>
      <c r="F92">
        <v>166819</v>
      </c>
      <c r="G92">
        <f t="shared" si="4"/>
        <v>7.5168569561373157</v>
      </c>
      <c r="H92" t="str">
        <f t="shared" si="5"/>
        <v>(759)</v>
      </c>
      <c r="I92" t="str">
        <f t="shared" si="6"/>
        <v>759</v>
      </c>
      <c r="J92" t="str">
        <f t="shared" si="7"/>
        <v>CHEYENNE-SCOTTSBLUFF</v>
      </c>
    </row>
    <row r="93" spans="1:10" x14ac:dyDescent="0.3">
      <c r="A93" t="s">
        <v>104</v>
      </c>
      <c r="B93">
        <v>120954</v>
      </c>
      <c r="C93">
        <v>36588</v>
      </c>
      <c r="D93">
        <v>4.5461626762872998</v>
      </c>
      <c r="E93">
        <v>295.97550745650301</v>
      </c>
      <c r="F93">
        <v>166335</v>
      </c>
      <c r="G93">
        <f t="shared" si="4"/>
        <v>3.3058379796654642</v>
      </c>
      <c r="H93" t="str">
        <f t="shared" si="5"/>
        <v>(825)</v>
      </c>
      <c r="I93" t="str">
        <f t="shared" si="6"/>
        <v>825</v>
      </c>
      <c r="J93" t="str">
        <f t="shared" si="7"/>
        <v>SAN DIEGO</v>
      </c>
    </row>
    <row r="94" spans="1:10" x14ac:dyDescent="0.3">
      <c r="A94" t="s">
        <v>103</v>
      </c>
      <c r="B94">
        <v>191234</v>
      </c>
      <c r="C94">
        <v>12493</v>
      </c>
      <c r="D94">
        <v>13.0718802529416</v>
      </c>
      <c r="E94">
        <v>256.04890841145999</v>
      </c>
      <c r="F94">
        <v>163307</v>
      </c>
      <c r="G94">
        <f t="shared" si="4"/>
        <v>15.307292083566798</v>
      </c>
      <c r="H94" t="str">
        <f t="shared" si="5"/>
        <v>(771)</v>
      </c>
      <c r="I94" t="str">
        <f t="shared" si="6"/>
        <v>771</v>
      </c>
      <c r="J94" t="str">
        <f t="shared" si="7"/>
        <v>YUMA-EL CENTRO</v>
      </c>
    </row>
    <row r="95" spans="1:10" x14ac:dyDescent="0.3">
      <c r="A95" t="s">
        <v>34</v>
      </c>
      <c r="B95">
        <v>93238</v>
      </c>
      <c r="C95">
        <v>22075</v>
      </c>
      <c r="D95">
        <v>6.9194110985277399</v>
      </c>
      <c r="E95">
        <v>277.88905091748597</v>
      </c>
      <c r="F95">
        <v>152746</v>
      </c>
      <c r="G95">
        <f t="shared" si="4"/>
        <v>4.2236919592298978</v>
      </c>
      <c r="H95" t="str">
        <f t="shared" si="5"/>
        <v>(507)</v>
      </c>
      <c r="I95" t="str">
        <f t="shared" si="6"/>
        <v>507</v>
      </c>
      <c r="J95" t="str">
        <f t="shared" si="7"/>
        <v>SAVANNAH</v>
      </c>
    </row>
    <row r="96" spans="1:10" x14ac:dyDescent="0.3">
      <c r="A96" t="s">
        <v>120</v>
      </c>
      <c r="B96">
        <v>88409</v>
      </c>
      <c r="C96">
        <v>19038</v>
      </c>
      <c r="D96">
        <v>7.8550267885281997</v>
      </c>
      <c r="E96">
        <v>273.33939965599501</v>
      </c>
      <c r="F96">
        <v>149544</v>
      </c>
      <c r="G96">
        <f t="shared" si="4"/>
        <v>4.6438176279020906</v>
      </c>
      <c r="H96" t="str">
        <f t="shared" si="5"/>
        <v>(571)</v>
      </c>
      <c r="I96" t="str">
        <f t="shared" si="6"/>
        <v>571</v>
      </c>
      <c r="J96" t="str">
        <f t="shared" si="7"/>
        <v>FT. MYERS-NAPLES</v>
      </c>
    </row>
    <row r="97" spans="1:10" x14ac:dyDescent="0.3">
      <c r="A97" t="s">
        <v>118</v>
      </c>
      <c r="B97">
        <v>165509</v>
      </c>
      <c r="C97">
        <v>6503</v>
      </c>
      <c r="D97">
        <v>20.348915884976101</v>
      </c>
      <c r="E97">
        <v>210.31279895636999</v>
      </c>
      <c r="F97">
        <v>132329</v>
      </c>
      <c r="G97">
        <f t="shared" si="4"/>
        <v>25.451176380132246</v>
      </c>
      <c r="H97" t="str">
        <f t="shared" si="5"/>
        <v>(740)</v>
      </c>
      <c r="I97" t="str">
        <f t="shared" si="6"/>
        <v>740</v>
      </c>
      <c r="J97" t="str">
        <f t="shared" si="7"/>
        <v>NORTH PLATTE</v>
      </c>
    </row>
    <row r="98" spans="1:10" x14ac:dyDescent="0.3">
      <c r="A98" t="s">
        <v>92</v>
      </c>
      <c r="B98">
        <v>114169</v>
      </c>
      <c r="C98">
        <v>10999</v>
      </c>
      <c r="D98">
        <v>11.610237294299401</v>
      </c>
      <c r="E98">
        <v>243.11528652865201</v>
      </c>
      <c r="F98">
        <v>127701</v>
      </c>
      <c r="G98">
        <f t="shared" si="4"/>
        <v>10.379943631239204</v>
      </c>
      <c r="H98" t="str">
        <f t="shared" si="5"/>
        <v>(582)</v>
      </c>
      <c r="I98" t="str">
        <f t="shared" si="6"/>
        <v>582</v>
      </c>
      <c r="J98" t="str">
        <f t="shared" si="7"/>
        <v>LAFAYETTE IN</v>
      </c>
    </row>
    <row r="99" spans="1:10" x14ac:dyDescent="0.3">
      <c r="A99" t="s">
        <v>96</v>
      </c>
      <c r="B99">
        <v>103925</v>
      </c>
      <c r="C99">
        <v>10628</v>
      </c>
      <c r="D99">
        <v>11.7431313511479</v>
      </c>
      <c r="E99">
        <v>302.07605475942597</v>
      </c>
      <c r="F99">
        <v>124806</v>
      </c>
      <c r="G99">
        <f t="shared" si="4"/>
        <v>9.7784155062100115</v>
      </c>
      <c r="H99" t="str">
        <f t="shared" si="5"/>
        <v>(821)</v>
      </c>
      <c r="I99" t="str">
        <f t="shared" si="6"/>
        <v>821</v>
      </c>
      <c r="J99" t="str">
        <f t="shared" si="7"/>
        <v>BEND OR</v>
      </c>
    </row>
    <row r="100" spans="1:10" x14ac:dyDescent="0.3">
      <c r="A100" t="s">
        <v>110</v>
      </c>
      <c r="B100">
        <v>77544</v>
      </c>
      <c r="C100">
        <v>38940</v>
      </c>
      <c r="D100">
        <v>3.2043400102722099</v>
      </c>
      <c r="E100">
        <v>249.39091552467301</v>
      </c>
      <c r="F100">
        <v>124777</v>
      </c>
      <c r="G100">
        <f t="shared" si="4"/>
        <v>1.9913713405238829</v>
      </c>
      <c r="H100" t="str">
        <f t="shared" si="5"/>
        <v>(512)</v>
      </c>
      <c r="I100" t="str">
        <f t="shared" si="6"/>
        <v>512</v>
      </c>
      <c r="J100" t="str">
        <f t="shared" si="7"/>
        <v>BALTIMORE</v>
      </c>
    </row>
    <row r="101" spans="1:10" x14ac:dyDescent="0.3">
      <c r="A101" t="s">
        <v>47</v>
      </c>
      <c r="B101">
        <v>76053</v>
      </c>
      <c r="C101">
        <v>18641</v>
      </c>
      <c r="D101">
        <v>6.6078536559197403</v>
      </c>
      <c r="E101">
        <v>267.005785781442</v>
      </c>
      <c r="F101">
        <v>123177</v>
      </c>
      <c r="G101">
        <f t="shared" si="4"/>
        <v>4.0798776889651842</v>
      </c>
      <c r="H101" t="str">
        <f t="shared" si="5"/>
        <v>(520)</v>
      </c>
      <c r="I101" t="str">
        <f t="shared" si="6"/>
        <v>520</v>
      </c>
      <c r="J101" t="str">
        <f t="shared" si="7"/>
        <v>AUGUSTA-AIKEN</v>
      </c>
    </row>
    <row r="102" spans="1:10" x14ac:dyDescent="0.3">
      <c r="A102" t="s">
        <v>93</v>
      </c>
      <c r="B102">
        <v>140204</v>
      </c>
      <c r="C102">
        <v>13591</v>
      </c>
      <c r="D102">
        <v>9.0519461408284894</v>
      </c>
      <c r="E102">
        <v>262.53450489488</v>
      </c>
      <c r="F102">
        <v>123025</v>
      </c>
      <c r="G102">
        <f t="shared" si="4"/>
        <v>10.315944374954015</v>
      </c>
      <c r="H102" t="str">
        <f t="shared" si="5"/>
        <v>(564)</v>
      </c>
      <c r="I102" t="str">
        <f t="shared" si="6"/>
        <v>564</v>
      </c>
      <c r="J102" t="str">
        <f t="shared" si="7"/>
        <v>CHARLESTON-HUNTINGTON</v>
      </c>
    </row>
    <row r="103" spans="1:10" x14ac:dyDescent="0.3">
      <c r="A103" t="s">
        <v>70</v>
      </c>
      <c r="B103">
        <v>371681</v>
      </c>
      <c r="C103">
        <v>25639</v>
      </c>
      <c r="D103">
        <v>4.6234642536760404</v>
      </c>
      <c r="E103">
        <v>270.930175631846</v>
      </c>
      <c r="F103">
        <v>118541</v>
      </c>
      <c r="G103">
        <f t="shared" si="4"/>
        <v>14.496704239634932</v>
      </c>
      <c r="H103" t="str">
        <f t="shared" si="5"/>
        <v>(561)</v>
      </c>
      <c r="I103" t="str">
        <f t="shared" si="6"/>
        <v>561</v>
      </c>
      <c r="J103" t="str">
        <f t="shared" si="7"/>
        <v>JACKSONVILLE</v>
      </c>
    </row>
    <row r="104" spans="1:10" x14ac:dyDescent="0.3">
      <c r="A104" t="s">
        <v>105</v>
      </c>
      <c r="B104">
        <v>154581</v>
      </c>
      <c r="C104">
        <v>23096</v>
      </c>
      <c r="D104">
        <v>5.0718306200207799</v>
      </c>
      <c r="E104">
        <v>255.66619318181799</v>
      </c>
      <c r="F104">
        <v>117139</v>
      </c>
      <c r="G104">
        <f t="shared" si="4"/>
        <v>6.6929771388985104</v>
      </c>
      <c r="H104" t="str">
        <f t="shared" si="5"/>
        <v>(563)</v>
      </c>
      <c r="I104" t="str">
        <f t="shared" si="6"/>
        <v>563</v>
      </c>
      <c r="J104" t="str">
        <f t="shared" si="7"/>
        <v>GRAND RAPIDS-KALMZOO-B.CRK</v>
      </c>
    </row>
    <row r="105" spans="1:10" x14ac:dyDescent="0.3">
      <c r="A105" t="s">
        <v>112</v>
      </c>
      <c r="B105">
        <v>38560</v>
      </c>
      <c r="C105">
        <v>40143</v>
      </c>
      <c r="D105">
        <v>2.8116732680666598</v>
      </c>
      <c r="E105">
        <v>288.73293566898201</v>
      </c>
      <c r="F105">
        <v>112869</v>
      </c>
      <c r="G105">
        <f t="shared" si="4"/>
        <v>0.96056597663353516</v>
      </c>
      <c r="H105" t="str">
        <f t="shared" si="5"/>
        <v>(560)</v>
      </c>
      <c r="I105" t="str">
        <f t="shared" si="6"/>
        <v>560</v>
      </c>
      <c r="J105" t="str">
        <f t="shared" si="7"/>
        <v>RALEIGH-DURHAM (FAYETVLLE)</v>
      </c>
    </row>
    <row r="106" spans="1:10" x14ac:dyDescent="0.3">
      <c r="A106" t="s">
        <v>106</v>
      </c>
      <c r="B106">
        <v>135374</v>
      </c>
      <c r="C106">
        <v>14721</v>
      </c>
      <c r="D106">
        <v>7.53834657971605</v>
      </c>
      <c r="E106">
        <v>256.02584867983097</v>
      </c>
      <c r="F106">
        <v>110972</v>
      </c>
      <c r="G106">
        <f t="shared" si="4"/>
        <v>9.1959785340669793</v>
      </c>
      <c r="H106" t="str">
        <f t="shared" si="5"/>
        <v>(765)</v>
      </c>
      <c r="I106" t="str">
        <f t="shared" si="6"/>
        <v>765</v>
      </c>
      <c r="J106" t="str">
        <f t="shared" si="7"/>
        <v>EL PASO (LAS CRUCES)</v>
      </c>
    </row>
    <row r="107" spans="1:10" x14ac:dyDescent="0.3">
      <c r="A107" t="s">
        <v>116</v>
      </c>
      <c r="B107">
        <v>98338</v>
      </c>
      <c r="C107">
        <v>25390</v>
      </c>
      <c r="D107">
        <v>4.2808586057502902</v>
      </c>
      <c r="E107">
        <v>345.04356540084302</v>
      </c>
      <c r="F107">
        <v>108691</v>
      </c>
      <c r="G107">
        <f t="shared" si="4"/>
        <v>3.8730996455297362</v>
      </c>
      <c r="H107" t="str">
        <f t="shared" si="5"/>
        <v>(521)</v>
      </c>
      <c r="I107" t="str">
        <f t="shared" si="6"/>
        <v>521</v>
      </c>
      <c r="J107" t="str">
        <f t="shared" si="7"/>
        <v>PROVIDENCE-NEW BEDFORD</v>
      </c>
    </row>
    <row r="108" spans="1:10" x14ac:dyDescent="0.3">
      <c r="A108" t="s">
        <v>36</v>
      </c>
      <c r="B108">
        <v>35090</v>
      </c>
      <c r="C108">
        <v>19823</v>
      </c>
      <c r="D108">
        <v>5.46476315391212</v>
      </c>
      <c r="E108">
        <v>280.80230442692499</v>
      </c>
      <c r="F108">
        <v>108328</v>
      </c>
      <c r="G108">
        <f t="shared" si="4"/>
        <v>1.7701659688240932</v>
      </c>
      <c r="H108" t="str">
        <f t="shared" si="5"/>
        <v>(503)</v>
      </c>
      <c r="I108" t="str">
        <f t="shared" si="6"/>
        <v>503</v>
      </c>
      <c r="J108" t="str">
        <f t="shared" si="7"/>
        <v>MACON</v>
      </c>
    </row>
    <row r="109" spans="1:10" x14ac:dyDescent="0.3">
      <c r="A109" t="s">
        <v>115</v>
      </c>
      <c r="B109">
        <v>43976</v>
      </c>
      <c r="C109">
        <v>23181</v>
      </c>
      <c r="D109">
        <v>4.5841421854104603</v>
      </c>
      <c r="E109">
        <v>250.149006168608</v>
      </c>
      <c r="F109">
        <v>106265</v>
      </c>
      <c r="G109">
        <f t="shared" si="4"/>
        <v>1.8970708770113456</v>
      </c>
      <c r="H109" t="str">
        <f t="shared" si="5"/>
        <v>(548)</v>
      </c>
      <c r="I109" t="str">
        <f t="shared" si="6"/>
        <v>548</v>
      </c>
      <c r="J109" t="str">
        <f t="shared" si="7"/>
        <v>WEST PALM BEACH-FT. PIERCE</v>
      </c>
    </row>
    <row r="110" spans="1:10" x14ac:dyDescent="0.3">
      <c r="A110" t="s">
        <v>88</v>
      </c>
      <c r="B110">
        <v>76121</v>
      </c>
      <c r="C110">
        <v>24630</v>
      </c>
      <c r="D110">
        <v>4.2149005278116096</v>
      </c>
      <c r="E110">
        <v>252.60014351778</v>
      </c>
      <c r="F110">
        <v>103813</v>
      </c>
      <c r="G110">
        <f t="shared" si="4"/>
        <v>3.090580592773041</v>
      </c>
      <c r="H110" t="str">
        <f t="shared" si="5"/>
        <v>(567)</v>
      </c>
      <c r="I110" t="str">
        <f t="shared" si="6"/>
        <v>567</v>
      </c>
      <c r="J110" t="str">
        <f t="shared" si="7"/>
        <v>GREENVLL-SPART-ASHEVLL-AND</v>
      </c>
    </row>
    <row r="111" spans="1:10" x14ac:dyDescent="0.3">
      <c r="A111" t="s">
        <v>124</v>
      </c>
      <c r="B111">
        <v>294944</v>
      </c>
      <c r="C111">
        <v>19986</v>
      </c>
      <c r="D111">
        <v>4.9999499649754799</v>
      </c>
      <c r="E111">
        <v>320.936173781766</v>
      </c>
      <c r="F111">
        <v>99929</v>
      </c>
      <c r="G111">
        <f t="shared" si="4"/>
        <v>14.757530271189832</v>
      </c>
      <c r="H111" t="str">
        <f t="shared" si="5"/>
        <v>(744)</v>
      </c>
      <c r="I111" t="str">
        <f t="shared" si="6"/>
        <v>744</v>
      </c>
      <c r="J111" t="str">
        <f t="shared" si="7"/>
        <v>HONOLULU</v>
      </c>
    </row>
    <row r="112" spans="1:10" x14ac:dyDescent="0.3">
      <c r="A112" t="s">
        <v>77</v>
      </c>
      <c r="B112">
        <v>61462</v>
      </c>
      <c r="C112">
        <v>18406</v>
      </c>
      <c r="D112">
        <v>5.36406606541345</v>
      </c>
      <c r="E112">
        <v>239.124174071542</v>
      </c>
      <c r="F112">
        <v>98731</v>
      </c>
      <c r="G112">
        <f t="shared" si="4"/>
        <v>3.3392372052591548</v>
      </c>
      <c r="H112" t="str">
        <f t="shared" si="5"/>
        <v>(522)</v>
      </c>
      <c r="I112" t="str">
        <f t="shared" si="6"/>
        <v>522</v>
      </c>
      <c r="J112" t="str">
        <f t="shared" si="7"/>
        <v>COLUMBUS GA (OPELIKA AL)</v>
      </c>
    </row>
    <row r="113" spans="1:10" x14ac:dyDescent="0.3">
      <c r="A113" t="s">
        <v>108</v>
      </c>
      <c r="B113">
        <v>80522</v>
      </c>
      <c r="C113">
        <v>19683</v>
      </c>
      <c r="D113">
        <v>4.8876187573032501</v>
      </c>
      <c r="E113">
        <v>260.77020224322098</v>
      </c>
      <c r="F113">
        <v>96203</v>
      </c>
      <c r="G113">
        <f t="shared" si="4"/>
        <v>4.0909414215312703</v>
      </c>
      <c r="H113" t="str">
        <f t="shared" si="5"/>
        <v>(640)</v>
      </c>
      <c r="I113" t="str">
        <f t="shared" si="6"/>
        <v>640</v>
      </c>
      <c r="J113" t="str">
        <f t="shared" si="7"/>
        <v>MEMPHIS</v>
      </c>
    </row>
    <row r="114" spans="1:10" x14ac:dyDescent="0.3">
      <c r="A114" t="s">
        <v>86</v>
      </c>
      <c r="B114">
        <v>100730</v>
      </c>
      <c r="C114">
        <v>10521</v>
      </c>
      <c r="D114">
        <v>8.0666286474669704</v>
      </c>
      <c r="E114">
        <v>309.59700032605099</v>
      </c>
      <c r="F114">
        <v>84869</v>
      </c>
      <c r="G114">
        <f t="shared" si="4"/>
        <v>9.5741849634065197</v>
      </c>
      <c r="H114" t="str">
        <f t="shared" si="5"/>
        <v>(670)</v>
      </c>
      <c r="I114" t="str">
        <f t="shared" si="6"/>
        <v>670</v>
      </c>
      <c r="J114" t="str">
        <f t="shared" si="7"/>
        <v>FT. SMITH-FAY-SPRNGDL-RGRS</v>
      </c>
    </row>
    <row r="115" spans="1:10" x14ac:dyDescent="0.3">
      <c r="A115" t="s">
        <v>131</v>
      </c>
      <c r="B115">
        <v>53537</v>
      </c>
      <c r="C115">
        <v>14382</v>
      </c>
      <c r="D115">
        <v>5.7838270059796901</v>
      </c>
      <c r="E115">
        <v>282.610145204432</v>
      </c>
      <c r="F115">
        <v>83183</v>
      </c>
      <c r="G115">
        <f t="shared" si="4"/>
        <v>3.7225003476567933</v>
      </c>
      <c r="H115" t="str">
        <f t="shared" si="5"/>
        <v>(557)</v>
      </c>
      <c r="I115" t="str">
        <f t="shared" si="6"/>
        <v>557</v>
      </c>
      <c r="J115" t="str">
        <f t="shared" si="7"/>
        <v>KNOXVILLE</v>
      </c>
    </row>
    <row r="116" spans="1:10" x14ac:dyDescent="0.3">
      <c r="A116" t="s">
        <v>122</v>
      </c>
      <c r="B116">
        <v>41028</v>
      </c>
      <c r="C116">
        <v>14129</v>
      </c>
      <c r="D116">
        <v>5.5220468539882503</v>
      </c>
      <c r="E116">
        <v>260.859401790817</v>
      </c>
      <c r="F116">
        <v>78021</v>
      </c>
      <c r="G116">
        <f t="shared" si="4"/>
        <v>2.903814848892349</v>
      </c>
      <c r="H116" t="str">
        <f t="shared" si="5"/>
        <v>(686)</v>
      </c>
      <c r="I116" t="str">
        <f t="shared" si="6"/>
        <v>686</v>
      </c>
      <c r="J116" t="str">
        <f t="shared" si="7"/>
        <v>MOBILE-PENSACOLA (FT WALT)</v>
      </c>
    </row>
    <row r="117" spans="1:10" x14ac:dyDescent="0.3">
      <c r="A117" t="s">
        <v>107</v>
      </c>
      <c r="B117">
        <v>70189</v>
      </c>
      <c r="C117">
        <v>5850</v>
      </c>
      <c r="D117">
        <v>12.7241025641025</v>
      </c>
      <c r="E117">
        <v>225.90528777445701</v>
      </c>
      <c r="F117">
        <v>74436</v>
      </c>
      <c r="G117">
        <f t="shared" si="4"/>
        <v>11.998119658119657</v>
      </c>
      <c r="H117" t="str">
        <f t="shared" si="5"/>
        <v>(760)</v>
      </c>
      <c r="I117" t="str">
        <f t="shared" si="6"/>
        <v>760</v>
      </c>
      <c r="J117" t="str">
        <f t="shared" si="7"/>
        <v>TWIN FALLS</v>
      </c>
    </row>
    <row r="118" spans="1:10" x14ac:dyDescent="0.3">
      <c r="A118" t="s">
        <v>65</v>
      </c>
      <c r="B118">
        <v>41014</v>
      </c>
      <c r="C118">
        <v>13644</v>
      </c>
      <c r="D118">
        <v>5.4354294928173497</v>
      </c>
      <c r="E118">
        <v>293.67018701870097</v>
      </c>
      <c r="F118">
        <v>74161</v>
      </c>
      <c r="G118">
        <f t="shared" si="4"/>
        <v>3.0060099677513925</v>
      </c>
      <c r="H118" t="str">
        <f t="shared" si="5"/>
        <v>(575)</v>
      </c>
      <c r="I118" t="str">
        <f t="shared" si="6"/>
        <v>575</v>
      </c>
      <c r="J118" t="str">
        <f t="shared" si="7"/>
        <v>CHATTANOOGA</v>
      </c>
    </row>
    <row r="119" spans="1:10" x14ac:dyDescent="0.3">
      <c r="A119" t="s">
        <v>125</v>
      </c>
      <c r="B119">
        <v>55293</v>
      </c>
      <c r="C119">
        <v>19031</v>
      </c>
      <c r="D119">
        <v>3.78172455467395</v>
      </c>
      <c r="E119">
        <v>261.77255400254103</v>
      </c>
      <c r="F119">
        <v>71970</v>
      </c>
      <c r="G119">
        <f t="shared" si="4"/>
        <v>2.9054174767484628</v>
      </c>
      <c r="H119" t="str">
        <f t="shared" si="5"/>
        <v>(622)</v>
      </c>
      <c r="I119" t="str">
        <f t="shared" si="6"/>
        <v>622</v>
      </c>
      <c r="J119" t="str">
        <f t="shared" si="7"/>
        <v>NEW ORLEANS</v>
      </c>
    </row>
    <row r="120" spans="1:10" x14ac:dyDescent="0.3">
      <c r="A120" t="s">
        <v>117</v>
      </c>
      <c r="B120">
        <v>14029</v>
      </c>
      <c r="C120">
        <v>22927</v>
      </c>
      <c r="D120">
        <v>2.9866096741832702</v>
      </c>
      <c r="E120">
        <v>287.41672606319702</v>
      </c>
      <c r="F120">
        <v>68474</v>
      </c>
      <c r="G120">
        <f t="shared" si="4"/>
        <v>0.61189863479740048</v>
      </c>
      <c r="H120" t="str">
        <f t="shared" si="5"/>
        <v>(533)</v>
      </c>
      <c r="I120" t="str">
        <f t="shared" si="6"/>
        <v>533</v>
      </c>
      <c r="J120" t="str">
        <f t="shared" si="7"/>
        <v>HARTFORD &amp; NEW HAVEN</v>
      </c>
    </row>
    <row r="121" spans="1:10" x14ac:dyDescent="0.3">
      <c r="A121" t="s">
        <v>133</v>
      </c>
      <c r="B121">
        <v>41646</v>
      </c>
      <c r="C121">
        <v>18489</v>
      </c>
      <c r="D121">
        <v>3.69295256639082</v>
      </c>
      <c r="E121">
        <v>287.78039170239799</v>
      </c>
      <c r="F121">
        <v>68279</v>
      </c>
      <c r="G121">
        <f t="shared" si="4"/>
        <v>2.2524744442641569</v>
      </c>
      <c r="H121" t="str">
        <f t="shared" si="5"/>
        <v>(556)</v>
      </c>
      <c r="I121" t="str">
        <f t="shared" si="6"/>
        <v>556</v>
      </c>
      <c r="J121" t="str">
        <f t="shared" si="7"/>
        <v>RICHMOND-PETERSBURG</v>
      </c>
    </row>
    <row r="122" spans="1:10" x14ac:dyDescent="0.3">
      <c r="A122" t="s">
        <v>132</v>
      </c>
      <c r="B122">
        <v>30040</v>
      </c>
      <c r="C122">
        <v>20401</v>
      </c>
      <c r="D122">
        <v>3.0443605705602601</v>
      </c>
      <c r="E122">
        <v>242.97724628312801</v>
      </c>
      <c r="F122">
        <v>62108</v>
      </c>
      <c r="G122">
        <f t="shared" si="4"/>
        <v>1.4724768393706191</v>
      </c>
      <c r="H122" t="str">
        <f t="shared" si="5"/>
        <v>(544)</v>
      </c>
      <c r="I122" t="str">
        <f t="shared" si="6"/>
        <v>544</v>
      </c>
      <c r="J122" t="str">
        <f t="shared" si="7"/>
        <v>NORFOLK-PORTSMTH-NEWPT NWS</v>
      </c>
    </row>
    <row r="123" spans="1:10" x14ac:dyDescent="0.3">
      <c r="A123" t="s">
        <v>101</v>
      </c>
      <c r="B123">
        <v>64658</v>
      </c>
      <c r="C123">
        <v>6457</v>
      </c>
      <c r="D123">
        <v>8.4974446337308294</v>
      </c>
      <c r="E123">
        <v>273.01387347391699</v>
      </c>
      <c r="F123">
        <v>54868</v>
      </c>
      <c r="G123">
        <f t="shared" si="4"/>
        <v>10.013628620102214</v>
      </c>
      <c r="H123" t="str">
        <f t="shared" si="5"/>
        <v>(558)</v>
      </c>
      <c r="I123" t="str">
        <f t="shared" si="6"/>
        <v>558</v>
      </c>
      <c r="J123" t="str">
        <f t="shared" si="7"/>
        <v>LIMA</v>
      </c>
    </row>
    <row r="124" spans="1:10" x14ac:dyDescent="0.3">
      <c r="A124" t="s">
        <v>119</v>
      </c>
      <c r="B124">
        <v>44624</v>
      </c>
      <c r="C124">
        <v>11893</v>
      </c>
      <c r="D124">
        <v>4.5024804506852698</v>
      </c>
      <c r="E124">
        <v>275.730677154582</v>
      </c>
      <c r="F124">
        <v>53548</v>
      </c>
      <c r="G124">
        <f t="shared" si="4"/>
        <v>3.7521230976204492</v>
      </c>
      <c r="H124" t="str">
        <f t="shared" si="5"/>
        <v>(866)</v>
      </c>
      <c r="I124" t="str">
        <f t="shared" si="6"/>
        <v>866</v>
      </c>
      <c r="J124" t="str">
        <f t="shared" si="7"/>
        <v>FRESNO-VISALIA</v>
      </c>
    </row>
    <row r="125" spans="1:10" x14ac:dyDescent="0.3">
      <c r="A125" t="s">
        <v>137</v>
      </c>
      <c r="B125">
        <v>329848</v>
      </c>
      <c r="C125">
        <v>10879</v>
      </c>
      <c r="D125">
        <v>4.8006250574501301</v>
      </c>
      <c r="E125">
        <v>243.30522765598599</v>
      </c>
      <c r="F125">
        <v>52226</v>
      </c>
      <c r="G125">
        <f t="shared" si="4"/>
        <v>30.319698501700525</v>
      </c>
      <c r="H125" t="str">
        <f t="shared" si="5"/>
        <v>(693)</v>
      </c>
      <c r="I125" t="str">
        <f t="shared" si="6"/>
        <v>693</v>
      </c>
      <c r="J125" t="str">
        <f t="shared" si="7"/>
        <v>LITTLE ROCK-PINE BLUFF</v>
      </c>
    </row>
    <row r="126" spans="1:10" x14ac:dyDescent="0.3">
      <c r="A126" t="s">
        <v>58</v>
      </c>
      <c r="B126">
        <v>606321</v>
      </c>
      <c r="C126">
        <v>10342</v>
      </c>
      <c r="D126">
        <v>4.7405724231289801</v>
      </c>
      <c r="E126">
        <v>306.557342286623</v>
      </c>
      <c r="F126">
        <v>49027</v>
      </c>
      <c r="G126">
        <f t="shared" si="4"/>
        <v>58.6270547282924</v>
      </c>
      <c r="H126" t="str">
        <f t="shared" si="5"/>
        <v>(525)</v>
      </c>
      <c r="I126" t="str">
        <f t="shared" si="6"/>
        <v>525</v>
      </c>
      <c r="J126" t="str">
        <f t="shared" si="7"/>
        <v>ALBANY GA</v>
      </c>
    </row>
    <row r="127" spans="1:10" x14ac:dyDescent="0.3">
      <c r="A127" t="s">
        <v>121</v>
      </c>
      <c r="B127">
        <v>50024</v>
      </c>
      <c r="C127">
        <v>9061</v>
      </c>
      <c r="D127">
        <v>4.7922966559982303</v>
      </c>
      <c r="E127">
        <v>286.572422633217</v>
      </c>
      <c r="F127">
        <v>43423</v>
      </c>
      <c r="G127">
        <f t="shared" si="4"/>
        <v>5.5208034433285507</v>
      </c>
      <c r="H127" t="str">
        <f t="shared" si="5"/>
        <v>(551)</v>
      </c>
      <c r="I127" t="str">
        <f t="shared" si="6"/>
        <v>551</v>
      </c>
      <c r="J127" t="str">
        <f t="shared" si="7"/>
        <v>LANSING</v>
      </c>
    </row>
    <row r="128" spans="1:10" x14ac:dyDescent="0.3">
      <c r="A128" t="s">
        <v>159</v>
      </c>
      <c r="B128">
        <v>24610</v>
      </c>
      <c r="C128">
        <v>5552</v>
      </c>
      <c r="D128">
        <v>7.0581772334293902</v>
      </c>
      <c r="E128">
        <v>266.98041894353298</v>
      </c>
      <c r="F128">
        <v>39187</v>
      </c>
      <c r="G128">
        <f t="shared" si="4"/>
        <v>4.4326368876080693</v>
      </c>
      <c r="H128" t="str">
        <f t="shared" si="5"/>
        <v>(636)</v>
      </c>
      <c r="I128" t="str">
        <f t="shared" si="6"/>
        <v>636</v>
      </c>
      <c r="J128" t="str">
        <f t="shared" si="7"/>
        <v>HARLINGEN-WSLCO-BRNSVL-MCA</v>
      </c>
    </row>
    <row r="129" spans="1:10" x14ac:dyDescent="0.3">
      <c r="A129" t="s">
        <v>79</v>
      </c>
      <c r="B129">
        <v>14209</v>
      </c>
      <c r="C129">
        <v>8480</v>
      </c>
      <c r="D129">
        <v>4.3008254716981096</v>
      </c>
      <c r="E129">
        <v>263.49910992434297</v>
      </c>
      <c r="F129">
        <v>36471</v>
      </c>
      <c r="G129">
        <f t="shared" si="4"/>
        <v>1.6755896226415095</v>
      </c>
      <c r="H129" t="str">
        <f t="shared" si="5"/>
        <v>(530)</v>
      </c>
      <c r="I129" t="str">
        <f t="shared" si="6"/>
        <v>530</v>
      </c>
      <c r="J129" t="str">
        <f t="shared" si="7"/>
        <v>TALLAHASSEE-THOMASVILLE</v>
      </c>
    </row>
    <row r="130" spans="1:10" x14ac:dyDescent="0.3">
      <c r="A130" t="s">
        <v>127</v>
      </c>
      <c r="B130">
        <v>51128</v>
      </c>
      <c r="C130">
        <v>3753</v>
      </c>
      <c r="D130">
        <v>9.5528910205169204</v>
      </c>
      <c r="E130">
        <v>403.91417464114801</v>
      </c>
      <c r="F130">
        <v>35852</v>
      </c>
      <c r="G130">
        <f t="shared" si="4"/>
        <v>13.623234745536903</v>
      </c>
      <c r="H130" t="str">
        <f t="shared" si="5"/>
        <v>(569)</v>
      </c>
      <c r="I130" t="str">
        <f t="shared" si="6"/>
        <v>569</v>
      </c>
      <c r="J130" t="str">
        <f t="shared" si="7"/>
        <v>HARRISONBURG</v>
      </c>
    </row>
    <row r="131" spans="1:10" x14ac:dyDescent="0.3">
      <c r="A131" t="s">
        <v>128</v>
      </c>
      <c r="B131">
        <v>29522</v>
      </c>
      <c r="C131">
        <v>7344</v>
      </c>
      <c r="D131">
        <v>4.86151960784313</v>
      </c>
      <c r="E131">
        <v>243.902822667528</v>
      </c>
      <c r="F131">
        <v>35703</v>
      </c>
      <c r="G131">
        <f t="shared" ref="G131:G194" si="8">B131/C131</f>
        <v>4.0198801742919388</v>
      </c>
      <c r="H131" t="str">
        <f t="shared" ref="H131:H194" si="9">IF(RIGHT(A131,1)=")",RIGHT(A131,5),"N/A")</f>
        <v>(513)</v>
      </c>
      <c r="I131" t="str">
        <f t="shared" ref="I131:I194" si="10">TRIM(IF(LEFT(H131,1)="(",MID(H131,2,3),"N/A"))</f>
        <v>513</v>
      </c>
      <c r="J131" t="str">
        <f t="shared" ref="J131:J194" si="11">UPPER(TRIM(IF(I131="N/A","N/A",LEFT(A131,LEN(A131)-5))))</f>
        <v>FLINT-SAGINAW-BAY CITY</v>
      </c>
    </row>
    <row r="132" spans="1:10" x14ac:dyDescent="0.3">
      <c r="A132" t="s">
        <v>145</v>
      </c>
      <c r="B132">
        <v>16045</v>
      </c>
      <c r="C132">
        <v>11624</v>
      </c>
      <c r="D132">
        <v>2.9870096352374298</v>
      </c>
      <c r="E132">
        <v>316.28366627497002</v>
      </c>
      <c r="F132">
        <v>34721</v>
      </c>
      <c r="G132">
        <f t="shared" si="8"/>
        <v>1.3803337921541639</v>
      </c>
      <c r="H132" t="str">
        <f t="shared" si="9"/>
        <v>(566)</v>
      </c>
      <c r="I132" t="str">
        <f t="shared" si="10"/>
        <v>566</v>
      </c>
      <c r="J132" t="str">
        <f t="shared" si="11"/>
        <v>HARRISBURG-LNCSTR-LEB-YORK</v>
      </c>
    </row>
    <row r="133" spans="1:10" x14ac:dyDescent="0.3">
      <c r="A133" t="s">
        <v>139</v>
      </c>
      <c r="B133">
        <v>13690</v>
      </c>
      <c r="C133">
        <v>9187</v>
      </c>
      <c r="D133">
        <v>3.7247197126374201</v>
      </c>
      <c r="E133">
        <v>231.82539091586</v>
      </c>
      <c r="F133">
        <v>34219</v>
      </c>
      <c r="G133">
        <f t="shared" si="8"/>
        <v>1.4901491237618374</v>
      </c>
      <c r="H133" t="str">
        <f t="shared" si="9"/>
        <v>(691)</v>
      </c>
      <c r="I133" t="str">
        <f t="shared" si="10"/>
        <v>691</v>
      </c>
      <c r="J133" t="str">
        <f t="shared" si="11"/>
        <v>HUNTSVILLE-DECATUR (FLOR)</v>
      </c>
    </row>
    <row r="134" spans="1:10" x14ac:dyDescent="0.3">
      <c r="A134" t="s">
        <v>153</v>
      </c>
      <c r="B134">
        <v>11678</v>
      </c>
      <c r="C134">
        <v>10935</v>
      </c>
      <c r="D134">
        <v>3.1178783721993599</v>
      </c>
      <c r="E134">
        <v>347.15941011235901</v>
      </c>
      <c r="F134">
        <v>34094</v>
      </c>
      <c r="G134">
        <f t="shared" si="8"/>
        <v>1.067946959304984</v>
      </c>
      <c r="H134" t="str">
        <f t="shared" si="9"/>
        <v>(532)</v>
      </c>
      <c r="I134" t="str">
        <f t="shared" si="10"/>
        <v>532</v>
      </c>
      <c r="J134" t="str">
        <f t="shared" si="11"/>
        <v>ALBANY-SCHENECTADY-TROY</v>
      </c>
    </row>
    <row r="135" spans="1:10" x14ac:dyDescent="0.3">
      <c r="A135" t="s">
        <v>129</v>
      </c>
      <c r="B135">
        <v>8053</v>
      </c>
      <c r="C135">
        <v>10318</v>
      </c>
      <c r="D135">
        <v>3.2128319441752198</v>
      </c>
      <c r="E135">
        <v>267.41335012594402</v>
      </c>
      <c r="F135">
        <v>33150</v>
      </c>
      <c r="G135">
        <f t="shared" si="8"/>
        <v>0.78048071331653424</v>
      </c>
      <c r="H135" t="str">
        <f t="shared" si="9"/>
        <v>(546)</v>
      </c>
      <c r="I135" t="str">
        <f t="shared" si="10"/>
        <v>546</v>
      </c>
      <c r="J135" t="str">
        <f t="shared" si="11"/>
        <v>COLUMBIA SC</v>
      </c>
    </row>
    <row r="136" spans="1:10" x14ac:dyDescent="0.3">
      <c r="A136" t="s">
        <v>168</v>
      </c>
      <c r="B136">
        <v>27684</v>
      </c>
      <c r="C136">
        <v>3779</v>
      </c>
      <c r="D136">
        <v>8.5146864249801499</v>
      </c>
      <c r="E136">
        <v>244.30193493514699</v>
      </c>
      <c r="F136">
        <v>32177</v>
      </c>
      <c r="G136">
        <f t="shared" si="8"/>
        <v>7.3257475522625031</v>
      </c>
      <c r="H136" t="str">
        <f t="shared" si="9"/>
        <v>(553)</v>
      </c>
      <c r="I136" t="str">
        <f t="shared" si="10"/>
        <v>553</v>
      </c>
      <c r="J136" t="str">
        <f t="shared" si="11"/>
        <v>MARQUETTE</v>
      </c>
    </row>
    <row r="137" spans="1:10" x14ac:dyDescent="0.3">
      <c r="A137" t="s">
        <v>147</v>
      </c>
      <c r="B137">
        <v>31322</v>
      </c>
      <c r="C137">
        <v>9192</v>
      </c>
      <c r="D137">
        <v>3.4509355961705799</v>
      </c>
      <c r="E137">
        <v>241.84237789837101</v>
      </c>
      <c r="F137">
        <v>31721</v>
      </c>
      <c r="G137">
        <f t="shared" si="8"/>
        <v>3.4075282854656224</v>
      </c>
      <c r="H137" t="str">
        <f t="shared" si="9"/>
        <v>(573)</v>
      </c>
      <c r="I137" t="str">
        <f t="shared" si="10"/>
        <v>573</v>
      </c>
      <c r="J137" t="str">
        <f t="shared" si="11"/>
        <v>ROANOKE-LYNCHBURG</v>
      </c>
    </row>
    <row r="138" spans="1:10" x14ac:dyDescent="0.3">
      <c r="A138" t="s">
        <v>136</v>
      </c>
      <c r="B138">
        <v>19899</v>
      </c>
      <c r="C138">
        <v>6030</v>
      </c>
      <c r="D138">
        <v>5.04842454394693</v>
      </c>
      <c r="E138">
        <v>314.31651749389698</v>
      </c>
      <c r="F138">
        <v>30442</v>
      </c>
      <c r="G138">
        <f t="shared" si="8"/>
        <v>3.3</v>
      </c>
      <c r="H138" t="str">
        <f t="shared" si="9"/>
        <v>(698)</v>
      </c>
      <c r="I138" t="str">
        <f t="shared" si="10"/>
        <v>698</v>
      </c>
      <c r="J138" t="str">
        <f t="shared" si="11"/>
        <v>MONTGOMERY-SELMA</v>
      </c>
    </row>
    <row r="139" spans="1:10" x14ac:dyDescent="0.3">
      <c r="A139" t="s">
        <v>130</v>
      </c>
      <c r="B139">
        <v>20595</v>
      </c>
      <c r="C139">
        <v>7952</v>
      </c>
      <c r="D139">
        <v>3.72686116700201</v>
      </c>
      <c r="E139">
        <v>258.50492753623098</v>
      </c>
      <c r="F139">
        <v>29636</v>
      </c>
      <c r="G139">
        <f t="shared" si="8"/>
        <v>2.5899144869215291</v>
      </c>
      <c r="H139" t="str">
        <f t="shared" si="9"/>
        <v>(541)</v>
      </c>
      <c r="I139" t="str">
        <f t="shared" si="10"/>
        <v>541</v>
      </c>
      <c r="J139" t="str">
        <f t="shared" si="11"/>
        <v>LEXINGTON</v>
      </c>
    </row>
    <row r="140" spans="1:10" x14ac:dyDescent="0.3">
      <c r="A140" t="s">
        <v>154</v>
      </c>
      <c r="B140">
        <v>11517</v>
      </c>
      <c r="C140">
        <v>4130</v>
      </c>
      <c r="D140">
        <v>7.1639225181597999</v>
      </c>
      <c r="E140">
        <v>237.92773384237699</v>
      </c>
      <c r="F140">
        <v>29587</v>
      </c>
      <c r="G140">
        <f t="shared" si="8"/>
        <v>2.7886198547215497</v>
      </c>
      <c r="H140" t="str">
        <f t="shared" si="9"/>
        <v>(656)</v>
      </c>
      <c r="I140" t="str">
        <f t="shared" si="10"/>
        <v>656</v>
      </c>
      <c r="J140" t="str">
        <f t="shared" si="11"/>
        <v>PANAMA CITY</v>
      </c>
    </row>
    <row r="141" spans="1:10" x14ac:dyDescent="0.3">
      <c r="A141" t="s">
        <v>113</v>
      </c>
      <c r="B141">
        <v>33948</v>
      </c>
      <c r="C141">
        <v>4399</v>
      </c>
      <c r="D141">
        <v>6.5967265287565304</v>
      </c>
      <c r="E141">
        <v>219.595825984714</v>
      </c>
      <c r="F141">
        <v>29019</v>
      </c>
      <c r="G141">
        <f t="shared" si="8"/>
        <v>7.7172084564673789</v>
      </c>
      <c r="H141" t="str">
        <f t="shared" si="9"/>
        <v>(554)</v>
      </c>
      <c r="I141" t="str">
        <f t="shared" si="10"/>
        <v>554</v>
      </c>
      <c r="J141" t="str">
        <f t="shared" si="11"/>
        <v>WHEELING-STEUBENVILLE</v>
      </c>
    </row>
    <row r="142" spans="1:10" x14ac:dyDescent="0.3">
      <c r="A142" t="s">
        <v>111</v>
      </c>
      <c r="B142">
        <v>35808</v>
      </c>
      <c r="C142">
        <v>2630</v>
      </c>
      <c r="D142">
        <v>10.453992395437201</v>
      </c>
      <c r="E142">
        <v>251.43221757322101</v>
      </c>
      <c r="F142">
        <v>27494</v>
      </c>
      <c r="G142">
        <f t="shared" si="8"/>
        <v>13.615209125475285</v>
      </c>
      <c r="H142" t="str">
        <f t="shared" si="9"/>
        <v>(596)</v>
      </c>
      <c r="I142" t="str">
        <f t="shared" si="10"/>
        <v>596</v>
      </c>
      <c r="J142" t="str">
        <f t="shared" si="11"/>
        <v>ZANESVILLE</v>
      </c>
    </row>
    <row r="143" spans="1:10" x14ac:dyDescent="0.3">
      <c r="A143" t="s">
        <v>138</v>
      </c>
      <c r="B143">
        <v>16754</v>
      </c>
      <c r="C143">
        <v>7255</v>
      </c>
      <c r="D143">
        <v>3.7827705031012999</v>
      </c>
      <c r="E143">
        <v>223.80323299888499</v>
      </c>
      <c r="F143">
        <v>27444</v>
      </c>
      <c r="G143">
        <f t="shared" si="8"/>
        <v>2.309303928325293</v>
      </c>
      <c r="H143" t="str">
        <f t="shared" si="9"/>
        <v>(716)</v>
      </c>
      <c r="I143" t="str">
        <f t="shared" si="10"/>
        <v>716</v>
      </c>
      <c r="J143" t="str">
        <f t="shared" si="11"/>
        <v>BATON ROUGE</v>
      </c>
    </row>
    <row r="144" spans="1:10" x14ac:dyDescent="0.3">
      <c r="A144" t="s">
        <v>148</v>
      </c>
      <c r="B144">
        <v>9304</v>
      </c>
      <c r="C144">
        <v>7334</v>
      </c>
      <c r="D144">
        <v>3.7356149440959898</v>
      </c>
      <c r="E144">
        <v>264.80332239540598</v>
      </c>
      <c r="F144">
        <v>27397</v>
      </c>
      <c r="G144">
        <f t="shared" si="8"/>
        <v>1.2686119443686938</v>
      </c>
      <c r="H144" t="str">
        <f t="shared" si="9"/>
        <v>(577)</v>
      </c>
      <c r="I144" t="str">
        <f t="shared" si="10"/>
        <v>577</v>
      </c>
      <c r="J144" t="str">
        <f t="shared" si="11"/>
        <v>WILKES BARRE-SCRANTON-HZTN</v>
      </c>
    </row>
    <row r="145" spans="1:10" x14ac:dyDescent="0.3">
      <c r="A145" t="s">
        <v>151</v>
      </c>
      <c r="B145">
        <v>4905</v>
      </c>
      <c r="C145">
        <v>14162</v>
      </c>
      <c r="D145">
        <v>1.8777715012003899</v>
      </c>
      <c r="E145">
        <v>289.88582089552199</v>
      </c>
      <c r="F145">
        <v>26593</v>
      </c>
      <c r="G145">
        <f t="shared" si="8"/>
        <v>0.34634938567998869</v>
      </c>
      <c r="H145" t="str">
        <f t="shared" si="9"/>
        <v>(628)</v>
      </c>
      <c r="I145" t="str">
        <f t="shared" si="10"/>
        <v>628</v>
      </c>
      <c r="J145" t="str">
        <f t="shared" si="11"/>
        <v>MONROE-EL DORADO</v>
      </c>
    </row>
    <row r="146" spans="1:10" x14ac:dyDescent="0.3">
      <c r="A146" t="s">
        <v>152</v>
      </c>
      <c r="B146">
        <v>13804</v>
      </c>
      <c r="C146">
        <v>7060</v>
      </c>
      <c r="D146">
        <v>3.75</v>
      </c>
      <c r="E146">
        <v>241.413220551378</v>
      </c>
      <c r="F146">
        <v>26475</v>
      </c>
      <c r="G146">
        <f t="shared" si="8"/>
        <v>1.9552407932011331</v>
      </c>
      <c r="H146" t="str">
        <f t="shared" si="9"/>
        <v>(625)</v>
      </c>
      <c r="I146" t="str">
        <f t="shared" si="10"/>
        <v>625</v>
      </c>
      <c r="J146" t="str">
        <f t="shared" si="11"/>
        <v>WACO-TEMPLE-BRYAN</v>
      </c>
    </row>
    <row r="147" spans="1:10" x14ac:dyDescent="0.3">
      <c r="A147" t="s">
        <v>135</v>
      </c>
      <c r="B147">
        <v>7909</v>
      </c>
      <c r="C147">
        <v>8044</v>
      </c>
      <c r="D147">
        <v>3.2508702138239598</v>
      </c>
      <c r="E147">
        <v>257.039588528678</v>
      </c>
      <c r="F147">
        <v>26150</v>
      </c>
      <c r="G147">
        <f t="shared" si="8"/>
        <v>0.98321730482347092</v>
      </c>
      <c r="H147" t="str">
        <f t="shared" si="9"/>
        <v>(519)</v>
      </c>
      <c r="I147" t="str">
        <f t="shared" si="10"/>
        <v>519</v>
      </c>
      <c r="J147" t="str">
        <f t="shared" si="11"/>
        <v>CHARLESTON SC</v>
      </c>
    </row>
    <row r="148" spans="1:10" x14ac:dyDescent="0.3">
      <c r="A148" t="s">
        <v>144</v>
      </c>
      <c r="B148">
        <v>8659</v>
      </c>
      <c r="C148">
        <v>4190</v>
      </c>
      <c r="D148">
        <v>5.9207637231503503</v>
      </c>
      <c r="E148">
        <v>274.14196104324799</v>
      </c>
      <c r="F148">
        <v>24808</v>
      </c>
      <c r="G148">
        <f t="shared" si="8"/>
        <v>2.0665871121718378</v>
      </c>
      <c r="H148" t="str">
        <f t="shared" si="9"/>
        <v>(804)</v>
      </c>
      <c r="I148" t="str">
        <f t="shared" si="10"/>
        <v>804</v>
      </c>
      <c r="J148" t="str">
        <f t="shared" si="11"/>
        <v>PALM SPRINGS</v>
      </c>
    </row>
    <row r="149" spans="1:10" x14ac:dyDescent="0.3">
      <c r="A149" t="s">
        <v>134</v>
      </c>
      <c r="B149">
        <v>11907</v>
      </c>
      <c r="C149">
        <v>4850</v>
      </c>
      <c r="D149">
        <v>4.7383505154639103</v>
      </c>
      <c r="E149">
        <v>240.49983349983299</v>
      </c>
      <c r="F149">
        <v>22981</v>
      </c>
      <c r="G149">
        <f t="shared" si="8"/>
        <v>2.4550515463917524</v>
      </c>
      <c r="H149" t="str">
        <f t="shared" si="9"/>
        <v>(570)</v>
      </c>
      <c r="I149" t="str">
        <f t="shared" si="10"/>
        <v>570</v>
      </c>
      <c r="J149" t="str">
        <f t="shared" si="11"/>
        <v>MYRTLE BEACH-FLORENCE</v>
      </c>
    </row>
    <row r="150" spans="1:10" x14ac:dyDescent="0.3">
      <c r="A150" t="s">
        <v>155</v>
      </c>
      <c r="B150">
        <v>20204</v>
      </c>
      <c r="C150">
        <v>4051</v>
      </c>
      <c r="D150">
        <v>5.5773882991853796</v>
      </c>
      <c r="E150">
        <v>271.14203010420601</v>
      </c>
      <c r="F150">
        <v>22594</v>
      </c>
      <c r="G150">
        <f t="shared" si="8"/>
        <v>4.9874105159219946</v>
      </c>
      <c r="H150" t="str">
        <f t="shared" si="9"/>
        <v>(540)</v>
      </c>
      <c r="I150" t="str">
        <f t="shared" si="10"/>
        <v>540</v>
      </c>
      <c r="J150" t="str">
        <f t="shared" si="11"/>
        <v>TRAVERSE CITY-CADILLAC</v>
      </c>
    </row>
    <row r="151" spans="1:10" x14ac:dyDescent="0.3">
      <c r="A151" t="s">
        <v>181</v>
      </c>
      <c r="B151">
        <v>3658</v>
      </c>
      <c r="C151">
        <v>7413</v>
      </c>
      <c r="D151">
        <v>2.9272898961284199</v>
      </c>
      <c r="E151">
        <v>277.52288538996697</v>
      </c>
      <c r="F151">
        <v>21700</v>
      </c>
      <c r="G151">
        <f t="shared" si="8"/>
        <v>0.49345743963307703</v>
      </c>
      <c r="H151" t="str">
        <f t="shared" si="9"/>
        <v>(555)</v>
      </c>
      <c r="I151" t="str">
        <f t="shared" si="10"/>
        <v>555</v>
      </c>
      <c r="J151" t="str">
        <f t="shared" si="11"/>
        <v>SYRACUSE</v>
      </c>
    </row>
    <row r="152" spans="1:10" x14ac:dyDescent="0.3">
      <c r="A152" t="s">
        <v>182</v>
      </c>
      <c r="B152">
        <v>4455</v>
      </c>
      <c r="C152">
        <v>7386</v>
      </c>
      <c r="D152">
        <v>2.78269699431356</v>
      </c>
      <c r="E152">
        <v>322.47701391817799</v>
      </c>
      <c r="F152">
        <v>20553</v>
      </c>
      <c r="G152">
        <f t="shared" si="8"/>
        <v>0.60316815597075546</v>
      </c>
      <c r="H152" t="str">
        <f t="shared" si="9"/>
        <v>(538)</v>
      </c>
      <c r="I152" t="str">
        <f t="shared" si="10"/>
        <v>538</v>
      </c>
      <c r="J152" t="str">
        <f t="shared" si="11"/>
        <v>ROCHESTER NY</v>
      </c>
    </row>
    <row r="153" spans="1:10" x14ac:dyDescent="0.3">
      <c r="A153" t="s">
        <v>169</v>
      </c>
      <c r="B153">
        <v>11920</v>
      </c>
      <c r="C153">
        <v>6137</v>
      </c>
      <c r="D153">
        <v>2.9740915756884401</v>
      </c>
      <c r="E153">
        <v>267.435710567412</v>
      </c>
      <c r="F153">
        <v>18252</v>
      </c>
      <c r="G153">
        <f t="shared" si="8"/>
        <v>1.9423170930422031</v>
      </c>
      <c r="H153" t="str">
        <f t="shared" si="9"/>
        <v>(545)</v>
      </c>
      <c r="I153" t="str">
        <f t="shared" si="10"/>
        <v>545</v>
      </c>
      <c r="J153" t="str">
        <f t="shared" si="11"/>
        <v>GREENVILLE-N.BERN-WASHNGTN</v>
      </c>
    </row>
    <row r="154" spans="1:10" x14ac:dyDescent="0.3">
      <c r="A154" t="s">
        <v>149</v>
      </c>
      <c r="B154">
        <v>13442</v>
      </c>
      <c r="C154">
        <v>4878</v>
      </c>
      <c r="D154">
        <v>3.7195571955719502</v>
      </c>
      <c r="E154">
        <v>238.404717853839</v>
      </c>
      <c r="F154">
        <v>18144</v>
      </c>
      <c r="G154">
        <f t="shared" si="8"/>
        <v>2.755637556375564</v>
      </c>
      <c r="H154" t="str">
        <f t="shared" si="9"/>
        <v>(574)</v>
      </c>
      <c r="I154" t="str">
        <f t="shared" si="10"/>
        <v>574</v>
      </c>
      <c r="J154" t="str">
        <f t="shared" si="11"/>
        <v>JOHNSTOWN-ALTOONA-ST COLGE</v>
      </c>
    </row>
    <row r="155" spans="1:10" x14ac:dyDescent="0.3">
      <c r="A155" t="s">
        <v>178</v>
      </c>
      <c r="B155">
        <v>10805</v>
      </c>
      <c r="C155">
        <v>5897</v>
      </c>
      <c r="D155">
        <v>2.98829913515346</v>
      </c>
      <c r="E155">
        <v>270.65245737211598</v>
      </c>
      <c r="F155">
        <v>17622</v>
      </c>
      <c r="G155">
        <f t="shared" si="8"/>
        <v>1.8322876038663727</v>
      </c>
      <c r="H155" t="str">
        <f t="shared" si="9"/>
        <v>(523)</v>
      </c>
      <c r="I155" t="str">
        <f t="shared" si="10"/>
        <v>523</v>
      </c>
      <c r="J155" t="str">
        <f t="shared" si="11"/>
        <v>BURLINGTON-PLATTSBURGH</v>
      </c>
    </row>
    <row r="156" spans="1:10" x14ac:dyDescent="0.3">
      <c r="A156" t="s">
        <v>146</v>
      </c>
      <c r="B156">
        <v>10035</v>
      </c>
      <c r="C156">
        <v>4758</v>
      </c>
      <c r="D156">
        <v>3.6939890710382501</v>
      </c>
      <c r="E156">
        <v>311.58640081799501</v>
      </c>
      <c r="F156">
        <v>17576</v>
      </c>
      <c r="G156">
        <f t="shared" si="8"/>
        <v>2.109079445145019</v>
      </c>
      <c r="H156" t="str">
        <f t="shared" si="9"/>
        <v>(718)</v>
      </c>
      <c r="I156" t="str">
        <f t="shared" si="10"/>
        <v>718</v>
      </c>
      <c r="J156" t="str">
        <f t="shared" si="11"/>
        <v>JACKSON MS</v>
      </c>
    </row>
    <row r="157" spans="1:10" x14ac:dyDescent="0.3">
      <c r="A157" t="s">
        <v>140</v>
      </c>
      <c r="B157">
        <v>3782</v>
      </c>
      <c r="C157">
        <v>4279</v>
      </c>
      <c r="D157">
        <v>4.05118018228558</v>
      </c>
      <c r="E157">
        <v>260.44863523573201</v>
      </c>
      <c r="F157">
        <v>17335</v>
      </c>
      <c r="G157">
        <f t="shared" si="8"/>
        <v>0.88385136714185553</v>
      </c>
      <c r="H157" t="str">
        <f t="shared" si="9"/>
        <v>(855)</v>
      </c>
      <c r="I157" t="str">
        <f t="shared" si="10"/>
        <v>855</v>
      </c>
      <c r="J157" t="str">
        <f t="shared" si="11"/>
        <v>SANTABARBRA-SANMAR-SANLUOB</v>
      </c>
    </row>
    <row r="158" spans="1:10" x14ac:dyDescent="0.3">
      <c r="A158" t="s">
        <v>172</v>
      </c>
      <c r="B158">
        <v>23266</v>
      </c>
      <c r="C158">
        <v>4004</v>
      </c>
      <c r="D158">
        <v>4.2455044955044903</v>
      </c>
      <c r="E158">
        <v>196.855459544383</v>
      </c>
      <c r="F158">
        <v>16999</v>
      </c>
      <c r="G158">
        <f t="shared" si="8"/>
        <v>5.8106893106893107</v>
      </c>
      <c r="H158" t="str">
        <f t="shared" si="9"/>
        <v>(709)</v>
      </c>
      <c r="I158" t="str">
        <f t="shared" si="10"/>
        <v>709</v>
      </c>
      <c r="J158" t="str">
        <f t="shared" si="11"/>
        <v>TYLER-LONGVIEW(LFKN&amp;NCGD)</v>
      </c>
    </row>
    <row r="159" spans="1:10" x14ac:dyDescent="0.3">
      <c r="A159" t="s">
        <v>179</v>
      </c>
      <c r="B159">
        <v>7955</v>
      </c>
      <c r="C159">
        <v>3077</v>
      </c>
      <c r="D159">
        <v>5.5180370490737696</v>
      </c>
      <c r="E159">
        <v>309.13791322314</v>
      </c>
      <c r="F159">
        <v>16979</v>
      </c>
      <c r="G159">
        <f t="shared" si="8"/>
        <v>2.5853103672408189</v>
      </c>
      <c r="H159" t="str">
        <f t="shared" si="9"/>
        <v>(762)</v>
      </c>
      <c r="I159" t="str">
        <f t="shared" si="10"/>
        <v>762</v>
      </c>
      <c r="J159" t="str">
        <f t="shared" si="11"/>
        <v>MISSOULA</v>
      </c>
    </row>
    <row r="160" spans="1:10" x14ac:dyDescent="0.3">
      <c r="A160" t="s">
        <v>161</v>
      </c>
      <c r="B160">
        <v>10562</v>
      </c>
      <c r="C160">
        <v>3925</v>
      </c>
      <c r="D160">
        <v>4.1026751592356598</v>
      </c>
      <c r="E160">
        <v>236.476354679802</v>
      </c>
      <c r="F160">
        <v>16103</v>
      </c>
      <c r="G160">
        <f t="shared" si="8"/>
        <v>2.690955414012739</v>
      </c>
      <c r="H160" t="str">
        <f t="shared" si="9"/>
        <v>(828)</v>
      </c>
      <c r="I160" t="str">
        <f t="shared" si="10"/>
        <v>828</v>
      </c>
      <c r="J160" t="str">
        <f t="shared" si="11"/>
        <v>MONTEREY-SALINAS</v>
      </c>
    </row>
    <row r="161" spans="1:10" x14ac:dyDescent="0.3">
      <c r="A161" t="s">
        <v>164</v>
      </c>
      <c r="B161">
        <v>7166</v>
      </c>
      <c r="C161">
        <v>5873</v>
      </c>
      <c r="D161">
        <v>2.66405584879959</v>
      </c>
      <c r="E161">
        <v>271.15798226163997</v>
      </c>
      <c r="F161">
        <v>15646</v>
      </c>
      <c r="G161">
        <f t="shared" si="8"/>
        <v>1.2201600544866338</v>
      </c>
      <c r="H161" t="str">
        <f t="shared" si="9"/>
        <v>(500)</v>
      </c>
      <c r="I161" t="str">
        <f t="shared" si="10"/>
        <v>500</v>
      </c>
      <c r="J161" t="str">
        <f t="shared" si="11"/>
        <v>PORTLAND-AUBURN</v>
      </c>
    </row>
    <row r="162" spans="1:10" x14ac:dyDescent="0.3">
      <c r="A162" t="s">
        <v>171</v>
      </c>
      <c r="B162">
        <v>9803</v>
      </c>
      <c r="C162">
        <v>9251</v>
      </c>
      <c r="D162">
        <v>1.66836017727813</v>
      </c>
      <c r="E162">
        <v>284.52386117136598</v>
      </c>
      <c r="F162">
        <v>15434</v>
      </c>
      <c r="G162">
        <f t="shared" si="8"/>
        <v>1.0596692249486541</v>
      </c>
      <c r="H162" t="str">
        <f t="shared" si="9"/>
        <v>(584)</v>
      </c>
      <c r="I162" t="str">
        <f t="shared" si="10"/>
        <v>584</v>
      </c>
      <c r="J162" t="str">
        <f t="shared" si="11"/>
        <v>CHARLOTTESVILLE</v>
      </c>
    </row>
    <row r="163" spans="1:10" x14ac:dyDescent="0.3">
      <c r="A163" t="s">
        <v>142</v>
      </c>
      <c r="B163">
        <v>5378</v>
      </c>
      <c r="C163">
        <v>3628</v>
      </c>
      <c r="D163">
        <v>4.1626240352811399</v>
      </c>
      <c r="E163">
        <v>326.83926585094503</v>
      </c>
      <c r="F163">
        <v>15102</v>
      </c>
      <c r="G163">
        <f t="shared" si="8"/>
        <v>1.4823594266813671</v>
      </c>
      <c r="H163" t="str">
        <f t="shared" si="9"/>
        <v>(743)</v>
      </c>
      <c r="I163" t="str">
        <f t="shared" si="10"/>
        <v>743</v>
      </c>
      <c r="J163" t="str">
        <f t="shared" si="11"/>
        <v>ANCHORAGE</v>
      </c>
    </row>
    <row r="164" spans="1:10" x14ac:dyDescent="0.3">
      <c r="A164" t="s">
        <v>158</v>
      </c>
      <c r="B164">
        <v>9473</v>
      </c>
      <c r="C164">
        <v>2727</v>
      </c>
      <c r="D164">
        <v>5.5155848918225097</v>
      </c>
      <c r="E164">
        <v>250.217045454545</v>
      </c>
      <c r="F164">
        <v>15041</v>
      </c>
      <c r="G164">
        <f t="shared" si="8"/>
        <v>3.4737807114044736</v>
      </c>
      <c r="H164" t="str">
        <f t="shared" si="9"/>
        <v>(754)</v>
      </c>
      <c r="I164" t="str">
        <f t="shared" si="10"/>
        <v>754</v>
      </c>
      <c r="J164" t="str">
        <f t="shared" si="11"/>
        <v>BUTTE-BOZEMAN</v>
      </c>
    </row>
    <row r="165" spans="1:10" x14ac:dyDescent="0.3">
      <c r="A165" t="s">
        <v>123</v>
      </c>
      <c r="B165">
        <v>243795</v>
      </c>
      <c r="C165">
        <v>1717</v>
      </c>
      <c r="D165">
        <v>8.7285963890506704</v>
      </c>
      <c r="E165">
        <v>222.08006626173301</v>
      </c>
      <c r="F165">
        <v>14987</v>
      </c>
      <c r="G165">
        <f t="shared" si="8"/>
        <v>141.98893418753639</v>
      </c>
      <c r="H165" t="str">
        <f t="shared" si="9"/>
        <v>(597)</v>
      </c>
      <c r="I165" t="str">
        <f t="shared" si="10"/>
        <v>597</v>
      </c>
      <c r="J165" t="str">
        <f t="shared" si="11"/>
        <v>PARKERSBURG</v>
      </c>
    </row>
    <row r="166" spans="1:10" x14ac:dyDescent="0.3">
      <c r="A166" t="s">
        <v>143</v>
      </c>
      <c r="B166">
        <v>14348</v>
      </c>
      <c r="C166">
        <v>3631</v>
      </c>
      <c r="D166">
        <v>3.9911870008262098</v>
      </c>
      <c r="E166">
        <v>262.15552855406997</v>
      </c>
      <c r="F166">
        <v>14492</v>
      </c>
      <c r="G166">
        <f t="shared" si="8"/>
        <v>3.9515285045442026</v>
      </c>
      <c r="H166" t="str">
        <f t="shared" si="9"/>
        <v>(592)</v>
      </c>
      <c r="I166" t="str">
        <f t="shared" si="10"/>
        <v>592</v>
      </c>
      <c r="J166" t="str">
        <f t="shared" si="11"/>
        <v>GAINESVILLE</v>
      </c>
    </row>
    <row r="167" spans="1:10" x14ac:dyDescent="0.3">
      <c r="A167" t="s">
        <v>163</v>
      </c>
      <c r="B167">
        <v>4266</v>
      </c>
      <c r="C167">
        <v>3741</v>
      </c>
      <c r="D167">
        <v>3.7578187650360801</v>
      </c>
      <c r="E167">
        <v>235.42753217683199</v>
      </c>
      <c r="F167">
        <v>14058</v>
      </c>
      <c r="G167">
        <f t="shared" si="8"/>
        <v>1.1403368083400161</v>
      </c>
      <c r="H167" t="str">
        <f t="shared" si="9"/>
        <v>(531)</v>
      </c>
      <c r="I167" t="str">
        <f t="shared" si="10"/>
        <v>531</v>
      </c>
      <c r="J167" t="str">
        <f t="shared" si="11"/>
        <v>TRI-CITIES TN-VA</v>
      </c>
    </row>
    <row r="168" spans="1:10" x14ac:dyDescent="0.3">
      <c r="A168" t="s">
        <v>160</v>
      </c>
      <c r="B168">
        <v>27140</v>
      </c>
      <c r="C168">
        <v>2179</v>
      </c>
      <c r="D168">
        <v>6.2464433226250504</v>
      </c>
      <c r="E168">
        <v>201.12755383765801</v>
      </c>
      <c r="F168">
        <v>13611</v>
      </c>
      <c r="G168">
        <f t="shared" si="8"/>
        <v>12.455254703992658</v>
      </c>
      <c r="H168" t="str">
        <f t="shared" si="9"/>
        <v>(647)</v>
      </c>
      <c r="I168" t="str">
        <f t="shared" si="10"/>
        <v>647</v>
      </c>
      <c r="J168" t="str">
        <f t="shared" si="11"/>
        <v>GREENWOOD-GREENVILLE</v>
      </c>
    </row>
    <row r="169" spans="1:10" x14ac:dyDescent="0.3">
      <c r="A169" t="s">
        <v>162</v>
      </c>
      <c r="B169">
        <v>11860</v>
      </c>
      <c r="C169">
        <v>3437</v>
      </c>
      <c r="D169">
        <v>3.9549025312772699</v>
      </c>
      <c r="E169">
        <v>240.98410896708199</v>
      </c>
      <c r="F169">
        <v>13593</v>
      </c>
      <c r="G169">
        <f t="shared" si="8"/>
        <v>3.4506837358161189</v>
      </c>
      <c r="H169" t="str">
        <f t="shared" si="9"/>
        <v>(612)</v>
      </c>
      <c r="I169" t="str">
        <f t="shared" si="10"/>
        <v>612</v>
      </c>
      <c r="J169" t="str">
        <f t="shared" si="11"/>
        <v>SHREVEPORT</v>
      </c>
    </row>
    <row r="170" spans="1:10" x14ac:dyDescent="0.3">
      <c r="A170" t="s">
        <v>166</v>
      </c>
      <c r="B170">
        <v>7448</v>
      </c>
      <c r="C170">
        <v>2787</v>
      </c>
      <c r="D170">
        <v>4.8493003229278697</v>
      </c>
      <c r="E170">
        <v>239.41342281879099</v>
      </c>
      <c r="F170">
        <v>13515</v>
      </c>
      <c r="G170">
        <f t="shared" si="8"/>
        <v>2.6724076067456046</v>
      </c>
      <c r="H170" t="str">
        <f t="shared" si="9"/>
        <v>(634)</v>
      </c>
      <c r="I170" t="str">
        <f t="shared" si="10"/>
        <v>634</v>
      </c>
      <c r="J170" t="str">
        <f t="shared" si="11"/>
        <v>AMARILLO</v>
      </c>
    </row>
    <row r="171" spans="1:10" x14ac:dyDescent="0.3">
      <c r="A171" t="s">
        <v>198</v>
      </c>
      <c r="B171">
        <v>11073</v>
      </c>
      <c r="C171">
        <v>2388</v>
      </c>
      <c r="D171">
        <v>5.6080402010050197</v>
      </c>
      <c r="E171">
        <v>268.421586165772</v>
      </c>
      <c r="F171">
        <v>13392</v>
      </c>
      <c r="G171">
        <f t="shared" si="8"/>
        <v>4.6369346733668344</v>
      </c>
      <c r="H171" t="str">
        <f t="shared" si="9"/>
        <v>(756)</v>
      </c>
      <c r="I171" t="str">
        <f t="shared" si="10"/>
        <v>756</v>
      </c>
      <c r="J171" t="str">
        <f t="shared" si="11"/>
        <v>BILLINGS</v>
      </c>
    </row>
    <row r="172" spans="1:10" x14ac:dyDescent="0.3">
      <c r="A172" t="s">
        <v>170</v>
      </c>
      <c r="B172">
        <v>9353</v>
      </c>
      <c r="C172">
        <v>2536</v>
      </c>
      <c r="D172">
        <v>5.2421135646687604</v>
      </c>
      <c r="E172">
        <v>278.63716166788498</v>
      </c>
      <c r="F172">
        <v>13294</v>
      </c>
      <c r="G172">
        <f t="shared" si="8"/>
        <v>3.6880914826498423</v>
      </c>
      <c r="H172" t="str">
        <f t="shared" si="9"/>
        <v>(633)</v>
      </c>
      <c r="I172" t="str">
        <f t="shared" si="10"/>
        <v>633</v>
      </c>
      <c r="J172" t="str">
        <f t="shared" si="11"/>
        <v>ODESSA-MIDLAND</v>
      </c>
    </row>
    <row r="173" spans="1:10" x14ac:dyDescent="0.3">
      <c r="A173" t="s">
        <v>150</v>
      </c>
      <c r="B173">
        <v>5268</v>
      </c>
      <c r="C173">
        <v>3480</v>
      </c>
      <c r="D173">
        <v>3.7554597701149399</v>
      </c>
      <c r="E173">
        <v>262.83550913838098</v>
      </c>
      <c r="F173">
        <v>13069</v>
      </c>
      <c r="G173">
        <f t="shared" si="8"/>
        <v>1.5137931034482759</v>
      </c>
      <c r="H173" t="str">
        <f t="shared" si="9"/>
        <v>(550)</v>
      </c>
      <c r="I173" t="str">
        <f t="shared" si="10"/>
        <v>550</v>
      </c>
      <c r="J173" t="str">
        <f t="shared" si="11"/>
        <v>WILMINGTON</v>
      </c>
    </row>
    <row r="174" spans="1:10" x14ac:dyDescent="0.3">
      <c r="A174" t="s">
        <v>165</v>
      </c>
      <c r="B174">
        <v>7974</v>
      </c>
      <c r="C174">
        <v>2400</v>
      </c>
      <c r="D174">
        <v>5.2266666666666604</v>
      </c>
      <c r="E174">
        <v>267.42309631870899</v>
      </c>
      <c r="F174">
        <v>12544</v>
      </c>
      <c r="G174">
        <f t="shared" si="8"/>
        <v>3.3224999999999998</v>
      </c>
      <c r="H174" t="str">
        <f t="shared" si="9"/>
        <v>(746)</v>
      </c>
      <c r="I174" t="str">
        <f t="shared" si="10"/>
        <v>746</v>
      </c>
      <c r="J174" t="str">
        <f t="shared" si="11"/>
        <v>BILOXI-GULFPORT</v>
      </c>
    </row>
    <row r="175" spans="1:10" x14ac:dyDescent="0.3">
      <c r="A175" t="s">
        <v>167</v>
      </c>
      <c r="B175">
        <v>5805</v>
      </c>
      <c r="C175">
        <v>3551</v>
      </c>
      <c r="D175">
        <v>3.4961982540129499</v>
      </c>
      <c r="E175">
        <v>291.64996659986599</v>
      </c>
      <c r="F175">
        <v>12415</v>
      </c>
      <c r="G175">
        <f t="shared" si="8"/>
        <v>1.634750774429738</v>
      </c>
      <c r="H175" t="str">
        <f t="shared" si="9"/>
        <v>(800)</v>
      </c>
      <c r="I175" t="str">
        <f t="shared" si="10"/>
        <v>800</v>
      </c>
      <c r="J175" t="str">
        <f t="shared" si="11"/>
        <v>BAKERSFIELD</v>
      </c>
    </row>
    <row r="176" spans="1:10" x14ac:dyDescent="0.3">
      <c r="A176" t="s">
        <v>202</v>
      </c>
      <c r="B176">
        <v>3666</v>
      </c>
      <c r="C176">
        <v>4890</v>
      </c>
      <c r="D176">
        <v>2.5388548057259701</v>
      </c>
      <c r="E176">
        <v>274.41784037558602</v>
      </c>
      <c r="F176">
        <v>12415</v>
      </c>
      <c r="G176">
        <f t="shared" si="8"/>
        <v>0.74969325153374233</v>
      </c>
      <c r="H176" t="str">
        <f t="shared" si="9"/>
        <v>(543)</v>
      </c>
      <c r="I176" t="str">
        <f t="shared" si="10"/>
        <v>543</v>
      </c>
      <c r="J176" t="str">
        <f t="shared" si="11"/>
        <v>SPRINGFIELD-HOLYOKE</v>
      </c>
    </row>
    <row r="177" spans="1:10" x14ac:dyDescent="0.3">
      <c r="A177" t="s">
        <v>206</v>
      </c>
      <c r="B177">
        <v>7361</v>
      </c>
      <c r="C177">
        <v>2407</v>
      </c>
      <c r="D177">
        <v>4.8662235147486497</v>
      </c>
      <c r="E177">
        <v>238.68144044321301</v>
      </c>
      <c r="F177">
        <v>11713</v>
      </c>
      <c r="G177">
        <f t="shared" si="8"/>
        <v>3.0581636892397177</v>
      </c>
      <c r="H177" t="str">
        <f t="shared" si="9"/>
        <v>(600)</v>
      </c>
      <c r="I177" t="str">
        <f t="shared" si="10"/>
        <v>600</v>
      </c>
      <c r="J177" t="str">
        <f t="shared" si="11"/>
        <v>CORPUS CHRISTI</v>
      </c>
    </row>
    <row r="178" spans="1:10" x14ac:dyDescent="0.3">
      <c r="A178" t="s">
        <v>174</v>
      </c>
      <c r="B178">
        <v>12921</v>
      </c>
      <c r="C178">
        <v>2421</v>
      </c>
      <c r="D178">
        <v>4.38042131350681</v>
      </c>
      <c r="E178">
        <v>335.94188861985401</v>
      </c>
      <c r="F178">
        <v>10605</v>
      </c>
      <c r="G178">
        <f t="shared" si="8"/>
        <v>5.337050805452292</v>
      </c>
      <c r="H178" t="str">
        <f t="shared" si="9"/>
        <v>(868)</v>
      </c>
      <c r="I178" t="str">
        <f t="shared" si="10"/>
        <v>868</v>
      </c>
      <c r="J178" t="str">
        <f t="shared" si="11"/>
        <v>CHICO-REDDING</v>
      </c>
    </row>
    <row r="179" spans="1:10" x14ac:dyDescent="0.3">
      <c r="A179" t="s">
        <v>183</v>
      </c>
      <c r="B179">
        <v>15839</v>
      </c>
      <c r="C179">
        <v>1590</v>
      </c>
      <c r="D179">
        <v>6.6044025157232698</v>
      </c>
      <c r="E179">
        <v>244.031382527565</v>
      </c>
      <c r="F179">
        <v>10501</v>
      </c>
      <c r="G179">
        <f t="shared" si="8"/>
        <v>9.9616352201257854</v>
      </c>
      <c r="H179" t="str">
        <f t="shared" si="9"/>
        <v>(657)</v>
      </c>
      <c r="I179" t="str">
        <f t="shared" si="10"/>
        <v>657</v>
      </c>
      <c r="J179" t="str">
        <f t="shared" si="11"/>
        <v>SHERMAN-ADA</v>
      </c>
    </row>
    <row r="180" spans="1:10" x14ac:dyDescent="0.3">
      <c r="A180" t="s">
        <v>199</v>
      </c>
      <c r="B180">
        <v>3634</v>
      </c>
      <c r="C180">
        <v>2420</v>
      </c>
      <c r="D180">
        <v>4.2747933884297504</v>
      </c>
      <c r="E180">
        <v>201.30659767141</v>
      </c>
      <c r="F180">
        <v>10345</v>
      </c>
      <c r="G180">
        <f t="shared" si="8"/>
        <v>1.5016528925619834</v>
      </c>
      <c r="H180" t="str">
        <f t="shared" si="9"/>
        <v>(651)</v>
      </c>
      <c r="I180" t="str">
        <f t="shared" si="10"/>
        <v>651</v>
      </c>
      <c r="J180" t="str">
        <f t="shared" si="11"/>
        <v>LUBBOCK</v>
      </c>
    </row>
    <row r="181" spans="1:10" x14ac:dyDescent="0.3">
      <c r="A181" t="s">
        <v>205</v>
      </c>
      <c r="B181">
        <v>4370</v>
      </c>
      <c r="C181">
        <v>1201</v>
      </c>
      <c r="D181">
        <v>8.0374687760199794</v>
      </c>
      <c r="E181">
        <v>220.429673590504</v>
      </c>
      <c r="F181">
        <v>9653</v>
      </c>
      <c r="G181">
        <f t="shared" si="8"/>
        <v>3.6386344712739382</v>
      </c>
      <c r="H181" t="str">
        <f t="shared" si="9"/>
        <v>(802)</v>
      </c>
      <c r="I181" t="str">
        <f t="shared" si="10"/>
        <v>802</v>
      </c>
      <c r="J181" t="str">
        <f t="shared" si="11"/>
        <v>EUREKA</v>
      </c>
    </row>
    <row r="182" spans="1:10" x14ac:dyDescent="0.3">
      <c r="A182" t="s">
        <v>193</v>
      </c>
      <c r="B182">
        <v>10916</v>
      </c>
      <c r="C182">
        <v>1878</v>
      </c>
      <c r="D182">
        <v>4.8040468583599498</v>
      </c>
      <c r="E182">
        <v>231.99436090225501</v>
      </c>
      <c r="F182">
        <v>9022</v>
      </c>
      <c r="G182">
        <f t="shared" si="8"/>
        <v>5.812566560170394</v>
      </c>
      <c r="H182" t="str">
        <f t="shared" si="9"/>
        <v>(736)</v>
      </c>
      <c r="I182" t="str">
        <f t="shared" si="10"/>
        <v>736</v>
      </c>
      <c r="J182" t="str">
        <f t="shared" si="11"/>
        <v>BOWLING GREEN</v>
      </c>
    </row>
    <row r="183" spans="1:10" x14ac:dyDescent="0.3">
      <c r="A183" t="s">
        <v>176</v>
      </c>
      <c r="B183">
        <v>4968</v>
      </c>
      <c r="C183">
        <v>2081</v>
      </c>
      <c r="D183">
        <v>4.2071119654012401</v>
      </c>
      <c r="E183">
        <v>193.45897435897399</v>
      </c>
      <c r="F183">
        <v>8755</v>
      </c>
      <c r="G183">
        <f t="shared" si="8"/>
        <v>2.3873137914464202</v>
      </c>
      <c r="H183" t="str">
        <f t="shared" si="9"/>
        <v>(516)</v>
      </c>
      <c r="I183" t="str">
        <f t="shared" si="10"/>
        <v>516</v>
      </c>
      <c r="J183" t="str">
        <f t="shared" si="11"/>
        <v>ERIE</v>
      </c>
    </row>
    <row r="184" spans="1:10" x14ac:dyDescent="0.3">
      <c r="A184" t="s">
        <v>196</v>
      </c>
      <c r="B184">
        <v>5634</v>
      </c>
      <c r="C184">
        <v>2173</v>
      </c>
      <c r="D184">
        <v>3.6829268292682902</v>
      </c>
      <c r="E184">
        <v>274.3</v>
      </c>
      <c r="F184">
        <v>8003</v>
      </c>
      <c r="G184">
        <f t="shared" si="8"/>
        <v>2.5927289461573859</v>
      </c>
      <c r="H184" t="str">
        <f t="shared" si="9"/>
        <v>(710)</v>
      </c>
      <c r="I184" t="str">
        <f t="shared" si="10"/>
        <v>710</v>
      </c>
      <c r="J184" t="str">
        <f t="shared" si="11"/>
        <v>HATTIESBURG-LAUREL</v>
      </c>
    </row>
    <row r="185" spans="1:10" x14ac:dyDescent="0.3">
      <c r="A185" t="s">
        <v>173</v>
      </c>
      <c r="B185">
        <v>4827</v>
      </c>
      <c r="C185">
        <v>1852</v>
      </c>
      <c r="D185">
        <v>4.2062634989200802</v>
      </c>
      <c r="E185">
        <v>251.86712683347699</v>
      </c>
      <c r="F185">
        <v>7790</v>
      </c>
      <c r="G185">
        <f t="shared" si="8"/>
        <v>2.6063714902807775</v>
      </c>
      <c r="H185" t="str">
        <f t="shared" si="9"/>
        <v>(673)</v>
      </c>
      <c r="I185" t="str">
        <f t="shared" si="10"/>
        <v>673</v>
      </c>
      <c r="J185" t="str">
        <f t="shared" si="11"/>
        <v>COLUMBUS-TUPELO-W PNT-HSTN</v>
      </c>
    </row>
    <row r="186" spans="1:10" x14ac:dyDescent="0.3">
      <c r="A186" t="s">
        <v>194</v>
      </c>
      <c r="B186">
        <v>11719</v>
      </c>
      <c r="C186">
        <v>1289</v>
      </c>
      <c r="D186">
        <v>5.88440651667959</v>
      </c>
      <c r="E186">
        <v>223.96747211895899</v>
      </c>
      <c r="F186">
        <v>7585</v>
      </c>
      <c r="G186">
        <f t="shared" si="8"/>
        <v>9.0915438324282398</v>
      </c>
      <c r="H186" t="str">
        <f t="shared" si="9"/>
        <v>(639)</v>
      </c>
      <c r="I186" t="str">
        <f t="shared" si="10"/>
        <v>639</v>
      </c>
      <c r="J186" t="str">
        <f t="shared" si="11"/>
        <v>JACKSON TN</v>
      </c>
    </row>
    <row r="187" spans="1:10" x14ac:dyDescent="0.3">
      <c r="A187" t="s">
        <v>200</v>
      </c>
      <c r="B187">
        <v>6130</v>
      </c>
      <c r="C187">
        <v>1849</v>
      </c>
      <c r="D187">
        <v>3.95673336938885</v>
      </c>
      <c r="E187">
        <v>235.895810955961</v>
      </c>
      <c r="F187">
        <v>7316</v>
      </c>
      <c r="G187">
        <f t="shared" si="8"/>
        <v>3.3153055705786914</v>
      </c>
      <c r="H187" t="str">
        <f t="shared" si="9"/>
        <v>(627)</v>
      </c>
      <c r="I187" t="str">
        <f t="shared" si="10"/>
        <v>627</v>
      </c>
      <c r="J187" t="str">
        <f t="shared" si="11"/>
        <v>WICHITA FALLS &amp; LAWTON</v>
      </c>
    </row>
    <row r="188" spans="1:10" x14ac:dyDescent="0.3">
      <c r="A188" t="s">
        <v>190</v>
      </c>
      <c r="B188">
        <v>5817</v>
      </c>
      <c r="C188">
        <v>1265</v>
      </c>
      <c r="D188">
        <v>5.65375494071146</v>
      </c>
      <c r="E188">
        <v>239.40293040293</v>
      </c>
      <c r="F188">
        <v>7152</v>
      </c>
      <c r="G188">
        <f t="shared" si="8"/>
        <v>4.5984189723320155</v>
      </c>
      <c r="H188" t="str">
        <f t="shared" si="9"/>
        <v>(767)</v>
      </c>
      <c r="I188" t="str">
        <f t="shared" si="10"/>
        <v>767</v>
      </c>
      <c r="J188" t="str">
        <f t="shared" si="11"/>
        <v>CASPER-RIVERTON</v>
      </c>
    </row>
    <row r="189" spans="1:10" x14ac:dyDescent="0.3">
      <c r="A189" t="s">
        <v>177</v>
      </c>
      <c r="B189">
        <v>4236</v>
      </c>
      <c r="C189">
        <v>2470</v>
      </c>
      <c r="D189">
        <v>2.8842105263157798</v>
      </c>
      <c r="E189">
        <v>256.85380710659899</v>
      </c>
      <c r="F189">
        <v>7124</v>
      </c>
      <c r="G189">
        <f t="shared" si="8"/>
        <v>1.7149797570850203</v>
      </c>
      <c r="H189" t="str">
        <f t="shared" si="9"/>
        <v>(642)</v>
      </c>
      <c r="I189" t="str">
        <f t="shared" si="10"/>
        <v>642</v>
      </c>
      <c r="J189" t="str">
        <f t="shared" si="11"/>
        <v>LAFAYETTE LA</v>
      </c>
    </row>
    <row r="190" spans="1:10" x14ac:dyDescent="0.3">
      <c r="A190" t="s">
        <v>175</v>
      </c>
      <c r="B190">
        <v>4172</v>
      </c>
      <c r="C190">
        <v>1866</v>
      </c>
      <c r="D190">
        <v>3.6629153269024601</v>
      </c>
      <c r="E190">
        <v>243.46967895362599</v>
      </c>
      <c r="F190">
        <v>6835</v>
      </c>
      <c r="G190">
        <f t="shared" si="8"/>
        <v>2.2357984994640945</v>
      </c>
      <c r="H190" t="str">
        <f t="shared" si="9"/>
        <v>(537)</v>
      </c>
      <c r="I190" t="str">
        <f t="shared" si="10"/>
        <v>537</v>
      </c>
      <c r="J190" t="str">
        <f t="shared" si="11"/>
        <v>BANGOR</v>
      </c>
    </row>
    <row r="191" spans="1:10" x14ac:dyDescent="0.3">
      <c r="A191" t="s">
        <v>189</v>
      </c>
      <c r="B191">
        <v>6673</v>
      </c>
      <c r="C191">
        <v>1709</v>
      </c>
      <c r="D191">
        <v>3.9385605617319999</v>
      </c>
      <c r="E191">
        <v>217.032299741602</v>
      </c>
      <c r="F191">
        <v>6731</v>
      </c>
      <c r="G191">
        <f t="shared" si="8"/>
        <v>3.9046225863077821</v>
      </c>
      <c r="H191" t="str">
        <f t="shared" si="9"/>
        <v>(692)</v>
      </c>
      <c r="I191" t="str">
        <f t="shared" si="10"/>
        <v>692</v>
      </c>
      <c r="J191" t="str">
        <f t="shared" si="11"/>
        <v>BEAUMONT-PORT ARTHUR</v>
      </c>
    </row>
    <row r="192" spans="1:10" x14ac:dyDescent="0.3">
      <c r="A192" t="s">
        <v>186</v>
      </c>
      <c r="B192">
        <v>2530</v>
      </c>
      <c r="C192">
        <v>1325</v>
      </c>
      <c r="D192">
        <v>4.6369811320754701</v>
      </c>
      <c r="E192">
        <v>252.13969571230899</v>
      </c>
      <c r="F192">
        <v>6144</v>
      </c>
      <c r="G192">
        <f t="shared" si="8"/>
        <v>1.909433962264151</v>
      </c>
      <c r="H192" t="str">
        <f t="shared" si="9"/>
        <v>(662)</v>
      </c>
      <c r="I192" t="str">
        <f t="shared" si="10"/>
        <v>662</v>
      </c>
      <c r="J192" t="str">
        <f t="shared" si="11"/>
        <v>ABILENE-SWEETWATER</v>
      </c>
    </row>
    <row r="193" spans="1:10" x14ac:dyDescent="0.3">
      <c r="A193" t="s">
        <v>192</v>
      </c>
      <c r="B193">
        <v>4782</v>
      </c>
      <c r="C193">
        <v>1213</v>
      </c>
      <c r="D193">
        <v>4.8821104699093096</v>
      </c>
      <c r="E193">
        <v>312.90413223140399</v>
      </c>
      <c r="F193">
        <v>5922</v>
      </c>
      <c r="G193">
        <f t="shared" si="8"/>
        <v>3.9422918384171477</v>
      </c>
      <c r="H193" t="str">
        <f t="shared" si="9"/>
        <v>(755)</v>
      </c>
      <c r="I193" t="str">
        <f t="shared" si="10"/>
        <v>755</v>
      </c>
      <c r="J193" t="str">
        <f t="shared" si="11"/>
        <v>GREAT FALLS</v>
      </c>
    </row>
    <row r="194" spans="1:10" x14ac:dyDescent="0.3">
      <c r="A194" t="s">
        <v>180</v>
      </c>
      <c r="B194">
        <v>1371</v>
      </c>
      <c r="C194">
        <v>2338</v>
      </c>
      <c r="D194">
        <v>2.3990590248075199</v>
      </c>
      <c r="E194">
        <v>231.50994318181799</v>
      </c>
      <c r="F194">
        <v>5609</v>
      </c>
      <c r="G194">
        <f t="shared" si="8"/>
        <v>0.58639863130881098</v>
      </c>
      <c r="H194" t="str">
        <f t="shared" si="9"/>
        <v>(576)</v>
      </c>
      <c r="I194" t="str">
        <f t="shared" si="10"/>
        <v>576</v>
      </c>
      <c r="J194" t="str">
        <f t="shared" si="11"/>
        <v>SALISBURY</v>
      </c>
    </row>
    <row r="195" spans="1:10" x14ac:dyDescent="0.3">
      <c r="A195" t="s">
        <v>185</v>
      </c>
      <c r="B195">
        <v>3391</v>
      </c>
      <c r="C195">
        <v>1201</v>
      </c>
      <c r="D195">
        <v>4.3580349708576103</v>
      </c>
      <c r="E195">
        <v>210.66481223922099</v>
      </c>
      <c r="F195">
        <v>5234</v>
      </c>
      <c r="G195">
        <f t="shared" ref="G195:G213" si="12">B195/C195</f>
        <v>2.8234804329725227</v>
      </c>
      <c r="H195" t="str">
        <f t="shared" ref="H195:H213" si="13">IF(RIGHT(A195,1)=")",RIGHT(A195,5),"N/A")</f>
        <v>(734)</v>
      </c>
      <c r="I195" t="str">
        <f t="shared" ref="I195:I213" si="14">TRIM(IF(LEFT(H195,1)="(",MID(H195,2,3),"N/A"))</f>
        <v>734</v>
      </c>
      <c r="J195" t="str">
        <f t="shared" ref="J195:J213" si="15">UPPER(TRIM(IF(I195="N/A","N/A",LEFT(A195,LEN(A195)-5))))</f>
        <v>JONESBORO</v>
      </c>
    </row>
    <row r="196" spans="1:10" x14ac:dyDescent="0.3">
      <c r="A196" t="s">
        <v>156</v>
      </c>
      <c r="B196">
        <v>2387</v>
      </c>
      <c r="C196">
        <v>1295</v>
      </c>
      <c r="D196">
        <v>3.9027027027027001</v>
      </c>
      <c r="E196">
        <v>220.673134328358</v>
      </c>
      <c r="F196">
        <v>5054</v>
      </c>
      <c r="G196">
        <f t="shared" si="12"/>
        <v>1.8432432432432433</v>
      </c>
      <c r="H196" t="str">
        <f t="shared" si="13"/>
        <v>(606)</v>
      </c>
      <c r="I196" t="str">
        <f t="shared" si="14"/>
        <v>606</v>
      </c>
      <c r="J196" t="str">
        <f t="shared" si="15"/>
        <v>DOTHAN</v>
      </c>
    </row>
    <row r="197" spans="1:10" x14ac:dyDescent="0.3">
      <c r="A197" t="s">
        <v>195</v>
      </c>
      <c r="B197">
        <v>987</v>
      </c>
      <c r="C197">
        <v>1947</v>
      </c>
      <c r="D197">
        <v>2.4668721109398999</v>
      </c>
      <c r="E197">
        <v>356.953736654804</v>
      </c>
      <c r="F197">
        <v>4803</v>
      </c>
      <c r="G197">
        <f t="shared" si="12"/>
        <v>0.50693374422187987</v>
      </c>
      <c r="H197" t="str">
        <f t="shared" si="13"/>
        <v>(526)</v>
      </c>
      <c r="I197" t="str">
        <f t="shared" si="14"/>
        <v>526</v>
      </c>
      <c r="J197" t="str">
        <f t="shared" si="15"/>
        <v>UTICA</v>
      </c>
    </row>
    <row r="198" spans="1:10" x14ac:dyDescent="0.3">
      <c r="A198" t="s">
        <v>272</v>
      </c>
      <c r="B198">
        <v>1096</v>
      </c>
      <c r="C198">
        <v>1354</v>
      </c>
      <c r="D198">
        <v>3.35450516986706</v>
      </c>
      <c r="E198">
        <v>193.47680890538001</v>
      </c>
      <c r="F198">
        <v>4542</v>
      </c>
      <c r="G198">
        <f t="shared" si="12"/>
        <v>0.80945347119645494</v>
      </c>
      <c r="H198" t="str">
        <f t="shared" si="13"/>
        <v>(644)</v>
      </c>
      <c r="I198" t="str">
        <f t="shared" si="14"/>
        <v>644</v>
      </c>
      <c r="J198" t="str">
        <f t="shared" si="15"/>
        <v>ALEXANDRIA LA</v>
      </c>
    </row>
    <row r="199" spans="1:10" x14ac:dyDescent="0.3">
      <c r="A199" t="s">
        <v>187</v>
      </c>
      <c r="B199">
        <v>6208</v>
      </c>
      <c r="C199">
        <v>1112</v>
      </c>
      <c r="D199">
        <v>3.9874100719424401</v>
      </c>
      <c r="E199">
        <v>240.05681818181799</v>
      </c>
      <c r="F199">
        <v>4434</v>
      </c>
      <c r="G199">
        <f t="shared" si="12"/>
        <v>5.5827338129496402</v>
      </c>
      <c r="H199" t="str">
        <f t="shared" si="13"/>
        <v>(643)</v>
      </c>
      <c r="I199" t="str">
        <f t="shared" si="14"/>
        <v>643</v>
      </c>
      <c r="J199" t="str">
        <f t="shared" si="15"/>
        <v>LAKE CHARLES</v>
      </c>
    </row>
    <row r="200" spans="1:10" x14ac:dyDescent="0.3">
      <c r="A200" t="s">
        <v>210</v>
      </c>
      <c r="B200">
        <v>433</v>
      </c>
      <c r="C200">
        <v>1071</v>
      </c>
      <c r="D200">
        <v>4.0653594771241801</v>
      </c>
      <c r="E200">
        <v>269.82366589327103</v>
      </c>
      <c r="F200">
        <v>4354</v>
      </c>
      <c r="G200">
        <f t="shared" si="12"/>
        <v>0.40429505135387489</v>
      </c>
      <c r="H200" t="str">
        <f t="shared" si="13"/>
        <v>(549)</v>
      </c>
      <c r="I200" t="str">
        <f t="shared" si="14"/>
        <v>549</v>
      </c>
      <c r="J200" t="str">
        <f t="shared" si="15"/>
        <v>WATERTOWN</v>
      </c>
    </row>
    <row r="201" spans="1:10" x14ac:dyDescent="0.3">
      <c r="A201" t="s">
        <v>207</v>
      </c>
      <c r="B201">
        <v>1270</v>
      </c>
      <c r="C201">
        <v>1643</v>
      </c>
      <c r="D201">
        <v>2.63785757760194</v>
      </c>
      <c r="E201">
        <v>290.73897058823502</v>
      </c>
      <c r="F201">
        <v>4334</v>
      </c>
      <c r="G201">
        <f t="shared" si="12"/>
        <v>0.77297626293365795</v>
      </c>
      <c r="H201" t="str">
        <f t="shared" si="13"/>
        <v>(502)</v>
      </c>
      <c r="I201" t="str">
        <f t="shared" si="14"/>
        <v>502</v>
      </c>
      <c r="J201" t="str">
        <f t="shared" si="15"/>
        <v>BINGHAMTON</v>
      </c>
    </row>
    <row r="202" spans="1:10" x14ac:dyDescent="0.3">
      <c r="A202" t="s">
        <v>204</v>
      </c>
      <c r="B202">
        <v>7426</v>
      </c>
      <c r="C202">
        <v>979</v>
      </c>
      <c r="D202">
        <v>3.7895812053115399</v>
      </c>
      <c r="E202">
        <v>291.19111111111101</v>
      </c>
      <c r="F202">
        <v>3710</v>
      </c>
      <c r="G202">
        <f t="shared" si="12"/>
        <v>7.5852911133810013</v>
      </c>
      <c r="H202" t="str">
        <f t="shared" si="13"/>
        <v>(661)</v>
      </c>
      <c r="I202" t="str">
        <f t="shared" si="14"/>
        <v>661</v>
      </c>
      <c r="J202" t="str">
        <f t="shared" si="15"/>
        <v>SAN ANGELO</v>
      </c>
    </row>
    <row r="203" spans="1:10" x14ac:dyDescent="0.3">
      <c r="A203" t="s">
        <v>273</v>
      </c>
      <c r="B203">
        <v>171</v>
      </c>
      <c r="C203">
        <v>992</v>
      </c>
      <c r="D203">
        <v>3.72076612903225</v>
      </c>
      <c r="E203">
        <v>296.94663573085802</v>
      </c>
      <c r="F203">
        <v>3691</v>
      </c>
      <c r="G203">
        <f t="shared" si="12"/>
        <v>0.17237903225806453</v>
      </c>
      <c r="H203" t="str">
        <f t="shared" si="13"/>
        <v>(565)</v>
      </c>
      <c r="I203" t="str">
        <f t="shared" si="14"/>
        <v>565</v>
      </c>
      <c r="J203" t="str">
        <f t="shared" si="15"/>
        <v>ELMIRA (CORNING)</v>
      </c>
    </row>
    <row r="204" spans="1:10" x14ac:dyDescent="0.3">
      <c r="A204" t="s">
        <v>201</v>
      </c>
      <c r="B204">
        <v>6365</v>
      </c>
      <c r="C204">
        <v>1062</v>
      </c>
      <c r="D204">
        <v>3.2909604519774001</v>
      </c>
      <c r="E204">
        <v>271.86956521739103</v>
      </c>
      <c r="F204">
        <v>3495</v>
      </c>
      <c r="G204">
        <f t="shared" si="12"/>
        <v>5.9934086629001886</v>
      </c>
      <c r="H204" t="str">
        <f t="shared" si="13"/>
        <v>(598)</v>
      </c>
      <c r="I204" t="str">
        <f t="shared" si="14"/>
        <v>598</v>
      </c>
      <c r="J204" t="str">
        <f t="shared" si="15"/>
        <v>CLARKSBURG-WESTON</v>
      </c>
    </row>
    <row r="205" spans="1:10" x14ac:dyDescent="0.3">
      <c r="A205" t="s">
        <v>191</v>
      </c>
      <c r="B205">
        <v>4166</v>
      </c>
      <c r="C205">
        <v>678</v>
      </c>
      <c r="D205">
        <v>4.8377581120943898</v>
      </c>
      <c r="E205">
        <v>268.74120603015001</v>
      </c>
      <c r="F205">
        <v>3280</v>
      </c>
      <c r="G205">
        <f t="shared" si="12"/>
        <v>6.1445427728613566</v>
      </c>
      <c r="H205" t="str">
        <f t="shared" si="13"/>
        <v>(766)</v>
      </c>
      <c r="I205" t="str">
        <f t="shared" si="14"/>
        <v>766</v>
      </c>
      <c r="J205" t="str">
        <f t="shared" si="15"/>
        <v>HELENA</v>
      </c>
    </row>
    <row r="206" spans="1:10" x14ac:dyDescent="0.3">
      <c r="A206" t="s">
        <v>197</v>
      </c>
      <c r="B206">
        <v>1341</v>
      </c>
      <c r="C206">
        <v>979</v>
      </c>
      <c r="D206">
        <v>2.9867211440245098</v>
      </c>
      <c r="E206">
        <v>209.648351648351</v>
      </c>
      <c r="F206">
        <v>2924</v>
      </c>
      <c r="G206">
        <f t="shared" si="12"/>
        <v>1.36976506639428</v>
      </c>
      <c r="H206" t="str">
        <f t="shared" si="13"/>
        <v>(559)</v>
      </c>
      <c r="I206" t="str">
        <f t="shared" si="14"/>
        <v>559</v>
      </c>
      <c r="J206" t="str">
        <f t="shared" si="15"/>
        <v>BLUEFIELD-BECKLEY-OAK HILL</v>
      </c>
    </row>
    <row r="207" spans="1:10" x14ac:dyDescent="0.3">
      <c r="A207" t="s">
        <v>188</v>
      </c>
      <c r="B207">
        <v>2767</v>
      </c>
      <c r="C207">
        <v>492</v>
      </c>
      <c r="D207">
        <v>5.0284552845528401</v>
      </c>
      <c r="E207">
        <v>337.79591836734602</v>
      </c>
      <c r="F207">
        <v>2474</v>
      </c>
      <c r="G207">
        <f t="shared" si="12"/>
        <v>5.6239837398373984</v>
      </c>
      <c r="H207" t="str">
        <f t="shared" si="13"/>
        <v>(711)</v>
      </c>
      <c r="I207" t="str">
        <f t="shared" si="14"/>
        <v>711</v>
      </c>
      <c r="J207" t="str">
        <f t="shared" si="15"/>
        <v>MERIDIAN</v>
      </c>
    </row>
    <row r="208" spans="1:10" x14ac:dyDescent="0.3">
      <c r="A208" t="s">
        <v>203</v>
      </c>
      <c r="B208">
        <v>2375</v>
      </c>
      <c r="C208">
        <v>418</v>
      </c>
      <c r="D208">
        <v>5.0861244019138701</v>
      </c>
      <c r="E208">
        <v>321.979381443298</v>
      </c>
      <c r="F208">
        <v>2126</v>
      </c>
      <c r="G208">
        <f t="shared" si="12"/>
        <v>5.6818181818181817</v>
      </c>
      <c r="H208" t="str">
        <f t="shared" si="13"/>
        <v>(747)</v>
      </c>
      <c r="I208" t="str">
        <f t="shared" si="14"/>
        <v>747</v>
      </c>
      <c r="J208" t="str">
        <f t="shared" si="15"/>
        <v>JUNEAU</v>
      </c>
    </row>
    <row r="209" spans="1:10" x14ac:dyDescent="0.3">
      <c r="A209" t="s">
        <v>184</v>
      </c>
      <c r="B209">
        <v>169</v>
      </c>
      <c r="C209">
        <v>654</v>
      </c>
      <c r="D209">
        <v>2.2553516819571802</v>
      </c>
      <c r="E209">
        <v>193.48148148148101</v>
      </c>
      <c r="F209">
        <v>1475</v>
      </c>
      <c r="G209">
        <f t="shared" si="12"/>
        <v>0.25840978593272174</v>
      </c>
      <c r="H209" t="str">
        <f t="shared" si="13"/>
        <v>(749)</v>
      </c>
      <c r="I209" t="str">
        <f t="shared" si="14"/>
        <v>749</v>
      </c>
      <c r="J209" t="str">
        <f t="shared" si="15"/>
        <v>LAREDO</v>
      </c>
    </row>
    <row r="210" spans="1:10" x14ac:dyDescent="0.3">
      <c r="A210" t="s">
        <v>209</v>
      </c>
      <c r="B210">
        <v>1</v>
      </c>
      <c r="C210">
        <v>273</v>
      </c>
      <c r="D210">
        <v>2.9084249084248999</v>
      </c>
      <c r="E210">
        <v>260.12222222222198</v>
      </c>
      <c r="F210">
        <v>794</v>
      </c>
      <c r="G210">
        <f t="shared" si="12"/>
        <v>3.663003663003663E-3</v>
      </c>
      <c r="H210" t="str">
        <f t="shared" si="13"/>
        <v>(626)</v>
      </c>
      <c r="I210" t="str">
        <f t="shared" si="14"/>
        <v>626</v>
      </c>
      <c r="J210" t="str">
        <f t="shared" si="15"/>
        <v>VICTORIA</v>
      </c>
    </row>
    <row r="211" spans="1:10" x14ac:dyDescent="0.3">
      <c r="A211" t="s">
        <v>208</v>
      </c>
      <c r="B211">
        <v>869</v>
      </c>
      <c r="C211">
        <v>62</v>
      </c>
      <c r="D211">
        <v>9.7419354838709609</v>
      </c>
      <c r="E211">
        <v>237.27419354838699</v>
      </c>
      <c r="F211">
        <v>604</v>
      </c>
      <c r="G211">
        <f t="shared" si="12"/>
        <v>14.016129032258064</v>
      </c>
      <c r="H211" t="str">
        <f t="shared" si="13"/>
        <v>(798)</v>
      </c>
      <c r="I211" t="str">
        <f t="shared" si="14"/>
        <v>798</v>
      </c>
      <c r="J211" t="str">
        <f t="shared" si="15"/>
        <v>GLENDIVE</v>
      </c>
    </row>
    <row r="212" spans="1:10" x14ac:dyDescent="0.3">
      <c r="A212" t="s">
        <v>274</v>
      </c>
      <c r="B212">
        <v>427</v>
      </c>
      <c r="C212">
        <v>200</v>
      </c>
      <c r="D212">
        <v>2.57</v>
      </c>
      <c r="E212">
        <v>257.03571428571399</v>
      </c>
      <c r="F212">
        <v>514</v>
      </c>
      <c r="G212">
        <f t="shared" si="12"/>
        <v>2.1349999999999998</v>
      </c>
      <c r="H212" t="str">
        <f t="shared" si="13"/>
        <v>(552)</v>
      </c>
      <c r="I212" t="str">
        <f t="shared" si="14"/>
        <v>552</v>
      </c>
      <c r="J212" t="str">
        <f t="shared" si="15"/>
        <v>PRESQUE ISLE</v>
      </c>
    </row>
    <row r="213" spans="1:10" x14ac:dyDescent="0.3">
      <c r="A213" t="s">
        <v>810</v>
      </c>
      <c r="B213">
        <v>0</v>
      </c>
      <c r="C213">
        <v>174</v>
      </c>
      <c r="D213">
        <v>2.9540229885057401</v>
      </c>
      <c r="E213">
        <v>263.30303030303003</v>
      </c>
      <c r="F213">
        <v>514</v>
      </c>
      <c r="G213">
        <f t="shared" si="12"/>
        <v>0</v>
      </c>
      <c r="H213" t="str">
        <f t="shared" si="13"/>
        <v>(583)</v>
      </c>
      <c r="I213" t="str">
        <f t="shared" si="14"/>
        <v>583</v>
      </c>
      <c r="J213" t="str">
        <f t="shared" si="15"/>
        <v>ALPENA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3F86-C5B2-4AB6-9176-B8DC0702D526}">
  <dimension ref="A1:H420"/>
  <sheetViews>
    <sheetView zoomScale="120" zoomScaleNormal="120" workbookViewId="0">
      <selection activeCell="F1" sqref="F1:H1"/>
    </sheetView>
  </sheetViews>
  <sheetFormatPr defaultRowHeight="14.4" x14ac:dyDescent="0.3"/>
  <cols>
    <col min="1" max="1" width="30.5546875" bestFit="1" customWidth="1"/>
    <col min="2" max="2" width="7" bestFit="1" customWidth="1"/>
    <col min="3" max="3" width="15.33203125" bestFit="1" customWidth="1"/>
    <col min="4" max="4" width="13.77734375" bestFit="1" customWidth="1"/>
    <col min="6" max="6" width="12.77734375" customWidth="1"/>
    <col min="7" max="7" width="11.88671875" bestFit="1" customWidth="1"/>
    <col min="8" max="8" width="33.88671875" customWidth="1"/>
    <col min="10" max="10" width="11.77734375" bestFit="1" customWidth="1"/>
  </cols>
  <sheetData>
    <row r="1" spans="1:8" x14ac:dyDescent="0.3">
      <c r="A1" t="s">
        <v>211</v>
      </c>
      <c r="B1" t="s">
        <v>0</v>
      </c>
      <c r="C1" t="s">
        <v>1</v>
      </c>
      <c r="D1" t="s">
        <v>2</v>
      </c>
      <c r="E1" t="s">
        <v>212</v>
      </c>
      <c r="F1" s="5" t="s">
        <v>277</v>
      </c>
      <c r="G1" s="5" t="s">
        <v>276</v>
      </c>
      <c r="H1" s="5" t="s">
        <v>278</v>
      </c>
    </row>
    <row r="2" spans="1:8" x14ac:dyDescent="0.3">
      <c r="A2" t="s">
        <v>3</v>
      </c>
      <c r="B2">
        <v>449003</v>
      </c>
      <c r="C2">
        <v>207836</v>
      </c>
      <c r="D2">
        <v>3355</v>
      </c>
      <c r="E2">
        <v>2021</v>
      </c>
      <c r="F2" t="str">
        <f>IF(RIGHT(A2,1)=")",RIGHT(A2,5),"N/A")</f>
        <v>N/A</v>
      </c>
      <c r="G2" t="str">
        <f>TRIM(IF(LEFT(F2,1)="(",MID(F2,2,3),"N/A"))</f>
        <v>N/A</v>
      </c>
      <c r="H2" t="str">
        <f>UPPER(TRIM(IF(G2="N/A","N/A",LEFT(A2,LEN(A2)-5))))</f>
        <v>N/A</v>
      </c>
    </row>
    <row r="3" spans="1:8" x14ac:dyDescent="0.3">
      <c r="A3" t="s">
        <v>4</v>
      </c>
      <c r="B3">
        <v>56394</v>
      </c>
      <c r="C3">
        <v>23037</v>
      </c>
      <c r="D3">
        <v>119</v>
      </c>
      <c r="E3">
        <v>2021</v>
      </c>
      <c r="F3" t="str">
        <f t="shared" ref="F3:F66" si="0">IF(RIGHT(A3,1)=")",RIGHT(A3,5),"N/A")</f>
        <v>(524)</v>
      </c>
      <c r="G3" t="str">
        <f t="shared" ref="G3:G66" si="1">TRIM(IF(LEFT(F3,1)="(",MID(F3,2,3),"N/A"))</f>
        <v>524</v>
      </c>
      <c r="H3" t="str">
        <f t="shared" ref="H3:H66" si="2">UPPER(TRIM(IF(G3="N/A","N/A",LEFT(A3,LEN(A3)-5))))</f>
        <v>ATLANTA</v>
      </c>
    </row>
    <row r="4" spans="1:8" x14ac:dyDescent="0.3">
      <c r="A4" t="s">
        <v>5</v>
      </c>
      <c r="B4">
        <v>46860</v>
      </c>
      <c r="C4">
        <v>21091</v>
      </c>
      <c r="D4">
        <v>319</v>
      </c>
      <c r="E4">
        <v>2021</v>
      </c>
      <c r="F4" t="str">
        <f t="shared" si="0"/>
        <v>(602)</v>
      </c>
      <c r="G4" t="str">
        <f t="shared" si="1"/>
        <v>602</v>
      </c>
      <c r="H4" t="str">
        <f t="shared" si="2"/>
        <v>CHICAGO</v>
      </c>
    </row>
    <row r="5" spans="1:8" x14ac:dyDescent="0.3">
      <c r="A5" t="s">
        <v>6</v>
      </c>
      <c r="B5">
        <v>23740</v>
      </c>
      <c r="C5">
        <v>8297</v>
      </c>
      <c r="D5">
        <v>147</v>
      </c>
      <c r="E5">
        <v>2021</v>
      </c>
      <c r="F5" t="str">
        <f t="shared" si="0"/>
        <v>(613)</v>
      </c>
      <c r="G5" t="str">
        <f t="shared" si="1"/>
        <v>613</v>
      </c>
      <c r="H5" t="str">
        <f t="shared" si="2"/>
        <v>MINNEAPOLIS-ST. PAUL</v>
      </c>
    </row>
    <row r="6" spans="1:8" x14ac:dyDescent="0.3">
      <c r="A6" t="s">
        <v>7</v>
      </c>
      <c r="B6">
        <v>23684</v>
      </c>
      <c r="C6">
        <v>11309</v>
      </c>
      <c r="D6">
        <v>155</v>
      </c>
      <c r="E6">
        <v>2021</v>
      </c>
      <c r="F6" t="str">
        <f t="shared" si="0"/>
        <v>(819)</v>
      </c>
      <c r="G6" t="str">
        <f t="shared" si="1"/>
        <v>819</v>
      </c>
      <c r="H6" t="str">
        <f t="shared" si="2"/>
        <v>SEATTLE-TACOMA</v>
      </c>
    </row>
    <row r="7" spans="1:8" x14ac:dyDescent="0.3">
      <c r="A7" t="s">
        <v>9</v>
      </c>
      <c r="B7">
        <v>20451</v>
      </c>
      <c r="C7">
        <v>11491</v>
      </c>
      <c r="D7">
        <v>148</v>
      </c>
      <c r="E7">
        <v>2021</v>
      </c>
      <c r="F7" t="str">
        <f t="shared" si="0"/>
        <v>(753)</v>
      </c>
      <c r="G7" t="str">
        <f t="shared" si="1"/>
        <v>753</v>
      </c>
      <c r="H7" t="str">
        <f t="shared" si="2"/>
        <v>PHOENIX (PRESCOTT)</v>
      </c>
    </row>
    <row r="8" spans="1:8" x14ac:dyDescent="0.3">
      <c r="A8" t="s">
        <v>8</v>
      </c>
      <c r="B8">
        <v>20341</v>
      </c>
      <c r="C8">
        <v>11266</v>
      </c>
      <c r="D8">
        <v>183</v>
      </c>
      <c r="E8">
        <v>2021</v>
      </c>
      <c r="F8" t="str">
        <f t="shared" si="0"/>
        <v>(751)</v>
      </c>
      <c r="G8" t="str">
        <f t="shared" si="1"/>
        <v>751</v>
      </c>
      <c r="H8" t="str">
        <f t="shared" si="2"/>
        <v>DENVER</v>
      </c>
    </row>
    <row r="9" spans="1:8" x14ac:dyDescent="0.3">
      <c r="A9" t="s">
        <v>10</v>
      </c>
      <c r="B9">
        <v>15638</v>
      </c>
      <c r="C9">
        <v>7239</v>
      </c>
      <c r="D9">
        <v>108</v>
      </c>
      <c r="E9">
        <v>2021</v>
      </c>
      <c r="F9" t="str">
        <f t="shared" si="0"/>
        <v>(609)</v>
      </c>
      <c r="G9" t="str">
        <f t="shared" si="1"/>
        <v>609</v>
      </c>
      <c r="H9" t="str">
        <f t="shared" si="2"/>
        <v>ST. LOUIS</v>
      </c>
    </row>
    <row r="10" spans="1:8" x14ac:dyDescent="0.3">
      <c r="A10" t="s">
        <v>12</v>
      </c>
      <c r="B10">
        <v>13248</v>
      </c>
      <c r="C10">
        <v>6388</v>
      </c>
      <c r="D10">
        <v>181</v>
      </c>
      <c r="E10">
        <v>2021</v>
      </c>
      <c r="F10" t="str">
        <f t="shared" si="0"/>
        <v>(617)</v>
      </c>
      <c r="G10" t="str">
        <f t="shared" si="1"/>
        <v>617</v>
      </c>
      <c r="H10" t="str">
        <f t="shared" si="2"/>
        <v>MILWAUKEE</v>
      </c>
    </row>
    <row r="11" spans="1:8" x14ac:dyDescent="0.3">
      <c r="A11" t="s">
        <v>15</v>
      </c>
      <c r="B11">
        <v>12988</v>
      </c>
      <c r="C11">
        <v>7044</v>
      </c>
      <c r="D11">
        <v>64</v>
      </c>
      <c r="E11">
        <v>2021</v>
      </c>
      <c r="F11" t="str">
        <f t="shared" si="0"/>
        <v>(839)</v>
      </c>
      <c r="G11" t="str">
        <f t="shared" si="1"/>
        <v>839</v>
      </c>
      <c r="H11" t="str">
        <f t="shared" si="2"/>
        <v>LAS VEGAS</v>
      </c>
    </row>
    <row r="12" spans="1:8" x14ac:dyDescent="0.3">
      <c r="A12" t="s">
        <v>11</v>
      </c>
      <c r="B12">
        <v>12942</v>
      </c>
      <c r="C12">
        <v>6681</v>
      </c>
      <c r="D12">
        <v>151</v>
      </c>
      <c r="E12">
        <v>2021</v>
      </c>
      <c r="F12" t="str">
        <f t="shared" si="0"/>
        <v>(616)</v>
      </c>
      <c r="G12" t="str">
        <f t="shared" si="1"/>
        <v>616</v>
      </c>
      <c r="H12" t="str">
        <f t="shared" si="2"/>
        <v>KANSAS CITY</v>
      </c>
    </row>
    <row r="13" spans="1:8" x14ac:dyDescent="0.3">
      <c r="A13" t="s">
        <v>13</v>
      </c>
      <c r="B13">
        <v>11766</v>
      </c>
      <c r="C13">
        <v>6129</v>
      </c>
      <c r="D13">
        <v>87</v>
      </c>
      <c r="E13">
        <v>2021</v>
      </c>
      <c r="F13" t="str">
        <f t="shared" si="0"/>
        <v>(820)</v>
      </c>
      <c r="G13" t="str">
        <f t="shared" si="1"/>
        <v>820</v>
      </c>
      <c r="H13" t="str">
        <f t="shared" si="2"/>
        <v>PORTLAND OR</v>
      </c>
    </row>
    <row r="14" spans="1:8" x14ac:dyDescent="0.3">
      <c r="A14" t="s">
        <v>14</v>
      </c>
      <c r="B14">
        <v>11057</v>
      </c>
      <c r="C14">
        <v>5639</v>
      </c>
      <c r="D14">
        <v>95</v>
      </c>
      <c r="E14">
        <v>2021</v>
      </c>
      <c r="F14" t="str">
        <f t="shared" si="0"/>
        <v>(770)</v>
      </c>
      <c r="G14" t="str">
        <f t="shared" si="1"/>
        <v>770</v>
      </c>
      <c r="H14" t="str">
        <f t="shared" si="2"/>
        <v>SALT LAKE CITY</v>
      </c>
    </row>
    <row r="15" spans="1:8" x14ac:dyDescent="0.3">
      <c r="A15" t="s">
        <v>16</v>
      </c>
      <c r="B15">
        <v>10470</v>
      </c>
      <c r="C15">
        <v>4940</v>
      </c>
      <c r="D15">
        <v>86</v>
      </c>
      <c r="E15">
        <v>2021</v>
      </c>
      <c r="F15" t="str">
        <f t="shared" si="0"/>
        <v>(510)</v>
      </c>
      <c r="G15" t="str">
        <f t="shared" si="1"/>
        <v>510</v>
      </c>
      <c r="H15" t="str">
        <f t="shared" si="2"/>
        <v>CLEVELAND-AKRON (CANTON)</v>
      </c>
    </row>
    <row r="16" spans="1:8" x14ac:dyDescent="0.3">
      <c r="A16" t="s">
        <v>17</v>
      </c>
      <c r="B16">
        <v>10185</v>
      </c>
      <c r="C16">
        <v>5112</v>
      </c>
      <c r="D16">
        <v>95</v>
      </c>
      <c r="E16">
        <v>2021</v>
      </c>
      <c r="F16" t="str">
        <f t="shared" si="0"/>
        <v>(527)</v>
      </c>
      <c r="G16" t="str">
        <f t="shared" si="1"/>
        <v>527</v>
      </c>
      <c r="H16" t="str">
        <f t="shared" si="2"/>
        <v>INDIANAPOLIS</v>
      </c>
    </row>
    <row r="17" spans="1:8" x14ac:dyDescent="0.3">
      <c r="A17" t="s">
        <v>20</v>
      </c>
      <c r="B17">
        <v>8090</v>
      </c>
      <c r="C17">
        <v>2309</v>
      </c>
      <c r="D17">
        <v>38</v>
      </c>
      <c r="E17">
        <v>2021</v>
      </c>
      <c r="F17" t="str">
        <f t="shared" si="0"/>
        <v>(501)</v>
      </c>
      <c r="G17" t="str">
        <f t="shared" si="1"/>
        <v>501</v>
      </c>
      <c r="H17" t="str">
        <f t="shared" si="2"/>
        <v>NEW YORK</v>
      </c>
    </row>
    <row r="18" spans="1:8" x14ac:dyDescent="0.3">
      <c r="A18" t="s">
        <v>18</v>
      </c>
      <c r="B18">
        <v>7648</v>
      </c>
      <c r="C18">
        <v>3660</v>
      </c>
      <c r="D18">
        <v>74</v>
      </c>
      <c r="E18">
        <v>2021</v>
      </c>
      <c r="F18" t="str">
        <f t="shared" si="0"/>
        <v>(535)</v>
      </c>
      <c r="G18" t="str">
        <f t="shared" si="1"/>
        <v>535</v>
      </c>
      <c r="H18" t="str">
        <f t="shared" si="2"/>
        <v>COLUMBUS OH</v>
      </c>
    </row>
    <row r="19" spans="1:8" x14ac:dyDescent="0.3">
      <c r="A19" t="s">
        <v>19</v>
      </c>
      <c r="B19">
        <v>5945</v>
      </c>
      <c r="C19">
        <v>3201</v>
      </c>
      <c r="D19">
        <v>81</v>
      </c>
      <c r="E19">
        <v>2021</v>
      </c>
      <c r="F19" t="str">
        <f t="shared" si="0"/>
        <v>(652)</v>
      </c>
      <c r="G19" t="str">
        <f t="shared" si="1"/>
        <v>652</v>
      </c>
      <c r="H19" t="str">
        <f t="shared" si="2"/>
        <v>OMAHA</v>
      </c>
    </row>
    <row r="20" spans="1:8" x14ac:dyDescent="0.3">
      <c r="A20" t="s">
        <v>21</v>
      </c>
      <c r="B20">
        <v>5657</v>
      </c>
      <c r="C20">
        <v>3002</v>
      </c>
      <c r="D20">
        <v>121</v>
      </c>
      <c r="E20">
        <v>2021</v>
      </c>
      <c r="F20" t="str">
        <f t="shared" si="0"/>
        <v>(669)</v>
      </c>
      <c r="G20" t="str">
        <f t="shared" si="1"/>
        <v>669</v>
      </c>
      <c r="H20" t="str">
        <f t="shared" si="2"/>
        <v>MADISON</v>
      </c>
    </row>
    <row r="21" spans="1:8" x14ac:dyDescent="0.3">
      <c r="A21" t="s">
        <v>24</v>
      </c>
      <c r="B21">
        <v>5406</v>
      </c>
      <c r="C21">
        <v>2388</v>
      </c>
      <c r="D21">
        <v>36</v>
      </c>
      <c r="E21">
        <v>2021</v>
      </c>
      <c r="F21" t="str">
        <f t="shared" si="0"/>
        <v>(803)</v>
      </c>
      <c r="G21" t="str">
        <f t="shared" si="1"/>
        <v>803</v>
      </c>
      <c r="H21" t="str">
        <f t="shared" si="2"/>
        <v>LOS ANGELES</v>
      </c>
    </row>
    <row r="22" spans="1:8" x14ac:dyDescent="0.3">
      <c r="A22" t="s">
        <v>22</v>
      </c>
      <c r="B22">
        <v>5261</v>
      </c>
      <c r="C22">
        <v>2584</v>
      </c>
      <c r="D22">
        <v>56</v>
      </c>
      <c r="E22">
        <v>2021</v>
      </c>
      <c r="F22" t="str">
        <f t="shared" si="0"/>
        <v>(515)</v>
      </c>
      <c r="G22" t="str">
        <f t="shared" si="1"/>
        <v>515</v>
      </c>
      <c r="H22" t="str">
        <f t="shared" si="2"/>
        <v>CINCINNATI</v>
      </c>
    </row>
    <row r="23" spans="1:8" x14ac:dyDescent="0.3">
      <c r="A23" t="s">
        <v>23</v>
      </c>
      <c r="B23">
        <v>4875</v>
      </c>
      <c r="C23">
        <v>2611</v>
      </c>
      <c r="D23">
        <v>61</v>
      </c>
      <c r="E23">
        <v>2021</v>
      </c>
      <c r="F23" t="str">
        <f t="shared" si="0"/>
        <v>(678)</v>
      </c>
      <c r="G23" t="str">
        <f t="shared" si="1"/>
        <v>678</v>
      </c>
      <c r="H23" t="str">
        <f t="shared" si="2"/>
        <v>WICHITA-HUTCHINSON PLUS</v>
      </c>
    </row>
    <row r="24" spans="1:8" x14ac:dyDescent="0.3">
      <c r="A24" t="s">
        <v>30</v>
      </c>
      <c r="B24">
        <v>4071</v>
      </c>
      <c r="C24">
        <v>2348</v>
      </c>
      <c r="D24">
        <v>33</v>
      </c>
      <c r="E24">
        <v>2021</v>
      </c>
      <c r="F24" t="str">
        <f t="shared" si="0"/>
        <v>(752)</v>
      </c>
      <c r="G24" t="str">
        <f t="shared" si="1"/>
        <v>752</v>
      </c>
      <c r="H24" t="str">
        <f t="shared" si="2"/>
        <v>COLORADO SPRINGS-PUEBLO</v>
      </c>
    </row>
    <row r="25" spans="1:8" x14ac:dyDescent="0.3">
      <c r="A25" t="s">
        <v>25</v>
      </c>
      <c r="B25">
        <v>3847</v>
      </c>
      <c r="C25">
        <v>1670</v>
      </c>
      <c r="D25">
        <v>33</v>
      </c>
      <c r="E25">
        <v>2021</v>
      </c>
      <c r="F25" t="str">
        <f t="shared" si="0"/>
        <v>(504)</v>
      </c>
      <c r="G25" t="str">
        <f t="shared" si="1"/>
        <v>504</v>
      </c>
      <c r="H25" t="str">
        <f t="shared" si="2"/>
        <v>PHILADELPHIA</v>
      </c>
    </row>
    <row r="26" spans="1:8" x14ac:dyDescent="0.3">
      <c r="A26" t="s">
        <v>26</v>
      </c>
      <c r="B26">
        <v>3763</v>
      </c>
      <c r="C26">
        <v>1663</v>
      </c>
      <c r="D26">
        <v>37</v>
      </c>
      <c r="E26">
        <v>2021</v>
      </c>
      <c r="F26" t="str">
        <f t="shared" si="0"/>
        <v>(511)</v>
      </c>
      <c r="G26" t="str">
        <f t="shared" si="1"/>
        <v>511</v>
      </c>
      <c r="H26" t="str">
        <f t="shared" si="2"/>
        <v>WASHINGTON DC (HAGRSTWN)</v>
      </c>
    </row>
    <row r="27" spans="1:8" x14ac:dyDescent="0.3">
      <c r="A27" t="s">
        <v>27</v>
      </c>
      <c r="B27">
        <v>3613</v>
      </c>
      <c r="C27">
        <v>1854</v>
      </c>
      <c r="D27">
        <v>45</v>
      </c>
      <c r="E27">
        <v>2021</v>
      </c>
      <c r="F27" t="str">
        <f t="shared" si="0"/>
        <v>(679)</v>
      </c>
      <c r="G27" t="str">
        <f t="shared" si="1"/>
        <v>679</v>
      </c>
      <c r="H27" t="str">
        <f t="shared" si="2"/>
        <v>DES MOINES-AMES</v>
      </c>
    </row>
    <row r="28" spans="1:8" x14ac:dyDescent="0.3">
      <c r="A28" t="s">
        <v>28</v>
      </c>
      <c r="B28">
        <v>3554</v>
      </c>
      <c r="C28">
        <v>1651</v>
      </c>
      <c r="D28">
        <v>39</v>
      </c>
      <c r="E28">
        <v>2021</v>
      </c>
      <c r="F28" t="str">
        <f t="shared" si="0"/>
        <v>(542)</v>
      </c>
      <c r="G28" t="str">
        <f t="shared" si="1"/>
        <v>542</v>
      </c>
      <c r="H28" t="str">
        <f t="shared" si="2"/>
        <v>DAYTON</v>
      </c>
    </row>
    <row r="29" spans="1:8" x14ac:dyDescent="0.3">
      <c r="A29" t="s">
        <v>29</v>
      </c>
      <c r="B29">
        <v>3243</v>
      </c>
      <c r="C29">
        <v>1474</v>
      </c>
      <c r="D29">
        <v>38</v>
      </c>
      <c r="E29">
        <v>2021</v>
      </c>
      <c r="F29" t="str">
        <f t="shared" si="0"/>
        <v>(505)</v>
      </c>
      <c r="G29" t="str">
        <f t="shared" si="1"/>
        <v>505</v>
      </c>
      <c r="H29" t="str">
        <f t="shared" si="2"/>
        <v>DETROIT</v>
      </c>
    </row>
    <row r="30" spans="1:8" x14ac:dyDescent="0.3">
      <c r="A30" t="s">
        <v>32</v>
      </c>
      <c r="B30">
        <v>3002</v>
      </c>
      <c r="C30">
        <v>1413</v>
      </c>
      <c r="D30">
        <v>42</v>
      </c>
      <c r="E30">
        <v>2021</v>
      </c>
      <c r="F30" t="str">
        <f t="shared" si="0"/>
        <v>(658)</v>
      </c>
      <c r="G30" t="str">
        <f t="shared" si="1"/>
        <v>658</v>
      </c>
      <c r="H30" t="str">
        <f t="shared" si="2"/>
        <v>GREEN BAY-APPLETON</v>
      </c>
    </row>
    <row r="31" spans="1:8" x14ac:dyDescent="0.3">
      <c r="A31" t="s">
        <v>31</v>
      </c>
      <c r="B31">
        <v>2824</v>
      </c>
      <c r="C31">
        <v>1358</v>
      </c>
      <c r="D31">
        <v>42</v>
      </c>
      <c r="E31">
        <v>2021</v>
      </c>
      <c r="F31" t="str">
        <f t="shared" si="0"/>
        <v>(637)</v>
      </c>
      <c r="G31" t="str">
        <f t="shared" si="1"/>
        <v>637</v>
      </c>
      <c r="H31" t="str">
        <f t="shared" si="2"/>
        <v>CEDAR RAPIDS-WTRLO-IWC&amp;DUB</v>
      </c>
    </row>
    <row r="32" spans="1:8" x14ac:dyDescent="0.3">
      <c r="A32" t="s">
        <v>35</v>
      </c>
      <c r="B32">
        <v>2713</v>
      </c>
      <c r="C32">
        <v>1264</v>
      </c>
      <c r="D32">
        <v>17</v>
      </c>
      <c r="E32">
        <v>2021</v>
      </c>
      <c r="F32" t="str">
        <f t="shared" si="0"/>
        <v>(619)</v>
      </c>
      <c r="G32" t="str">
        <f t="shared" si="1"/>
        <v>619</v>
      </c>
      <c r="H32" t="str">
        <f t="shared" si="2"/>
        <v>SPRINGFIELD MO</v>
      </c>
    </row>
    <row r="33" spans="1:8" x14ac:dyDescent="0.3">
      <c r="A33" t="s">
        <v>51</v>
      </c>
      <c r="B33">
        <v>2520</v>
      </c>
      <c r="C33">
        <v>1340</v>
      </c>
      <c r="D33">
        <v>16</v>
      </c>
      <c r="E33">
        <v>2021</v>
      </c>
      <c r="F33" t="str">
        <f t="shared" si="0"/>
        <v>(789)</v>
      </c>
      <c r="G33" t="str">
        <f t="shared" si="1"/>
        <v>789</v>
      </c>
      <c r="H33" t="str">
        <f t="shared" si="2"/>
        <v>TUCSON (SIERRA VISTA)</v>
      </c>
    </row>
    <row r="34" spans="1:8" x14ac:dyDescent="0.3">
      <c r="A34" t="s">
        <v>34</v>
      </c>
      <c r="B34">
        <v>2445</v>
      </c>
      <c r="C34">
        <v>857</v>
      </c>
      <c r="D34">
        <v>6</v>
      </c>
      <c r="E34">
        <v>2021</v>
      </c>
      <c r="F34" t="str">
        <f t="shared" si="0"/>
        <v>(507)</v>
      </c>
      <c r="G34" t="str">
        <f t="shared" si="1"/>
        <v>507</v>
      </c>
      <c r="H34" t="str">
        <f t="shared" si="2"/>
        <v>SAVANNAH</v>
      </c>
    </row>
    <row r="35" spans="1:8" x14ac:dyDescent="0.3">
      <c r="A35" t="s">
        <v>33</v>
      </c>
      <c r="B35">
        <v>2355</v>
      </c>
      <c r="C35">
        <v>1003</v>
      </c>
      <c r="D35">
        <v>18</v>
      </c>
      <c r="E35">
        <v>2021</v>
      </c>
      <c r="F35" t="str">
        <f t="shared" si="0"/>
        <v>(648)</v>
      </c>
      <c r="G35" t="str">
        <f t="shared" si="1"/>
        <v>648</v>
      </c>
      <c r="H35" t="str">
        <f t="shared" si="2"/>
        <v>CHAMPAIGN&amp;SPRNGFLD-DECATUR</v>
      </c>
    </row>
    <row r="36" spans="1:8" x14ac:dyDescent="0.3">
      <c r="A36" t="s">
        <v>38</v>
      </c>
      <c r="B36">
        <v>2351</v>
      </c>
      <c r="C36">
        <v>997</v>
      </c>
      <c r="D36">
        <v>15</v>
      </c>
      <c r="E36">
        <v>2021</v>
      </c>
      <c r="F36" t="str">
        <f t="shared" si="0"/>
        <v>(623)</v>
      </c>
      <c r="G36" t="str">
        <f t="shared" si="1"/>
        <v>623</v>
      </c>
      <c r="H36" t="str">
        <f t="shared" si="2"/>
        <v>DALLAS-FT. WORTH</v>
      </c>
    </row>
    <row r="37" spans="1:8" x14ac:dyDescent="0.3">
      <c r="A37" t="s">
        <v>41</v>
      </c>
      <c r="B37">
        <v>2250</v>
      </c>
      <c r="C37">
        <v>1107</v>
      </c>
      <c r="D37">
        <v>12</v>
      </c>
      <c r="E37">
        <v>2021</v>
      </c>
      <c r="F37" t="str">
        <f t="shared" si="0"/>
        <v>(881)</v>
      </c>
      <c r="G37" t="str">
        <f t="shared" si="1"/>
        <v>881</v>
      </c>
      <c r="H37" t="str">
        <f t="shared" si="2"/>
        <v>SPOKANE</v>
      </c>
    </row>
    <row r="38" spans="1:8" x14ac:dyDescent="0.3">
      <c r="A38" t="s">
        <v>36</v>
      </c>
      <c r="B38">
        <v>2249</v>
      </c>
      <c r="C38">
        <v>813</v>
      </c>
      <c r="D38">
        <v>3</v>
      </c>
      <c r="E38">
        <v>2021</v>
      </c>
      <c r="F38" t="str">
        <f t="shared" si="0"/>
        <v>(503)</v>
      </c>
      <c r="G38" t="str">
        <f t="shared" si="1"/>
        <v>503</v>
      </c>
      <c r="H38" t="str">
        <f t="shared" si="2"/>
        <v>MACON</v>
      </c>
    </row>
    <row r="39" spans="1:8" x14ac:dyDescent="0.3">
      <c r="A39" t="s">
        <v>37</v>
      </c>
      <c r="B39">
        <v>2212</v>
      </c>
      <c r="C39">
        <v>994</v>
      </c>
      <c r="D39">
        <v>13</v>
      </c>
      <c r="E39">
        <v>2021</v>
      </c>
      <c r="F39" t="str">
        <f t="shared" si="0"/>
        <v>(682)</v>
      </c>
      <c r="G39" t="str">
        <f t="shared" si="1"/>
        <v>682</v>
      </c>
      <c r="H39" t="str">
        <f t="shared" si="2"/>
        <v>DAVENPORT-R.ISLAND-MOLINE</v>
      </c>
    </row>
    <row r="40" spans="1:8" x14ac:dyDescent="0.3">
      <c r="A40" t="s">
        <v>39</v>
      </c>
      <c r="B40">
        <v>2192</v>
      </c>
      <c r="C40">
        <v>1074</v>
      </c>
      <c r="D40">
        <v>28</v>
      </c>
      <c r="E40">
        <v>2021</v>
      </c>
      <c r="F40" t="str">
        <f t="shared" si="0"/>
        <v>(547)</v>
      </c>
      <c r="G40" t="str">
        <f t="shared" si="1"/>
        <v>547</v>
      </c>
      <c r="H40" t="str">
        <f t="shared" si="2"/>
        <v>TOLEDO</v>
      </c>
    </row>
    <row r="41" spans="1:8" x14ac:dyDescent="0.3">
      <c r="A41" t="s">
        <v>40</v>
      </c>
      <c r="B41">
        <v>2115</v>
      </c>
      <c r="C41">
        <v>1094</v>
      </c>
      <c r="D41">
        <v>13</v>
      </c>
      <c r="E41">
        <v>2021</v>
      </c>
      <c r="F41" t="str">
        <f t="shared" si="0"/>
        <v>(722)</v>
      </c>
      <c r="G41" t="str">
        <f t="shared" si="1"/>
        <v>722</v>
      </c>
      <c r="H41" t="str">
        <f t="shared" si="2"/>
        <v>LINCOLN &amp; HASTINGS-KRNY</v>
      </c>
    </row>
    <row r="42" spans="1:8" x14ac:dyDescent="0.3">
      <c r="A42" t="s">
        <v>43</v>
      </c>
      <c r="B42">
        <v>2012</v>
      </c>
      <c r="C42">
        <v>1061</v>
      </c>
      <c r="D42">
        <v>11</v>
      </c>
      <c r="E42">
        <v>2021</v>
      </c>
      <c r="F42" t="str">
        <f t="shared" si="0"/>
        <v>(604)</v>
      </c>
      <c r="G42" t="str">
        <f t="shared" si="1"/>
        <v>604</v>
      </c>
      <c r="H42" t="str">
        <f t="shared" si="2"/>
        <v>COLUMBIA-JEFFERSON CITY</v>
      </c>
    </row>
    <row r="43" spans="1:8" x14ac:dyDescent="0.3">
      <c r="A43" t="s">
        <v>45</v>
      </c>
      <c r="B43">
        <v>1970</v>
      </c>
      <c r="C43">
        <v>1108</v>
      </c>
      <c r="D43">
        <v>28</v>
      </c>
      <c r="E43">
        <v>2021</v>
      </c>
      <c r="F43" t="str">
        <f t="shared" si="0"/>
        <v>(757)</v>
      </c>
      <c r="G43" t="str">
        <f t="shared" si="1"/>
        <v>757</v>
      </c>
      <c r="H43" t="str">
        <f t="shared" si="2"/>
        <v>BOISE</v>
      </c>
    </row>
    <row r="44" spans="1:8" x14ac:dyDescent="0.3">
      <c r="A44" t="s">
        <v>42</v>
      </c>
      <c r="B44">
        <v>1943</v>
      </c>
      <c r="C44">
        <v>909</v>
      </c>
      <c r="D44">
        <v>35</v>
      </c>
      <c r="E44">
        <v>2021</v>
      </c>
      <c r="F44" t="str">
        <f t="shared" si="0"/>
        <v>(724)</v>
      </c>
      <c r="G44" t="str">
        <f t="shared" si="1"/>
        <v>724</v>
      </c>
      <c r="H44" t="str">
        <f t="shared" si="2"/>
        <v>FARGO</v>
      </c>
    </row>
    <row r="45" spans="1:8" x14ac:dyDescent="0.3">
      <c r="A45" t="s">
        <v>44</v>
      </c>
      <c r="B45">
        <v>1941</v>
      </c>
      <c r="C45">
        <v>917</v>
      </c>
      <c r="D45">
        <v>20</v>
      </c>
      <c r="E45">
        <v>2021</v>
      </c>
      <c r="F45" t="str">
        <f t="shared" si="0"/>
        <v>(702)</v>
      </c>
      <c r="G45" t="str">
        <f t="shared" si="1"/>
        <v>702</v>
      </c>
      <c r="H45" t="str">
        <f t="shared" si="2"/>
        <v>LA CROSSE-EAU CLAIRE</v>
      </c>
    </row>
    <row r="46" spans="1:8" x14ac:dyDescent="0.3">
      <c r="A46" t="s">
        <v>49</v>
      </c>
      <c r="B46">
        <v>1843</v>
      </c>
      <c r="C46">
        <v>913</v>
      </c>
      <c r="D46">
        <v>11</v>
      </c>
      <c r="E46">
        <v>2021</v>
      </c>
      <c r="F46" t="str">
        <f t="shared" si="0"/>
        <v>(801)</v>
      </c>
      <c r="G46" t="str">
        <f t="shared" si="1"/>
        <v>801</v>
      </c>
      <c r="H46" t="str">
        <f t="shared" si="2"/>
        <v>EUGENE</v>
      </c>
    </row>
    <row r="47" spans="1:8" x14ac:dyDescent="0.3">
      <c r="A47" t="s">
        <v>60</v>
      </c>
      <c r="B47">
        <v>1824</v>
      </c>
      <c r="C47">
        <v>455</v>
      </c>
      <c r="D47">
        <v>9</v>
      </c>
      <c r="E47">
        <v>2021</v>
      </c>
      <c r="F47" t="str">
        <f t="shared" si="0"/>
        <v>o (0)</v>
      </c>
      <c r="G47" t="str">
        <f t="shared" si="1"/>
        <v>N/A</v>
      </c>
      <c r="H47" t="str">
        <f t="shared" si="2"/>
        <v>N/A</v>
      </c>
    </row>
    <row r="48" spans="1:8" x14ac:dyDescent="0.3">
      <c r="A48" t="s">
        <v>46</v>
      </c>
      <c r="B48">
        <v>1811</v>
      </c>
      <c r="C48">
        <v>853</v>
      </c>
      <c r="D48">
        <v>22</v>
      </c>
      <c r="E48">
        <v>2021</v>
      </c>
      <c r="F48" t="str">
        <f t="shared" si="0"/>
        <v>(807)</v>
      </c>
      <c r="G48" t="str">
        <f t="shared" si="1"/>
        <v>807</v>
      </c>
      <c r="H48" t="str">
        <f t="shared" si="2"/>
        <v>SAN FRANCISCO-OAK-SAN JOSE</v>
      </c>
    </row>
    <row r="49" spans="1:8" x14ac:dyDescent="0.3">
      <c r="A49" t="s">
        <v>56</v>
      </c>
      <c r="B49">
        <v>1762</v>
      </c>
      <c r="C49">
        <v>813</v>
      </c>
      <c r="D49">
        <v>17</v>
      </c>
      <c r="E49">
        <v>2021</v>
      </c>
      <c r="F49" t="str">
        <f t="shared" si="0"/>
        <v>(529)</v>
      </c>
      <c r="G49" t="str">
        <f t="shared" si="1"/>
        <v>529</v>
      </c>
      <c r="H49" t="str">
        <f t="shared" si="2"/>
        <v>LOUISVILLE</v>
      </c>
    </row>
    <row r="50" spans="1:8" x14ac:dyDescent="0.3">
      <c r="A50" t="s">
        <v>47</v>
      </c>
      <c r="B50">
        <v>1755</v>
      </c>
      <c r="C50">
        <v>640</v>
      </c>
      <c r="D50">
        <v>5</v>
      </c>
      <c r="E50">
        <v>2021</v>
      </c>
      <c r="F50" t="str">
        <f t="shared" si="0"/>
        <v>(520)</v>
      </c>
      <c r="G50" t="str">
        <f t="shared" si="1"/>
        <v>520</v>
      </c>
      <c r="H50" t="str">
        <f t="shared" si="2"/>
        <v>AUGUSTA-AIKEN</v>
      </c>
    </row>
    <row r="51" spans="1:8" x14ac:dyDescent="0.3">
      <c r="A51" t="s">
        <v>53</v>
      </c>
      <c r="B51">
        <v>1721</v>
      </c>
      <c r="C51">
        <v>760</v>
      </c>
      <c r="D51">
        <v>14</v>
      </c>
      <c r="E51">
        <v>2021</v>
      </c>
      <c r="F51" t="str">
        <f t="shared" si="0"/>
        <v>(610)</v>
      </c>
      <c r="G51" t="str">
        <f t="shared" si="1"/>
        <v>610</v>
      </c>
      <c r="H51" t="str">
        <f t="shared" si="2"/>
        <v>ROCKFORD</v>
      </c>
    </row>
    <row r="52" spans="1:8" x14ac:dyDescent="0.3">
      <c r="A52" t="s">
        <v>48</v>
      </c>
      <c r="B52">
        <v>1662</v>
      </c>
      <c r="C52">
        <v>770</v>
      </c>
      <c r="D52">
        <v>19</v>
      </c>
      <c r="E52">
        <v>2021</v>
      </c>
      <c r="F52" t="str">
        <f t="shared" si="0"/>
        <v>(725)</v>
      </c>
      <c r="G52" t="str">
        <f t="shared" si="1"/>
        <v>725</v>
      </c>
      <c r="H52" t="str">
        <f t="shared" si="2"/>
        <v>SIOUX FALLS(MITCHELL)</v>
      </c>
    </row>
    <row r="53" spans="1:8" x14ac:dyDescent="0.3">
      <c r="A53" t="s">
        <v>50</v>
      </c>
      <c r="B53">
        <v>1569</v>
      </c>
      <c r="C53">
        <v>706</v>
      </c>
      <c r="D53">
        <v>9</v>
      </c>
      <c r="E53">
        <v>2021</v>
      </c>
      <c r="F53" t="str">
        <f t="shared" si="0"/>
        <v>(632)</v>
      </c>
      <c r="G53" t="str">
        <f t="shared" si="1"/>
        <v>632</v>
      </c>
      <c r="H53" t="str">
        <f t="shared" si="2"/>
        <v>PADUCAH-CAPE GIRARD-HARSBG</v>
      </c>
    </row>
    <row r="54" spans="1:8" x14ac:dyDescent="0.3">
      <c r="A54" t="s">
        <v>52</v>
      </c>
      <c r="B54">
        <v>1549</v>
      </c>
      <c r="C54">
        <v>783</v>
      </c>
      <c r="D54">
        <v>24</v>
      </c>
      <c r="E54">
        <v>2021</v>
      </c>
      <c r="F54" t="str">
        <f t="shared" si="0"/>
        <v>(705)</v>
      </c>
      <c r="G54" t="str">
        <f t="shared" si="1"/>
        <v>705</v>
      </c>
      <c r="H54" t="str">
        <f t="shared" si="2"/>
        <v>WAUSAU-RHINELANDER</v>
      </c>
    </row>
    <row r="55" spans="1:8" x14ac:dyDescent="0.3">
      <c r="A55" t="s">
        <v>55</v>
      </c>
      <c r="B55">
        <v>1480</v>
      </c>
      <c r="C55">
        <v>701</v>
      </c>
      <c r="D55">
        <v>11</v>
      </c>
      <c r="E55">
        <v>2021</v>
      </c>
      <c r="F55" t="str">
        <f t="shared" si="0"/>
        <v>(810)</v>
      </c>
      <c r="G55" t="str">
        <f t="shared" si="1"/>
        <v>810</v>
      </c>
      <c r="H55" t="str">
        <f t="shared" si="2"/>
        <v>YAKIMA-PASCO-RCHLND-KNNWCK</v>
      </c>
    </row>
    <row r="56" spans="1:8" x14ac:dyDescent="0.3">
      <c r="A56" t="s">
        <v>54</v>
      </c>
      <c r="B56">
        <v>1472</v>
      </c>
      <c r="C56">
        <v>743</v>
      </c>
      <c r="D56">
        <v>15</v>
      </c>
      <c r="E56">
        <v>2021</v>
      </c>
      <c r="F56" t="str">
        <f t="shared" si="0"/>
        <v>(509)</v>
      </c>
      <c r="G56" t="str">
        <f t="shared" si="1"/>
        <v>509</v>
      </c>
      <c r="H56" t="str">
        <f t="shared" si="2"/>
        <v>FT. WAYNE</v>
      </c>
    </row>
    <row r="57" spans="1:8" x14ac:dyDescent="0.3">
      <c r="A57" t="s">
        <v>71</v>
      </c>
      <c r="B57">
        <v>1415</v>
      </c>
      <c r="C57">
        <v>767</v>
      </c>
      <c r="D57">
        <v>4</v>
      </c>
      <c r="E57">
        <v>2021</v>
      </c>
      <c r="F57" t="str">
        <f t="shared" si="0"/>
        <v>(811)</v>
      </c>
      <c r="G57" t="str">
        <f t="shared" si="1"/>
        <v>811</v>
      </c>
      <c r="H57" t="str">
        <f t="shared" si="2"/>
        <v>RENO</v>
      </c>
    </row>
    <row r="58" spans="1:8" x14ac:dyDescent="0.3">
      <c r="A58" t="s">
        <v>57</v>
      </c>
      <c r="B58">
        <v>1402</v>
      </c>
      <c r="C58">
        <v>703</v>
      </c>
      <c r="D58">
        <v>9</v>
      </c>
      <c r="E58">
        <v>2021</v>
      </c>
      <c r="F58" t="str">
        <f t="shared" si="0"/>
        <v>(588)</v>
      </c>
      <c r="G58" t="str">
        <f t="shared" si="1"/>
        <v>588</v>
      </c>
      <c r="H58" t="str">
        <f t="shared" si="2"/>
        <v>SOUTH BEND-ELKHART</v>
      </c>
    </row>
    <row r="59" spans="1:8" x14ac:dyDescent="0.3">
      <c r="A59" t="s">
        <v>58</v>
      </c>
      <c r="B59">
        <v>1268</v>
      </c>
      <c r="C59">
        <v>425</v>
      </c>
      <c r="D59">
        <v>2</v>
      </c>
      <c r="E59">
        <v>2021</v>
      </c>
      <c r="F59" t="str">
        <f t="shared" si="0"/>
        <v>(525)</v>
      </c>
      <c r="G59" t="str">
        <f t="shared" si="1"/>
        <v>525</v>
      </c>
      <c r="H59" t="str">
        <f t="shared" si="2"/>
        <v>ALBANY GA</v>
      </c>
    </row>
    <row r="60" spans="1:8" x14ac:dyDescent="0.3">
      <c r="A60" t="s">
        <v>62</v>
      </c>
      <c r="B60">
        <v>1231</v>
      </c>
      <c r="C60">
        <v>634</v>
      </c>
      <c r="D60">
        <v>21</v>
      </c>
      <c r="E60">
        <v>2021</v>
      </c>
      <c r="F60" t="str">
        <f t="shared" si="0"/>
        <v>(687)</v>
      </c>
      <c r="G60" t="str">
        <f t="shared" si="1"/>
        <v>687</v>
      </c>
      <c r="H60" t="str">
        <f t="shared" si="2"/>
        <v>MINOT-BSMRCK-DCKNSN(WLSTN)</v>
      </c>
    </row>
    <row r="61" spans="1:8" x14ac:dyDescent="0.3">
      <c r="A61" t="s">
        <v>64</v>
      </c>
      <c r="B61">
        <v>1214</v>
      </c>
      <c r="C61">
        <v>620</v>
      </c>
      <c r="D61">
        <v>10</v>
      </c>
      <c r="E61">
        <v>2021</v>
      </c>
      <c r="F61" t="str">
        <f t="shared" si="0"/>
        <v>(605)</v>
      </c>
      <c r="G61" t="str">
        <f t="shared" si="1"/>
        <v>605</v>
      </c>
      <c r="H61" t="str">
        <f t="shared" si="2"/>
        <v>TOPEKA</v>
      </c>
    </row>
    <row r="62" spans="1:8" x14ac:dyDescent="0.3">
      <c r="A62" t="s">
        <v>59</v>
      </c>
      <c r="B62">
        <v>1153</v>
      </c>
      <c r="C62">
        <v>382</v>
      </c>
      <c r="D62">
        <v>4</v>
      </c>
      <c r="E62">
        <v>2021</v>
      </c>
      <c r="F62" t="str">
        <f t="shared" si="0"/>
        <v>(611)</v>
      </c>
      <c r="G62" t="str">
        <f t="shared" si="1"/>
        <v>611</v>
      </c>
      <c r="H62" t="str">
        <f t="shared" si="2"/>
        <v>ROCHESTR-MASON CITY-AUSTIN</v>
      </c>
    </row>
    <row r="63" spans="1:8" x14ac:dyDescent="0.3">
      <c r="A63" t="s">
        <v>66</v>
      </c>
      <c r="B63">
        <v>1145</v>
      </c>
      <c r="C63">
        <v>546</v>
      </c>
      <c r="D63">
        <v>12</v>
      </c>
      <c r="E63">
        <v>2021</v>
      </c>
      <c r="F63" t="str">
        <f t="shared" si="0"/>
        <v>(675)</v>
      </c>
      <c r="G63" t="str">
        <f t="shared" si="1"/>
        <v>675</v>
      </c>
      <c r="H63" t="str">
        <f t="shared" si="2"/>
        <v>PEORIA-BLOOMINGTON</v>
      </c>
    </row>
    <row r="64" spans="1:8" x14ac:dyDescent="0.3">
      <c r="A64" t="s">
        <v>61</v>
      </c>
      <c r="B64">
        <v>1116</v>
      </c>
      <c r="C64">
        <v>407</v>
      </c>
      <c r="D64">
        <v>4</v>
      </c>
      <c r="E64">
        <v>2021</v>
      </c>
      <c r="F64" t="str">
        <f t="shared" si="0"/>
        <v>(676)</v>
      </c>
      <c r="G64" t="str">
        <f t="shared" si="1"/>
        <v>676</v>
      </c>
      <c r="H64" t="str">
        <f t="shared" si="2"/>
        <v>DULUTH-SUPERIOR</v>
      </c>
    </row>
    <row r="65" spans="1:8" x14ac:dyDescent="0.3">
      <c r="A65" t="s">
        <v>63</v>
      </c>
      <c r="B65">
        <v>1072</v>
      </c>
      <c r="C65">
        <v>435</v>
      </c>
      <c r="D65">
        <v>8</v>
      </c>
      <c r="E65">
        <v>2021</v>
      </c>
      <c r="F65" t="str">
        <f t="shared" si="0"/>
        <v>(790)</v>
      </c>
      <c r="G65" t="str">
        <f t="shared" si="1"/>
        <v>790</v>
      </c>
      <c r="H65" t="str">
        <f t="shared" si="2"/>
        <v>ALBUQUERQUE-SANTA FE</v>
      </c>
    </row>
    <row r="66" spans="1:8" x14ac:dyDescent="0.3">
      <c r="A66" t="s">
        <v>65</v>
      </c>
      <c r="B66">
        <v>1061</v>
      </c>
      <c r="C66">
        <v>413</v>
      </c>
      <c r="D66">
        <v>2</v>
      </c>
      <c r="E66">
        <v>2021</v>
      </c>
      <c r="F66" t="str">
        <f t="shared" si="0"/>
        <v>(575)</v>
      </c>
      <c r="G66" t="str">
        <f t="shared" si="1"/>
        <v>575</v>
      </c>
      <c r="H66" t="str">
        <f t="shared" si="2"/>
        <v>CHATTANOOGA</v>
      </c>
    </row>
    <row r="67" spans="1:8" x14ac:dyDescent="0.3">
      <c r="A67" t="s">
        <v>67</v>
      </c>
      <c r="B67">
        <v>980</v>
      </c>
      <c r="C67">
        <v>513</v>
      </c>
      <c r="D67">
        <v>13</v>
      </c>
      <c r="E67">
        <v>2021</v>
      </c>
      <c r="F67" t="str">
        <f t="shared" ref="F67:F130" si="3">IF(RIGHT(A67,1)=")",RIGHT(A67,5),"N/A")</f>
        <v>(603)</v>
      </c>
      <c r="G67" t="str">
        <f t="shared" ref="G67:G130" si="4">TRIM(IF(LEFT(F67,1)="(",MID(F67,2,3),"N/A"))</f>
        <v>603</v>
      </c>
      <c r="H67" t="str">
        <f t="shared" ref="H67:H130" si="5">UPPER(TRIM(IF(G67="N/A","N/A",LEFT(A67,LEN(A67)-5))))</f>
        <v>JOPLIN-PITTSBURG</v>
      </c>
    </row>
    <row r="68" spans="1:8" x14ac:dyDescent="0.3">
      <c r="A68" t="s">
        <v>70</v>
      </c>
      <c r="B68">
        <v>928</v>
      </c>
      <c r="C68">
        <v>271</v>
      </c>
      <c r="D68">
        <v>0</v>
      </c>
      <c r="E68">
        <v>2021</v>
      </c>
      <c r="F68" t="str">
        <f t="shared" si="3"/>
        <v>(561)</v>
      </c>
      <c r="G68" t="str">
        <f t="shared" si="4"/>
        <v>561</v>
      </c>
      <c r="H68" t="str">
        <f t="shared" si="5"/>
        <v>JACKSONVILLE</v>
      </c>
    </row>
    <row r="69" spans="1:8" x14ac:dyDescent="0.3">
      <c r="A69" t="s">
        <v>69</v>
      </c>
      <c r="B69">
        <v>901</v>
      </c>
      <c r="C69">
        <v>386</v>
      </c>
      <c r="D69">
        <v>8</v>
      </c>
      <c r="E69">
        <v>2021</v>
      </c>
      <c r="F69" t="str">
        <f t="shared" si="3"/>
        <v>(862)</v>
      </c>
      <c r="G69" t="str">
        <f t="shared" si="4"/>
        <v>862</v>
      </c>
      <c r="H69" t="str">
        <f t="shared" si="5"/>
        <v>SACRAMNTO-STKTON-MODESTO</v>
      </c>
    </row>
    <row r="70" spans="1:8" x14ac:dyDescent="0.3">
      <c r="A70" t="s">
        <v>72</v>
      </c>
      <c r="B70">
        <v>886</v>
      </c>
      <c r="C70">
        <v>423</v>
      </c>
      <c r="D70">
        <v>7</v>
      </c>
      <c r="E70">
        <v>2021</v>
      </c>
      <c r="F70" t="str">
        <f t="shared" si="3"/>
        <v>(649)</v>
      </c>
      <c r="G70" t="str">
        <f t="shared" si="4"/>
        <v>649</v>
      </c>
      <c r="H70" t="str">
        <f t="shared" si="5"/>
        <v>EVANSVILLE</v>
      </c>
    </row>
    <row r="71" spans="1:8" x14ac:dyDescent="0.3">
      <c r="A71" t="s">
        <v>77</v>
      </c>
      <c r="B71">
        <v>875</v>
      </c>
      <c r="C71">
        <v>361</v>
      </c>
      <c r="D71">
        <v>1</v>
      </c>
      <c r="E71">
        <v>2021</v>
      </c>
      <c r="F71" t="str">
        <f t="shared" si="3"/>
        <v>(522)</v>
      </c>
      <c r="G71" t="str">
        <f t="shared" si="4"/>
        <v>522</v>
      </c>
      <c r="H71" t="str">
        <f t="shared" si="5"/>
        <v>COLUMBUS GA (OPELIKA AL)</v>
      </c>
    </row>
    <row r="72" spans="1:8" x14ac:dyDescent="0.3">
      <c r="A72" t="s">
        <v>68</v>
      </c>
      <c r="B72">
        <v>807</v>
      </c>
      <c r="C72">
        <v>361</v>
      </c>
      <c r="D72">
        <v>8</v>
      </c>
      <c r="E72">
        <v>2021</v>
      </c>
      <c r="F72" t="str">
        <f t="shared" si="3"/>
        <v>(581)</v>
      </c>
      <c r="G72" t="str">
        <f t="shared" si="4"/>
        <v>581</v>
      </c>
      <c r="H72" t="str">
        <f t="shared" si="5"/>
        <v>TERRE HAUTE</v>
      </c>
    </row>
    <row r="73" spans="1:8" x14ac:dyDescent="0.3">
      <c r="A73" t="s">
        <v>73</v>
      </c>
      <c r="B73">
        <v>798</v>
      </c>
      <c r="C73">
        <v>352</v>
      </c>
      <c r="D73">
        <v>10</v>
      </c>
      <c r="E73">
        <v>2021</v>
      </c>
      <c r="F73" t="str">
        <f t="shared" si="3"/>
        <v>(764)</v>
      </c>
      <c r="G73" t="str">
        <f t="shared" si="4"/>
        <v>764</v>
      </c>
      <c r="H73" t="str">
        <f t="shared" si="5"/>
        <v>RAPID CITY</v>
      </c>
    </row>
    <row r="74" spans="1:8" x14ac:dyDescent="0.3">
      <c r="A74" t="s">
        <v>82</v>
      </c>
      <c r="B74">
        <v>744</v>
      </c>
      <c r="C74">
        <v>279</v>
      </c>
      <c r="D74">
        <v>3</v>
      </c>
      <c r="E74">
        <v>2021</v>
      </c>
      <c r="F74" t="str">
        <f t="shared" si="3"/>
        <v>(630)</v>
      </c>
      <c r="G74" t="str">
        <f t="shared" si="4"/>
        <v>630</v>
      </c>
      <c r="H74" t="str">
        <f t="shared" si="5"/>
        <v>BIRMINGHAM (ANN AND TUSC)</v>
      </c>
    </row>
    <row r="75" spans="1:8" x14ac:dyDescent="0.3">
      <c r="A75" t="s">
        <v>90</v>
      </c>
      <c r="B75">
        <v>700</v>
      </c>
      <c r="C75">
        <v>347</v>
      </c>
      <c r="D75">
        <v>8</v>
      </c>
      <c r="E75">
        <v>2021</v>
      </c>
      <c r="F75" t="str">
        <f t="shared" si="3"/>
        <v>(813)</v>
      </c>
      <c r="G75" t="str">
        <f t="shared" si="4"/>
        <v>813</v>
      </c>
      <c r="H75" t="str">
        <f t="shared" si="5"/>
        <v>MEDFORD-KLAMATH FALLS</v>
      </c>
    </row>
    <row r="76" spans="1:8" x14ac:dyDescent="0.3">
      <c r="A76" t="s">
        <v>75</v>
      </c>
      <c r="B76">
        <v>672</v>
      </c>
      <c r="C76">
        <v>253</v>
      </c>
      <c r="D76">
        <v>7</v>
      </c>
      <c r="E76">
        <v>2021</v>
      </c>
      <c r="F76" t="str">
        <f t="shared" si="3"/>
        <v>(517)</v>
      </c>
      <c r="G76" t="str">
        <f t="shared" si="4"/>
        <v>517</v>
      </c>
      <c r="H76" t="str">
        <f t="shared" si="5"/>
        <v>CHARLOTTE</v>
      </c>
    </row>
    <row r="77" spans="1:8" x14ac:dyDescent="0.3">
      <c r="A77" t="s">
        <v>84</v>
      </c>
      <c r="B77">
        <v>664</v>
      </c>
      <c r="C77">
        <v>247</v>
      </c>
      <c r="D77">
        <v>1</v>
      </c>
      <c r="E77">
        <v>2021</v>
      </c>
      <c r="F77" t="str">
        <f t="shared" si="3"/>
        <v>(534)</v>
      </c>
      <c r="G77" t="str">
        <f t="shared" si="4"/>
        <v>534</v>
      </c>
      <c r="H77" t="str">
        <f t="shared" si="5"/>
        <v>ORLANDO-DAYTONA BCH-MELBRN</v>
      </c>
    </row>
    <row r="78" spans="1:8" x14ac:dyDescent="0.3">
      <c r="A78" t="s">
        <v>74</v>
      </c>
      <c r="B78">
        <v>645</v>
      </c>
      <c r="C78">
        <v>254</v>
      </c>
      <c r="D78">
        <v>2</v>
      </c>
      <c r="E78">
        <v>2021</v>
      </c>
      <c r="F78" t="str">
        <f t="shared" si="3"/>
        <v>(539)</v>
      </c>
      <c r="G78" t="str">
        <f t="shared" si="4"/>
        <v>539</v>
      </c>
      <c r="H78" t="str">
        <f t="shared" si="5"/>
        <v>TAMPA-ST. PETE (SARASOTA)</v>
      </c>
    </row>
    <row r="79" spans="1:8" x14ac:dyDescent="0.3">
      <c r="A79" t="s">
        <v>76</v>
      </c>
      <c r="B79">
        <v>627</v>
      </c>
      <c r="C79">
        <v>194</v>
      </c>
      <c r="D79">
        <v>1</v>
      </c>
      <c r="E79">
        <v>2021</v>
      </c>
      <c r="F79" t="str">
        <f t="shared" si="3"/>
        <v>(528)</v>
      </c>
      <c r="G79" t="str">
        <f t="shared" si="4"/>
        <v>528</v>
      </c>
      <c r="H79" t="str">
        <f t="shared" si="5"/>
        <v>MIAMI-FT. LAUDERDALE</v>
      </c>
    </row>
    <row r="80" spans="1:8" x14ac:dyDescent="0.3">
      <c r="A80" t="s">
        <v>81</v>
      </c>
      <c r="B80">
        <v>612</v>
      </c>
      <c r="C80">
        <v>265</v>
      </c>
      <c r="D80">
        <v>4</v>
      </c>
      <c r="E80">
        <v>2021</v>
      </c>
      <c r="F80" t="str">
        <f t="shared" si="3"/>
        <v>(659)</v>
      </c>
      <c r="G80" t="str">
        <f t="shared" si="4"/>
        <v>659</v>
      </c>
      <c r="H80" t="str">
        <f t="shared" si="5"/>
        <v>NASHVILLE</v>
      </c>
    </row>
    <row r="81" spans="1:8" x14ac:dyDescent="0.3">
      <c r="A81" t="s">
        <v>79</v>
      </c>
      <c r="B81">
        <v>589</v>
      </c>
      <c r="C81">
        <v>181</v>
      </c>
      <c r="D81">
        <v>1</v>
      </c>
      <c r="E81">
        <v>2021</v>
      </c>
      <c r="F81" t="str">
        <f t="shared" si="3"/>
        <v>(530)</v>
      </c>
      <c r="G81" t="str">
        <f t="shared" si="4"/>
        <v>530</v>
      </c>
      <c r="H81" t="str">
        <f t="shared" si="5"/>
        <v>TALLAHASSEE-THOMASVILLE</v>
      </c>
    </row>
    <row r="82" spans="1:8" x14ac:dyDescent="0.3">
      <c r="A82" t="s">
        <v>78</v>
      </c>
      <c r="B82">
        <v>577</v>
      </c>
      <c r="C82">
        <v>253</v>
      </c>
      <c r="D82">
        <v>4</v>
      </c>
      <c r="E82">
        <v>2021</v>
      </c>
      <c r="F82" t="str">
        <f t="shared" si="3"/>
        <v>(717)</v>
      </c>
      <c r="G82" t="str">
        <f t="shared" si="4"/>
        <v>717</v>
      </c>
      <c r="H82" t="str">
        <f t="shared" si="5"/>
        <v>QUINCY-HANNIBAL-KEOKUK</v>
      </c>
    </row>
    <row r="83" spans="1:8" x14ac:dyDescent="0.3">
      <c r="A83" t="s">
        <v>97</v>
      </c>
      <c r="B83">
        <v>574</v>
      </c>
      <c r="C83">
        <v>285</v>
      </c>
      <c r="D83">
        <v>3</v>
      </c>
      <c r="E83">
        <v>2021</v>
      </c>
      <c r="F83" t="str">
        <f t="shared" si="3"/>
        <v>(536)</v>
      </c>
      <c r="G83" t="str">
        <f t="shared" si="4"/>
        <v>536</v>
      </c>
      <c r="H83" t="str">
        <f t="shared" si="5"/>
        <v>YOUNGSTOWN</v>
      </c>
    </row>
    <row r="84" spans="1:8" x14ac:dyDescent="0.3">
      <c r="A84" t="s">
        <v>88</v>
      </c>
      <c r="B84">
        <v>545</v>
      </c>
      <c r="C84">
        <v>213</v>
      </c>
      <c r="D84">
        <v>2</v>
      </c>
      <c r="E84">
        <v>2021</v>
      </c>
      <c r="F84" t="str">
        <f t="shared" si="3"/>
        <v>(567)</v>
      </c>
      <c r="G84" t="str">
        <f t="shared" si="4"/>
        <v>567</v>
      </c>
      <c r="H84" t="str">
        <f t="shared" si="5"/>
        <v>GREENVLL-SPART-ASHEVLL-AND</v>
      </c>
    </row>
    <row r="85" spans="1:8" x14ac:dyDescent="0.3">
      <c r="A85" t="s">
        <v>117</v>
      </c>
      <c r="B85">
        <v>540</v>
      </c>
      <c r="C85">
        <v>46</v>
      </c>
      <c r="D85">
        <v>3</v>
      </c>
      <c r="E85">
        <v>2021</v>
      </c>
      <c r="F85" t="str">
        <f t="shared" si="3"/>
        <v>(533)</v>
      </c>
      <c r="G85" t="str">
        <f t="shared" si="4"/>
        <v>533</v>
      </c>
      <c r="H85" t="str">
        <f t="shared" si="5"/>
        <v>HARTFORD &amp; NEW HAVEN</v>
      </c>
    </row>
    <row r="86" spans="1:8" x14ac:dyDescent="0.3">
      <c r="A86" t="s">
        <v>85</v>
      </c>
      <c r="B86">
        <v>533</v>
      </c>
      <c r="C86">
        <v>301</v>
      </c>
      <c r="D86">
        <v>6</v>
      </c>
      <c r="E86">
        <v>2021</v>
      </c>
      <c r="F86" t="str">
        <f t="shared" si="3"/>
        <v>(758)</v>
      </c>
      <c r="G86" t="str">
        <f t="shared" si="4"/>
        <v>758</v>
      </c>
      <c r="H86" t="str">
        <f t="shared" si="5"/>
        <v>IDAHO FALS-POCATLLO(JCKSN)</v>
      </c>
    </row>
    <row r="87" spans="1:8" x14ac:dyDescent="0.3">
      <c r="A87" t="s">
        <v>87</v>
      </c>
      <c r="B87">
        <v>530</v>
      </c>
      <c r="C87">
        <v>225</v>
      </c>
      <c r="D87">
        <v>4</v>
      </c>
      <c r="E87">
        <v>2021</v>
      </c>
      <c r="F87" t="str">
        <f t="shared" si="3"/>
        <v>(671)</v>
      </c>
      <c r="G87" t="str">
        <f t="shared" si="4"/>
        <v>671</v>
      </c>
      <c r="H87" t="str">
        <f t="shared" si="5"/>
        <v>TULSA</v>
      </c>
    </row>
    <row r="88" spans="1:8" x14ac:dyDescent="0.3">
      <c r="A88" t="s">
        <v>94</v>
      </c>
      <c r="B88">
        <v>527</v>
      </c>
      <c r="C88">
        <v>251</v>
      </c>
      <c r="D88">
        <v>2</v>
      </c>
      <c r="E88">
        <v>2021</v>
      </c>
      <c r="F88" t="str">
        <f t="shared" si="3"/>
        <v>(624)</v>
      </c>
      <c r="G88" t="str">
        <f t="shared" si="4"/>
        <v>624</v>
      </c>
      <c r="H88" t="str">
        <f t="shared" si="5"/>
        <v>SIOUX CITY</v>
      </c>
    </row>
    <row r="89" spans="1:8" x14ac:dyDescent="0.3">
      <c r="A89" t="s">
        <v>83</v>
      </c>
      <c r="B89">
        <v>522</v>
      </c>
      <c r="C89">
        <v>208</v>
      </c>
      <c r="D89">
        <v>3</v>
      </c>
      <c r="E89">
        <v>2021</v>
      </c>
      <c r="F89" t="str">
        <f t="shared" si="3"/>
        <v>(618)</v>
      </c>
      <c r="G89" t="str">
        <f t="shared" si="4"/>
        <v>618</v>
      </c>
      <c r="H89" t="str">
        <f t="shared" si="5"/>
        <v>HOUSTON</v>
      </c>
    </row>
    <row r="90" spans="1:8" x14ac:dyDescent="0.3">
      <c r="A90" t="s">
        <v>80</v>
      </c>
      <c r="B90">
        <v>474</v>
      </c>
      <c r="C90">
        <v>256</v>
      </c>
      <c r="D90">
        <v>6</v>
      </c>
      <c r="E90">
        <v>2021</v>
      </c>
      <c r="F90" t="str">
        <f t="shared" si="3"/>
        <v>(638)</v>
      </c>
      <c r="G90" t="str">
        <f t="shared" si="4"/>
        <v>638</v>
      </c>
      <c r="H90" t="str">
        <f t="shared" si="5"/>
        <v>ST. JOSEPH</v>
      </c>
    </row>
    <row r="91" spans="1:8" x14ac:dyDescent="0.3">
      <c r="A91" t="s">
        <v>100</v>
      </c>
      <c r="B91">
        <v>455</v>
      </c>
      <c r="C91">
        <v>240</v>
      </c>
      <c r="D91">
        <v>6</v>
      </c>
      <c r="E91">
        <v>2021</v>
      </c>
      <c r="F91" t="str">
        <f t="shared" si="3"/>
        <v>(773)</v>
      </c>
      <c r="G91" t="str">
        <f t="shared" si="4"/>
        <v>773</v>
      </c>
      <c r="H91" t="str">
        <f t="shared" si="5"/>
        <v>GRAND JUNCTION-MONTROSE</v>
      </c>
    </row>
    <row r="92" spans="1:8" x14ac:dyDescent="0.3">
      <c r="A92" t="s">
        <v>92</v>
      </c>
      <c r="B92">
        <v>415</v>
      </c>
      <c r="C92">
        <v>224</v>
      </c>
      <c r="D92">
        <v>4</v>
      </c>
      <c r="E92">
        <v>2021</v>
      </c>
      <c r="F92" t="str">
        <f t="shared" si="3"/>
        <v>(582)</v>
      </c>
      <c r="G92" t="str">
        <f t="shared" si="4"/>
        <v>582</v>
      </c>
      <c r="H92" t="str">
        <f t="shared" si="5"/>
        <v>LAFAYETTE IN</v>
      </c>
    </row>
    <row r="93" spans="1:8" x14ac:dyDescent="0.3">
      <c r="A93" t="s">
        <v>93</v>
      </c>
      <c r="B93">
        <v>414</v>
      </c>
      <c r="C93">
        <v>196</v>
      </c>
      <c r="D93">
        <v>5</v>
      </c>
      <c r="E93">
        <v>2021</v>
      </c>
      <c r="F93" t="str">
        <f t="shared" si="3"/>
        <v>(564)</v>
      </c>
      <c r="G93" t="str">
        <f t="shared" si="4"/>
        <v>564</v>
      </c>
      <c r="H93" t="str">
        <f t="shared" si="5"/>
        <v>CHARLESTON-HUNTINGTON</v>
      </c>
    </row>
    <row r="94" spans="1:8" x14ac:dyDescent="0.3">
      <c r="A94" t="s">
        <v>89</v>
      </c>
      <c r="B94">
        <v>410</v>
      </c>
      <c r="C94">
        <v>131</v>
      </c>
      <c r="D94">
        <v>2</v>
      </c>
      <c r="E94">
        <v>2021</v>
      </c>
      <c r="F94" t="str">
        <f t="shared" si="3"/>
        <v>(737)</v>
      </c>
      <c r="G94" t="str">
        <f t="shared" si="4"/>
        <v>737</v>
      </c>
      <c r="H94" t="str">
        <f t="shared" si="5"/>
        <v>MANKATO</v>
      </c>
    </row>
    <row r="95" spans="1:8" x14ac:dyDescent="0.3">
      <c r="A95" t="s">
        <v>95</v>
      </c>
      <c r="B95">
        <v>378</v>
      </c>
      <c r="C95">
        <v>169</v>
      </c>
      <c r="D95">
        <v>4</v>
      </c>
      <c r="E95">
        <v>2021</v>
      </c>
      <c r="F95" t="str">
        <f t="shared" si="3"/>
        <v>(508)</v>
      </c>
      <c r="G95" t="str">
        <f t="shared" si="4"/>
        <v>508</v>
      </c>
      <c r="H95" t="str">
        <f t="shared" si="5"/>
        <v>PITTSBURGH</v>
      </c>
    </row>
    <row r="96" spans="1:8" x14ac:dyDescent="0.3">
      <c r="A96" t="s">
        <v>157</v>
      </c>
      <c r="B96">
        <v>347</v>
      </c>
      <c r="C96">
        <v>145</v>
      </c>
      <c r="D96">
        <v>2</v>
      </c>
      <c r="E96">
        <v>2021</v>
      </c>
      <c r="F96" t="str">
        <f t="shared" si="3"/>
        <v>(745)</v>
      </c>
      <c r="G96" t="str">
        <f t="shared" si="4"/>
        <v>745</v>
      </c>
      <c r="H96" t="str">
        <f t="shared" si="5"/>
        <v>FAIRBANKS</v>
      </c>
    </row>
    <row r="97" spans="1:8" x14ac:dyDescent="0.3">
      <c r="A97" t="s">
        <v>91</v>
      </c>
      <c r="B97">
        <v>338</v>
      </c>
      <c r="C97">
        <v>156</v>
      </c>
      <c r="D97">
        <v>4</v>
      </c>
      <c r="E97">
        <v>2021</v>
      </c>
      <c r="F97" t="str">
        <f t="shared" si="3"/>
        <v>(506)</v>
      </c>
      <c r="G97" t="str">
        <f t="shared" si="4"/>
        <v>506</v>
      </c>
      <c r="H97" t="str">
        <f t="shared" si="5"/>
        <v>BOSTON (MANCHESTER)</v>
      </c>
    </row>
    <row r="98" spans="1:8" x14ac:dyDescent="0.3">
      <c r="A98" t="s">
        <v>103</v>
      </c>
      <c r="B98">
        <v>335</v>
      </c>
      <c r="C98">
        <v>161</v>
      </c>
      <c r="D98">
        <v>0</v>
      </c>
      <c r="E98">
        <v>2021</v>
      </c>
      <c r="F98" t="str">
        <f t="shared" si="3"/>
        <v>(771)</v>
      </c>
      <c r="G98" t="str">
        <f t="shared" si="4"/>
        <v>771</v>
      </c>
      <c r="H98" t="str">
        <f t="shared" si="5"/>
        <v>YUMA-EL CENTRO</v>
      </c>
    </row>
    <row r="99" spans="1:8" x14ac:dyDescent="0.3">
      <c r="A99" t="s">
        <v>96</v>
      </c>
      <c r="B99">
        <v>333</v>
      </c>
      <c r="C99">
        <v>148</v>
      </c>
      <c r="D99">
        <v>3</v>
      </c>
      <c r="E99">
        <v>2021</v>
      </c>
      <c r="F99" t="str">
        <f t="shared" si="3"/>
        <v>(821)</v>
      </c>
      <c r="G99" t="str">
        <f t="shared" si="4"/>
        <v>821</v>
      </c>
      <c r="H99" t="str">
        <f t="shared" si="5"/>
        <v>BEND OR</v>
      </c>
    </row>
    <row r="100" spans="1:8" x14ac:dyDescent="0.3">
      <c r="A100" t="s">
        <v>98</v>
      </c>
      <c r="B100">
        <v>304</v>
      </c>
      <c r="C100">
        <v>146</v>
      </c>
      <c r="D100">
        <v>3</v>
      </c>
      <c r="E100">
        <v>2021</v>
      </c>
      <c r="F100" t="str">
        <f t="shared" si="3"/>
        <v>(631)</v>
      </c>
      <c r="G100" t="str">
        <f t="shared" si="4"/>
        <v>631</v>
      </c>
      <c r="H100" t="str">
        <f t="shared" si="5"/>
        <v>OTTUMWA-KIRKSVILLE</v>
      </c>
    </row>
    <row r="101" spans="1:8" x14ac:dyDescent="0.3">
      <c r="A101" t="s">
        <v>86</v>
      </c>
      <c r="B101">
        <v>304</v>
      </c>
      <c r="C101">
        <v>84</v>
      </c>
      <c r="D101">
        <v>0</v>
      </c>
      <c r="E101">
        <v>2021</v>
      </c>
      <c r="F101" t="str">
        <f t="shared" si="3"/>
        <v>(670)</v>
      </c>
      <c r="G101" t="str">
        <f t="shared" si="4"/>
        <v>670</v>
      </c>
      <c r="H101" t="str">
        <f t="shared" si="5"/>
        <v>FT. SMITH-FAY-SPRNGDL-RGRS</v>
      </c>
    </row>
    <row r="102" spans="1:8" x14ac:dyDescent="0.3">
      <c r="A102" t="s">
        <v>101</v>
      </c>
      <c r="B102">
        <v>281</v>
      </c>
      <c r="C102">
        <v>139</v>
      </c>
      <c r="D102">
        <v>1</v>
      </c>
      <c r="E102">
        <v>2021</v>
      </c>
      <c r="F102" t="str">
        <f t="shared" si="3"/>
        <v>(558)</v>
      </c>
      <c r="G102" t="str">
        <f t="shared" si="4"/>
        <v>558</v>
      </c>
      <c r="H102" t="str">
        <f t="shared" si="5"/>
        <v>LIMA</v>
      </c>
    </row>
    <row r="103" spans="1:8" x14ac:dyDescent="0.3">
      <c r="A103" t="s">
        <v>141</v>
      </c>
      <c r="B103">
        <v>279</v>
      </c>
      <c r="C103">
        <v>27</v>
      </c>
      <c r="D103">
        <v>1</v>
      </c>
      <c r="E103">
        <v>2021</v>
      </c>
      <c r="F103" t="str">
        <f t="shared" si="3"/>
        <v>(514)</v>
      </c>
      <c r="G103" t="str">
        <f t="shared" si="4"/>
        <v>514</v>
      </c>
      <c r="H103" t="str">
        <f t="shared" si="5"/>
        <v>BUFFALO</v>
      </c>
    </row>
    <row r="104" spans="1:8" x14ac:dyDescent="0.3">
      <c r="A104" t="s">
        <v>104</v>
      </c>
      <c r="B104">
        <v>269</v>
      </c>
      <c r="C104">
        <v>112</v>
      </c>
      <c r="D104">
        <v>2</v>
      </c>
      <c r="E104">
        <v>2021</v>
      </c>
      <c r="F104" t="str">
        <f t="shared" si="3"/>
        <v>(825)</v>
      </c>
      <c r="G104" t="str">
        <f t="shared" si="4"/>
        <v>825</v>
      </c>
      <c r="H104" t="str">
        <f t="shared" si="5"/>
        <v>SAN DIEGO</v>
      </c>
    </row>
    <row r="105" spans="1:8" x14ac:dyDescent="0.3">
      <c r="A105" t="s">
        <v>99</v>
      </c>
      <c r="B105">
        <v>265</v>
      </c>
      <c r="C105">
        <v>140</v>
      </c>
      <c r="D105">
        <v>1</v>
      </c>
      <c r="E105">
        <v>2021</v>
      </c>
      <c r="F105" t="str">
        <f t="shared" si="3"/>
        <v>(635)</v>
      </c>
      <c r="G105" t="str">
        <f t="shared" si="4"/>
        <v>635</v>
      </c>
      <c r="H105" t="str">
        <f t="shared" si="5"/>
        <v>AUSTIN</v>
      </c>
    </row>
    <row r="106" spans="1:8" x14ac:dyDescent="0.3">
      <c r="A106" t="s">
        <v>102</v>
      </c>
      <c r="B106">
        <v>243</v>
      </c>
      <c r="C106">
        <v>134</v>
      </c>
      <c r="D106">
        <v>1</v>
      </c>
      <c r="E106">
        <v>2021</v>
      </c>
      <c r="F106" t="str">
        <f t="shared" si="3"/>
        <v>(759)</v>
      </c>
      <c r="G106" t="str">
        <f t="shared" si="4"/>
        <v>759</v>
      </c>
      <c r="H106" t="str">
        <f t="shared" si="5"/>
        <v>CHEYENNE-SCOTTSBLUFF</v>
      </c>
    </row>
    <row r="107" spans="1:8" x14ac:dyDescent="0.3">
      <c r="A107" t="s">
        <v>107</v>
      </c>
      <c r="B107">
        <v>192</v>
      </c>
      <c r="C107">
        <v>110</v>
      </c>
      <c r="D107">
        <v>0</v>
      </c>
      <c r="E107">
        <v>2021</v>
      </c>
      <c r="F107" t="str">
        <f t="shared" si="3"/>
        <v>(760)</v>
      </c>
      <c r="G107" t="str">
        <f t="shared" si="4"/>
        <v>760</v>
      </c>
      <c r="H107" t="str">
        <f t="shared" si="5"/>
        <v>TWIN FALLS</v>
      </c>
    </row>
    <row r="108" spans="1:8" x14ac:dyDescent="0.3">
      <c r="A108" t="s">
        <v>113</v>
      </c>
      <c r="B108">
        <v>179</v>
      </c>
      <c r="C108">
        <v>82</v>
      </c>
      <c r="D108">
        <v>3</v>
      </c>
      <c r="E108">
        <v>2021</v>
      </c>
      <c r="F108" t="str">
        <f t="shared" si="3"/>
        <v>(554)</v>
      </c>
      <c r="G108" t="str">
        <f t="shared" si="4"/>
        <v>554</v>
      </c>
      <c r="H108" t="str">
        <f t="shared" si="5"/>
        <v>WHEELING-STEUBENVILLE</v>
      </c>
    </row>
    <row r="109" spans="1:8" x14ac:dyDescent="0.3">
      <c r="A109" t="s">
        <v>110</v>
      </c>
      <c r="B109">
        <v>177</v>
      </c>
      <c r="C109">
        <v>71</v>
      </c>
      <c r="D109">
        <v>2</v>
      </c>
      <c r="E109">
        <v>2021</v>
      </c>
      <c r="F109" t="str">
        <f t="shared" si="3"/>
        <v>(512)</v>
      </c>
      <c r="G109" t="str">
        <f t="shared" si="4"/>
        <v>512</v>
      </c>
      <c r="H109" t="str">
        <f t="shared" si="5"/>
        <v>BALTIMORE</v>
      </c>
    </row>
    <row r="110" spans="1:8" x14ac:dyDescent="0.3">
      <c r="A110" t="s">
        <v>105</v>
      </c>
      <c r="B110">
        <v>170</v>
      </c>
      <c r="C110">
        <v>80</v>
      </c>
      <c r="D110">
        <v>0</v>
      </c>
      <c r="E110">
        <v>2021</v>
      </c>
      <c r="F110" t="str">
        <f t="shared" si="3"/>
        <v>(563)</v>
      </c>
      <c r="G110" t="str">
        <f t="shared" si="4"/>
        <v>563</v>
      </c>
      <c r="H110" t="str">
        <f t="shared" si="5"/>
        <v>GRAND RAPIDS-KALMZOO-B.CRK</v>
      </c>
    </row>
    <row r="111" spans="1:8" x14ac:dyDescent="0.3">
      <c r="A111" t="s">
        <v>114</v>
      </c>
      <c r="B111">
        <v>165</v>
      </c>
      <c r="C111">
        <v>61</v>
      </c>
      <c r="D111">
        <v>1</v>
      </c>
      <c r="E111">
        <v>2021</v>
      </c>
      <c r="F111" t="str">
        <f t="shared" si="3"/>
        <v>(641)</v>
      </c>
      <c r="G111" t="str">
        <f t="shared" si="4"/>
        <v>641</v>
      </c>
      <c r="H111" t="str">
        <f t="shared" si="5"/>
        <v>SAN ANTONIO</v>
      </c>
    </row>
    <row r="112" spans="1:8" x14ac:dyDescent="0.3">
      <c r="A112" t="s">
        <v>109</v>
      </c>
      <c r="B112">
        <v>156</v>
      </c>
      <c r="C112">
        <v>86</v>
      </c>
      <c r="D112">
        <v>2</v>
      </c>
      <c r="E112">
        <v>2021</v>
      </c>
      <c r="F112" t="str">
        <f t="shared" si="3"/>
        <v>(650)</v>
      </c>
      <c r="G112" t="str">
        <f t="shared" si="4"/>
        <v>650</v>
      </c>
      <c r="H112" t="str">
        <f t="shared" si="5"/>
        <v>OKLAHOMA CITY</v>
      </c>
    </row>
    <row r="113" spans="1:8" x14ac:dyDescent="0.3">
      <c r="A113" t="s">
        <v>153</v>
      </c>
      <c r="B113">
        <v>149</v>
      </c>
      <c r="C113">
        <v>20</v>
      </c>
      <c r="D113">
        <v>0</v>
      </c>
      <c r="E113">
        <v>2021</v>
      </c>
      <c r="F113" t="str">
        <f t="shared" si="3"/>
        <v>(532)</v>
      </c>
      <c r="G113" t="str">
        <f t="shared" si="4"/>
        <v>532</v>
      </c>
      <c r="H113" t="str">
        <f t="shared" si="5"/>
        <v>ALBANY-SCHENECTADY-TROY</v>
      </c>
    </row>
    <row r="114" spans="1:8" x14ac:dyDescent="0.3">
      <c r="A114" t="s">
        <v>111</v>
      </c>
      <c r="B114">
        <v>147</v>
      </c>
      <c r="C114">
        <v>72</v>
      </c>
      <c r="D114">
        <v>0</v>
      </c>
      <c r="E114">
        <v>2021</v>
      </c>
      <c r="F114" t="str">
        <f t="shared" si="3"/>
        <v>(596)</v>
      </c>
      <c r="G114" t="str">
        <f t="shared" si="4"/>
        <v>596</v>
      </c>
      <c r="H114" t="str">
        <f t="shared" si="5"/>
        <v>ZANESVILLE</v>
      </c>
    </row>
    <row r="115" spans="1:8" x14ac:dyDescent="0.3">
      <c r="A115" t="s">
        <v>108</v>
      </c>
      <c r="B115">
        <v>144</v>
      </c>
      <c r="C115">
        <v>64</v>
      </c>
      <c r="D115">
        <v>0</v>
      </c>
      <c r="E115">
        <v>2021</v>
      </c>
      <c r="F115" t="str">
        <f t="shared" si="3"/>
        <v>(640)</v>
      </c>
      <c r="G115" t="str">
        <f t="shared" si="4"/>
        <v>640</v>
      </c>
      <c r="H115" t="str">
        <f t="shared" si="5"/>
        <v>MEMPHIS</v>
      </c>
    </row>
    <row r="116" spans="1:8" x14ac:dyDescent="0.3">
      <c r="A116" t="s">
        <v>182</v>
      </c>
      <c r="B116">
        <v>137</v>
      </c>
      <c r="C116">
        <v>11</v>
      </c>
      <c r="D116">
        <v>0</v>
      </c>
      <c r="E116">
        <v>2021</v>
      </c>
      <c r="F116" t="str">
        <f t="shared" si="3"/>
        <v>(538)</v>
      </c>
      <c r="G116" t="str">
        <f t="shared" si="4"/>
        <v>538</v>
      </c>
      <c r="H116" t="str">
        <f t="shared" si="5"/>
        <v>ROCHESTER NY</v>
      </c>
    </row>
    <row r="117" spans="1:8" x14ac:dyDescent="0.3">
      <c r="A117" t="s">
        <v>115</v>
      </c>
      <c r="B117">
        <v>136</v>
      </c>
      <c r="C117">
        <v>44</v>
      </c>
      <c r="D117">
        <v>1</v>
      </c>
      <c r="E117">
        <v>2021</v>
      </c>
      <c r="F117" t="str">
        <f t="shared" si="3"/>
        <v>(548)</v>
      </c>
      <c r="G117" t="str">
        <f t="shared" si="4"/>
        <v>548</v>
      </c>
      <c r="H117" t="str">
        <f t="shared" si="5"/>
        <v>WEST PALM BEACH-FT. PIERCE</v>
      </c>
    </row>
    <row r="118" spans="1:8" x14ac:dyDescent="0.3">
      <c r="A118" t="s">
        <v>181</v>
      </c>
      <c r="B118">
        <v>134</v>
      </c>
      <c r="C118">
        <v>18</v>
      </c>
      <c r="D118">
        <v>0</v>
      </c>
      <c r="E118">
        <v>2021</v>
      </c>
      <c r="F118" t="str">
        <f t="shared" si="3"/>
        <v>(555)</v>
      </c>
      <c r="G118" t="str">
        <f t="shared" si="4"/>
        <v>555</v>
      </c>
      <c r="H118" t="str">
        <f t="shared" si="5"/>
        <v>SYRACUSE</v>
      </c>
    </row>
    <row r="119" spans="1:8" x14ac:dyDescent="0.3">
      <c r="A119" t="s">
        <v>106</v>
      </c>
      <c r="B119">
        <v>128</v>
      </c>
      <c r="C119">
        <v>57</v>
      </c>
      <c r="D119">
        <v>1</v>
      </c>
      <c r="E119">
        <v>2021</v>
      </c>
      <c r="F119" t="str">
        <f t="shared" si="3"/>
        <v>(765)</v>
      </c>
      <c r="G119" t="str">
        <f t="shared" si="4"/>
        <v>765</v>
      </c>
      <c r="H119" t="str">
        <f t="shared" si="5"/>
        <v>EL PASO (LAS CRUCES)</v>
      </c>
    </row>
    <row r="120" spans="1:8" x14ac:dyDescent="0.3">
      <c r="A120" t="s">
        <v>118</v>
      </c>
      <c r="B120">
        <v>128</v>
      </c>
      <c r="C120">
        <v>49</v>
      </c>
      <c r="D120">
        <v>0</v>
      </c>
      <c r="E120">
        <v>2021</v>
      </c>
      <c r="F120" t="str">
        <f t="shared" si="3"/>
        <v>(740)</v>
      </c>
      <c r="G120" t="str">
        <f t="shared" si="4"/>
        <v>740</v>
      </c>
      <c r="H120" t="str">
        <f t="shared" si="5"/>
        <v>NORTH PLATTE</v>
      </c>
    </row>
    <row r="121" spans="1:8" x14ac:dyDescent="0.3">
      <c r="A121" t="s">
        <v>112</v>
      </c>
      <c r="B121">
        <v>127</v>
      </c>
      <c r="C121">
        <v>51</v>
      </c>
      <c r="D121">
        <v>3</v>
      </c>
      <c r="E121">
        <v>2021</v>
      </c>
      <c r="F121" t="str">
        <f t="shared" si="3"/>
        <v>(560)</v>
      </c>
      <c r="G121" t="str">
        <f t="shared" si="4"/>
        <v>560</v>
      </c>
      <c r="H121" t="str">
        <f t="shared" si="5"/>
        <v>RALEIGH-DURHAM (FAYETVLLE)</v>
      </c>
    </row>
    <row r="122" spans="1:8" x14ac:dyDescent="0.3">
      <c r="A122" t="s">
        <v>120</v>
      </c>
      <c r="B122">
        <v>127</v>
      </c>
      <c r="C122">
        <v>34</v>
      </c>
      <c r="D122">
        <v>1</v>
      </c>
      <c r="E122">
        <v>2021</v>
      </c>
      <c r="F122" t="str">
        <f t="shared" si="3"/>
        <v>(571)</v>
      </c>
      <c r="G122" t="str">
        <f t="shared" si="4"/>
        <v>571</v>
      </c>
      <c r="H122" t="str">
        <f t="shared" si="5"/>
        <v>FT. MYERS-NAPLES</v>
      </c>
    </row>
    <row r="123" spans="1:8" x14ac:dyDescent="0.3">
      <c r="A123" t="s">
        <v>122</v>
      </c>
      <c r="B123">
        <v>123</v>
      </c>
      <c r="C123">
        <v>30</v>
      </c>
      <c r="D123">
        <v>1</v>
      </c>
      <c r="E123">
        <v>2021</v>
      </c>
      <c r="F123" t="str">
        <f t="shared" si="3"/>
        <v>(686)</v>
      </c>
      <c r="G123" t="str">
        <f t="shared" si="4"/>
        <v>686</v>
      </c>
      <c r="H123" t="str">
        <f t="shared" si="5"/>
        <v>MOBILE-PENSACOLA (FT WALT)</v>
      </c>
    </row>
    <row r="124" spans="1:8" x14ac:dyDescent="0.3">
      <c r="A124" t="s">
        <v>136</v>
      </c>
      <c r="B124">
        <v>97</v>
      </c>
      <c r="C124">
        <v>37</v>
      </c>
      <c r="D124">
        <v>1</v>
      </c>
      <c r="E124">
        <v>2021</v>
      </c>
      <c r="F124" t="str">
        <f t="shared" si="3"/>
        <v>(698)</v>
      </c>
      <c r="G124" t="str">
        <f t="shared" si="4"/>
        <v>698</v>
      </c>
      <c r="H124" t="str">
        <f t="shared" si="5"/>
        <v>MONTGOMERY-SELMA</v>
      </c>
    </row>
    <row r="125" spans="1:8" x14ac:dyDescent="0.3">
      <c r="A125" t="s">
        <v>125</v>
      </c>
      <c r="B125">
        <v>96</v>
      </c>
      <c r="C125">
        <v>33</v>
      </c>
      <c r="D125">
        <v>0</v>
      </c>
      <c r="E125">
        <v>2021</v>
      </c>
      <c r="F125" t="str">
        <f t="shared" si="3"/>
        <v>(622)</v>
      </c>
      <c r="G125" t="str">
        <f t="shared" si="4"/>
        <v>622</v>
      </c>
      <c r="H125" t="str">
        <f t="shared" si="5"/>
        <v>NEW ORLEANS</v>
      </c>
    </row>
    <row r="126" spans="1:8" x14ac:dyDescent="0.3">
      <c r="A126" t="s">
        <v>123</v>
      </c>
      <c r="B126">
        <v>84</v>
      </c>
      <c r="C126">
        <v>39</v>
      </c>
      <c r="D126">
        <v>0</v>
      </c>
      <c r="E126">
        <v>2021</v>
      </c>
      <c r="F126" t="str">
        <f t="shared" si="3"/>
        <v>(597)</v>
      </c>
      <c r="G126" t="str">
        <f t="shared" si="4"/>
        <v>597</v>
      </c>
      <c r="H126" t="str">
        <f t="shared" si="5"/>
        <v>PARKERSBURG</v>
      </c>
    </row>
    <row r="127" spans="1:8" x14ac:dyDescent="0.3">
      <c r="A127" t="s">
        <v>124</v>
      </c>
      <c r="B127">
        <v>80</v>
      </c>
      <c r="C127">
        <v>39</v>
      </c>
      <c r="D127">
        <v>1</v>
      </c>
      <c r="E127">
        <v>2021</v>
      </c>
      <c r="F127" t="str">
        <f t="shared" si="3"/>
        <v>(744)</v>
      </c>
      <c r="G127" t="str">
        <f t="shared" si="4"/>
        <v>744</v>
      </c>
      <c r="H127" t="str">
        <f t="shared" si="5"/>
        <v>HONOLULU</v>
      </c>
    </row>
    <row r="128" spans="1:8" x14ac:dyDescent="0.3">
      <c r="A128" t="s">
        <v>116</v>
      </c>
      <c r="B128">
        <v>79</v>
      </c>
      <c r="C128">
        <v>32</v>
      </c>
      <c r="D128">
        <v>0</v>
      </c>
      <c r="E128">
        <v>2021</v>
      </c>
      <c r="F128" t="str">
        <f t="shared" si="3"/>
        <v>(521)</v>
      </c>
      <c r="G128" t="str">
        <f t="shared" si="4"/>
        <v>521</v>
      </c>
      <c r="H128" t="str">
        <f t="shared" si="5"/>
        <v>PROVIDENCE-NEW BEDFORD</v>
      </c>
    </row>
    <row r="129" spans="1:8" x14ac:dyDescent="0.3">
      <c r="A129" t="s">
        <v>128</v>
      </c>
      <c r="B129">
        <v>76</v>
      </c>
      <c r="C129">
        <v>20</v>
      </c>
      <c r="D129">
        <v>0</v>
      </c>
      <c r="E129">
        <v>2021</v>
      </c>
      <c r="F129" t="str">
        <f t="shared" si="3"/>
        <v>(513)</v>
      </c>
      <c r="G129" t="str">
        <f t="shared" si="4"/>
        <v>513</v>
      </c>
      <c r="H129" t="str">
        <f t="shared" si="5"/>
        <v>FLINT-SAGINAW-BAY CITY</v>
      </c>
    </row>
    <row r="130" spans="1:8" x14ac:dyDescent="0.3">
      <c r="A130" t="s">
        <v>152</v>
      </c>
      <c r="B130">
        <v>70</v>
      </c>
      <c r="C130">
        <v>13</v>
      </c>
      <c r="D130">
        <v>0</v>
      </c>
      <c r="E130">
        <v>2021</v>
      </c>
      <c r="F130" t="str">
        <f t="shared" si="3"/>
        <v>(625)</v>
      </c>
      <c r="G130" t="str">
        <f t="shared" si="4"/>
        <v>625</v>
      </c>
      <c r="H130" t="str">
        <f t="shared" si="5"/>
        <v>WACO-TEMPLE-BRYAN</v>
      </c>
    </row>
    <row r="131" spans="1:8" x14ac:dyDescent="0.3">
      <c r="A131" t="s">
        <v>132</v>
      </c>
      <c r="B131">
        <v>69</v>
      </c>
      <c r="C131">
        <v>30</v>
      </c>
      <c r="D131">
        <v>0</v>
      </c>
      <c r="E131">
        <v>2021</v>
      </c>
      <c r="F131" t="str">
        <f t="shared" ref="F131:F194" si="6">IF(RIGHT(A131,1)=")",RIGHT(A131,5),"N/A")</f>
        <v>(544)</v>
      </c>
      <c r="G131" t="str">
        <f t="shared" ref="G131:G194" si="7">TRIM(IF(LEFT(F131,1)="(",MID(F131,2,3),"N/A"))</f>
        <v>544</v>
      </c>
      <c r="H131" t="str">
        <f t="shared" ref="H131:H194" si="8">UPPER(TRIM(IF(G131="N/A","N/A",LEFT(A131,LEN(A131)-5))))</f>
        <v>NORFOLK-PORTSMTH-NEWPT NWS</v>
      </c>
    </row>
    <row r="132" spans="1:8" x14ac:dyDescent="0.3">
      <c r="A132" t="s">
        <v>130</v>
      </c>
      <c r="B132">
        <v>68</v>
      </c>
      <c r="C132">
        <v>27</v>
      </c>
      <c r="D132">
        <v>1</v>
      </c>
      <c r="E132">
        <v>2021</v>
      </c>
      <c r="F132" t="str">
        <f t="shared" si="6"/>
        <v>(541)</v>
      </c>
      <c r="G132" t="str">
        <f t="shared" si="7"/>
        <v>541</v>
      </c>
      <c r="H132" t="str">
        <f t="shared" si="8"/>
        <v>LEXINGTON</v>
      </c>
    </row>
    <row r="133" spans="1:8" x14ac:dyDescent="0.3">
      <c r="A133" t="s">
        <v>121</v>
      </c>
      <c r="B133">
        <v>67</v>
      </c>
      <c r="C133">
        <v>28</v>
      </c>
      <c r="D133">
        <v>2</v>
      </c>
      <c r="E133">
        <v>2021</v>
      </c>
      <c r="F133" t="str">
        <f t="shared" si="6"/>
        <v>(551)</v>
      </c>
      <c r="G133" t="str">
        <f t="shared" si="7"/>
        <v>551</v>
      </c>
      <c r="H133" t="str">
        <f t="shared" si="8"/>
        <v>LANSING</v>
      </c>
    </row>
    <row r="134" spans="1:8" x14ac:dyDescent="0.3">
      <c r="A134" t="s">
        <v>126</v>
      </c>
      <c r="B134">
        <v>66</v>
      </c>
      <c r="C134">
        <v>29</v>
      </c>
      <c r="D134">
        <v>0</v>
      </c>
      <c r="E134">
        <v>2021</v>
      </c>
      <c r="F134" t="str">
        <f t="shared" si="6"/>
        <v>(518)</v>
      </c>
      <c r="G134" t="str">
        <f t="shared" si="7"/>
        <v>518</v>
      </c>
      <c r="H134" t="str">
        <f t="shared" si="8"/>
        <v>GREENSBORO-H.POINT-W.SALEM</v>
      </c>
    </row>
    <row r="135" spans="1:8" x14ac:dyDescent="0.3">
      <c r="A135" t="s">
        <v>148</v>
      </c>
      <c r="B135">
        <v>65</v>
      </c>
      <c r="C135">
        <v>17</v>
      </c>
      <c r="D135">
        <v>0</v>
      </c>
      <c r="E135">
        <v>2021</v>
      </c>
      <c r="F135" t="str">
        <f t="shared" si="6"/>
        <v>(577)</v>
      </c>
      <c r="G135" t="str">
        <f t="shared" si="7"/>
        <v>577</v>
      </c>
      <c r="H135" t="str">
        <f t="shared" si="8"/>
        <v>WILKES BARRE-SCRANTON-HZTN</v>
      </c>
    </row>
    <row r="136" spans="1:8" x14ac:dyDescent="0.3">
      <c r="A136" t="s">
        <v>119</v>
      </c>
      <c r="B136">
        <v>64</v>
      </c>
      <c r="C136">
        <v>36</v>
      </c>
      <c r="D136">
        <v>0</v>
      </c>
      <c r="E136">
        <v>2021</v>
      </c>
      <c r="F136" t="str">
        <f t="shared" si="6"/>
        <v>(866)</v>
      </c>
      <c r="G136" t="str">
        <f t="shared" si="7"/>
        <v>866</v>
      </c>
      <c r="H136" t="str">
        <f t="shared" si="8"/>
        <v>FRESNO-VISALIA</v>
      </c>
    </row>
    <row r="137" spans="1:8" x14ac:dyDescent="0.3">
      <c r="A137" t="s">
        <v>131</v>
      </c>
      <c r="B137">
        <v>61</v>
      </c>
      <c r="C137">
        <v>28</v>
      </c>
      <c r="D137">
        <v>0</v>
      </c>
      <c r="E137">
        <v>2021</v>
      </c>
      <c r="F137" t="str">
        <f t="shared" si="6"/>
        <v>(557)</v>
      </c>
      <c r="G137" t="str">
        <f t="shared" si="7"/>
        <v>557</v>
      </c>
      <c r="H137" t="str">
        <f t="shared" si="8"/>
        <v>KNOXVILLE</v>
      </c>
    </row>
    <row r="138" spans="1:8" x14ac:dyDescent="0.3">
      <c r="A138" t="s">
        <v>127</v>
      </c>
      <c r="B138">
        <v>60</v>
      </c>
      <c r="C138">
        <v>23</v>
      </c>
      <c r="D138">
        <v>1</v>
      </c>
      <c r="E138">
        <v>2021</v>
      </c>
      <c r="F138" t="str">
        <f t="shared" si="6"/>
        <v>(569)</v>
      </c>
      <c r="G138" t="str">
        <f t="shared" si="7"/>
        <v>569</v>
      </c>
      <c r="H138" t="str">
        <f t="shared" si="8"/>
        <v>HARRISONBURG</v>
      </c>
    </row>
    <row r="139" spans="1:8" x14ac:dyDescent="0.3">
      <c r="A139" t="s">
        <v>195</v>
      </c>
      <c r="B139">
        <v>60</v>
      </c>
      <c r="C139">
        <v>2</v>
      </c>
      <c r="D139">
        <v>0</v>
      </c>
      <c r="E139">
        <v>2021</v>
      </c>
      <c r="F139" t="str">
        <f t="shared" si="6"/>
        <v>(526)</v>
      </c>
      <c r="G139" t="str">
        <f t="shared" si="7"/>
        <v>526</v>
      </c>
      <c r="H139" t="str">
        <f t="shared" si="8"/>
        <v>UTICA</v>
      </c>
    </row>
    <row r="140" spans="1:8" x14ac:dyDescent="0.3">
      <c r="A140" t="s">
        <v>133</v>
      </c>
      <c r="B140">
        <v>59</v>
      </c>
      <c r="C140">
        <v>26</v>
      </c>
      <c r="D140">
        <v>1</v>
      </c>
      <c r="E140">
        <v>2021</v>
      </c>
      <c r="F140" t="str">
        <f t="shared" si="6"/>
        <v>(556)</v>
      </c>
      <c r="G140" t="str">
        <f t="shared" si="7"/>
        <v>556</v>
      </c>
      <c r="H140" t="str">
        <f t="shared" si="8"/>
        <v>RICHMOND-PETERSBURG</v>
      </c>
    </row>
    <row r="141" spans="1:8" x14ac:dyDescent="0.3">
      <c r="A141" t="s">
        <v>129</v>
      </c>
      <c r="B141">
        <v>58</v>
      </c>
      <c r="C141">
        <v>15</v>
      </c>
      <c r="D141">
        <v>0</v>
      </c>
      <c r="E141">
        <v>2021</v>
      </c>
      <c r="F141" t="str">
        <f t="shared" si="6"/>
        <v>(546)</v>
      </c>
      <c r="G141" t="str">
        <f t="shared" si="7"/>
        <v>546</v>
      </c>
      <c r="H141" t="str">
        <f t="shared" si="8"/>
        <v>COLUMBIA SC</v>
      </c>
    </row>
    <row r="142" spans="1:8" x14ac:dyDescent="0.3">
      <c r="A142" t="s">
        <v>202</v>
      </c>
      <c r="B142">
        <v>57</v>
      </c>
      <c r="C142">
        <v>4</v>
      </c>
      <c r="D142">
        <v>0</v>
      </c>
      <c r="E142">
        <v>2021</v>
      </c>
      <c r="F142" t="str">
        <f t="shared" si="6"/>
        <v>(543)</v>
      </c>
      <c r="G142" t="str">
        <f t="shared" si="7"/>
        <v>543</v>
      </c>
      <c r="H142" t="str">
        <f t="shared" si="8"/>
        <v>SPRINGFIELD-HOLYOKE</v>
      </c>
    </row>
    <row r="143" spans="1:8" x14ac:dyDescent="0.3">
      <c r="A143" t="s">
        <v>137</v>
      </c>
      <c r="B143">
        <v>45</v>
      </c>
      <c r="C143">
        <v>15</v>
      </c>
      <c r="D143">
        <v>0</v>
      </c>
      <c r="E143">
        <v>2021</v>
      </c>
      <c r="F143" t="str">
        <f t="shared" si="6"/>
        <v>(693)</v>
      </c>
      <c r="G143" t="str">
        <f t="shared" si="7"/>
        <v>693</v>
      </c>
      <c r="H143" t="str">
        <f t="shared" si="8"/>
        <v>LITTLE ROCK-PINE BLUFF</v>
      </c>
    </row>
    <row r="144" spans="1:8" x14ac:dyDescent="0.3">
      <c r="A144" t="s">
        <v>135</v>
      </c>
      <c r="B144">
        <v>43</v>
      </c>
      <c r="C144">
        <v>20</v>
      </c>
      <c r="D144">
        <v>0</v>
      </c>
      <c r="E144">
        <v>2021</v>
      </c>
      <c r="F144" t="str">
        <f t="shared" si="6"/>
        <v>(519)</v>
      </c>
      <c r="G144" t="str">
        <f t="shared" si="7"/>
        <v>519</v>
      </c>
      <c r="H144" t="str">
        <f t="shared" si="8"/>
        <v>CHARLESTON SC</v>
      </c>
    </row>
    <row r="145" spans="1:8" x14ac:dyDescent="0.3">
      <c r="A145" t="s">
        <v>156</v>
      </c>
      <c r="B145">
        <v>39</v>
      </c>
      <c r="C145">
        <v>12</v>
      </c>
      <c r="D145">
        <v>0</v>
      </c>
      <c r="E145">
        <v>2021</v>
      </c>
      <c r="F145" t="str">
        <f t="shared" si="6"/>
        <v>(606)</v>
      </c>
      <c r="G145" t="str">
        <f t="shared" si="7"/>
        <v>606</v>
      </c>
      <c r="H145" t="str">
        <f t="shared" si="8"/>
        <v>DOTHAN</v>
      </c>
    </row>
    <row r="146" spans="1:8" x14ac:dyDescent="0.3">
      <c r="A146" t="s">
        <v>178</v>
      </c>
      <c r="B146">
        <v>39</v>
      </c>
      <c r="C146">
        <v>9</v>
      </c>
      <c r="D146">
        <v>0</v>
      </c>
      <c r="E146">
        <v>2021</v>
      </c>
      <c r="F146" t="str">
        <f t="shared" si="6"/>
        <v>(523)</v>
      </c>
      <c r="G146" t="str">
        <f t="shared" si="7"/>
        <v>523</v>
      </c>
      <c r="H146" t="str">
        <f t="shared" si="8"/>
        <v>BURLINGTON-PLATTSBURGH</v>
      </c>
    </row>
    <row r="147" spans="1:8" x14ac:dyDescent="0.3">
      <c r="A147" t="s">
        <v>139</v>
      </c>
      <c r="B147">
        <v>38</v>
      </c>
      <c r="C147">
        <v>15</v>
      </c>
      <c r="D147">
        <v>0</v>
      </c>
      <c r="E147">
        <v>2021</v>
      </c>
      <c r="F147" t="str">
        <f t="shared" si="6"/>
        <v>(691)</v>
      </c>
      <c r="G147" t="str">
        <f t="shared" si="7"/>
        <v>691</v>
      </c>
      <c r="H147" t="str">
        <f t="shared" si="8"/>
        <v>HUNTSVILLE-DECATUR (FLOR)</v>
      </c>
    </row>
    <row r="148" spans="1:8" x14ac:dyDescent="0.3">
      <c r="A148" t="s">
        <v>144</v>
      </c>
      <c r="B148">
        <v>37</v>
      </c>
      <c r="C148">
        <v>16</v>
      </c>
      <c r="D148">
        <v>0</v>
      </c>
      <c r="E148">
        <v>2021</v>
      </c>
      <c r="F148" t="str">
        <f t="shared" si="6"/>
        <v>(804)</v>
      </c>
      <c r="G148" t="str">
        <f t="shared" si="7"/>
        <v>804</v>
      </c>
      <c r="H148" t="str">
        <f t="shared" si="8"/>
        <v>PALM SPRINGS</v>
      </c>
    </row>
    <row r="149" spans="1:8" x14ac:dyDescent="0.3">
      <c r="A149" t="s">
        <v>146</v>
      </c>
      <c r="B149">
        <v>37</v>
      </c>
      <c r="C149">
        <v>12</v>
      </c>
      <c r="D149">
        <v>1</v>
      </c>
      <c r="E149">
        <v>2021</v>
      </c>
      <c r="F149" t="str">
        <f t="shared" si="6"/>
        <v>(718)</v>
      </c>
      <c r="G149" t="str">
        <f t="shared" si="7"/>
        <v>718</v>
      </c>
      <c r="H149" t="str">
        <f t="shared" si="8"/>
        <v>JACKSON MS</v>
      </c>
    </row>
    <row r="150" spans="1:8" x14ac:dyDescent="0.3">
      <c r="A150" t="s">
        <v>143</v>
      </c>
      <c r="B150">
        <v>34</v>
      </c>
      <c r="C150">
        <v>10</v>
      </c>
      <c r="D150">
        <v>0</v>
      </c>
      <c r="E150">
        <v>2021</v>
      </c>
      <c r="F150" t="str">
        <f t="shared" si="6"/>
        <v>(592)</v>
      </c>
      <c r="G150" t="str">
        <f t="shared" si="7"/>
        <v>592</v>
      </c>
      <c r="H150" t="str">
        <f t="shared" si="8"/>
        <v>GAINESVILLE</v>
      </c>
    </row>
    <row r="151" spans="1:8" x14ac:dyDescent="0.3">
      <c r="A151" t="s">
        <v>159</v>
      </c>
      <c r="B151">
        <v>33</v>
      </c>
      <c r="C151">
        <v>11</v>
      </c>
      <c r="D151">
        <v>1</v>
      </c>
      <c r="E151">
        <v>2021</v>
      </c>
      <c r="F151" t="str">
        <f t="shared" si="6"/>
        <v>(636)</v>
      </c>
      <c r="G151" t="str">
        <f t="shared" si="7"/>
        <v>636</v>
      </c>
      <c r="H151" t="str">
        <f t="shared" si="8"/>
        <v>HARLINGEN-WSLCO-BRNSVL-MCA</v>
      </c>
    </row>
    <row r="152" spans="1:8" x14ac:dyDescent="0.3">
      <c r="A152" t="s">
        <v>145</v>
      </c>
      <c r="B152">
        <v>32</v>
      </c>
      <c r="C152">
        <v>12</v>
      </c>
      <c r="D152">
        <v>0</v>
      </c>
      <c r="E152">
        <v>2021</v>
      </c>
      <c r="F152" t="str">
        <f t="shared" si="6"/>
        <v>(566)</v>
      </c>
      <c r="G152" t="str">
        <f t="shared" si="7"/>
        <v>566</v>
      </c>
      <c r="H152" t="str">
        <f t="shared" si="8"/>
        <v>HARRISBURG-LNCSTR-LEB-YORK</v>
      </c>
    </row>
    <row r="153" spans="1:8" x14ac:dyDescent="0.3">
      <c r="A153" t="s">
        <v>154</v>
      </c>
      <c r="B153">
        <v>30</v>
      </c>
      <c r="C153">
        <v>10</v>
      </c>
      <c r="D153">
        <v>1</v>
      </c>
      <c r="E153">
        <v>2021</v>
      </c>
      <c r="F153" t="str">
        <f t="shared" si="6"/>
        <v>(656)</v>
      </c>
      <c r="G153" t="str">
        <f t="shared" si="7"/>
        <v>656</v>
      </c>
      <c r="H153" t="str">
        <f t="shared" si="8"/>
        <v>PANAMA CITY</v>
      </c>
    </row>
    <row r="154" spans="1:8" x14ac:dyDescent="0.3">
      <c r="A154" t="s">
        <v>138</v>
      </c>
      <c r="B154">
        <v>29</v>
      </c>
      <c r="C154">
        <v>15</v>
      </c>
      <c r="D154">
        <v>0</v>
      </c>
      <c r="E154">
        <v>2021</v>
      </c>
      <c r="F154" t="str">
        <f t="shared" si="6"/>
        <v>(716)</v>
      </c>
      <c r="G154" t="str">
        <f t="shared" si="7"/>
        <v>716</v>
      </c>
      <c r="H154" t="str">
        <f t="shared" si="8"/>
        <v>BATON ROUGE</v>
      </c>
    </row>
    <row r="155" spans="1:8" x14ac:dyDescent="0.3">
      <c r="A155" t="s">
        <v>140</v>
      </c>
      <c r="B155">
        <v>29</v>
      </c>
      <c r="C155">
        <v>12</v>
      </c>
      <c r="D155">
        <v>0</v>
      </c>
      <c r="E155">
        <v>2021</v>
      </c>
      <c r="F155" t="str">
        <f t="shared" si="6"/>
        <v>(855)</v>
      </c>
      <c r="G155" t="str">
        <f t="shared" si="7"/>
        <v>855</v>
      </c>
      <c r="H155" t="str">
        <f t="shared" si="8"/>
        <v>SANTABARBRA-SANMAR-SANLUOB</v>
      </c>
    </row>
    <row r="156" spans="1:8" x14ac:dyDescent="0.3">
      <c r="A156" t="s">
        <v>134</v>
      </c>
      <c r="B156">
        <v>29</v>
      </c>
      <c r="C156">
        <v>8</v>
      </c>
      <c r="D156">
        <v>0</v>
      </c>
      <c r="E156">
        <v>2021</v>
      </c>
      <c r="F156" t="str">
        <f t="shared" si="6"/>
        <v>(570)</v>
      </c>
      <c r="G156" t="str">
        <f t="shared" si="7"/>
        <v>570</v>
      </c>
      <c r="H156" t="str">
        <f t="shared" si="8"/>
        <v>MYRTLE BEACH-FLORENCE</v>
      </c>
    </row>
    <row r="157" spans="1:8" x14ac:dyDescent="0.3">
      <c r="A157" t="s">
        <v>147</v>
      </c>
      <c r="B157">
        <v>28</v>
      </c>
      <c r="C157">
        <v>20</v>
      </c>
      <c r="D157">
        <v>0</v>
      </c>
      <c r="E157">
        <v>2021</v>
      </c>
      <c r="F157" t="str">
        <f t="shared" si="6"/>
        <v>(573)</v>
      </c>
      <c r="G157" t="str">
        <f t="shared" si="7"/>
        <v>573</v>
      </c>
      <c r="H157" t="str">
        <f t="shared" si="8"/>
        <v>ROANOKE-LYNCHBURG</v>
      </c>
    </row>
    <row r="158" spans="1:8" x14ac:dyDescent="0.3">
      <c r="A158" t="s">
        <v>160</v>
      </c>
      <c r="B158">
        <v>27</v>
      </c>
      <c r="C158">
        <v>12</v>
      </c>
      <c r="D158">
        <v>0</v>
      </c>
      <c r="E158">
        <v>2021</v>
      </c>
      <c r="F158" t="str">
        <f t="shared" si="6"/>
        <v>(647)</v>
      </c>
      <c r="G158" t="str">
        <f t="shared" si="7"/>
        <v>647</v>
      </c>
      <c r="H158" t="str">
        <f t="shared" si="8"/>
        <v>GREENWOOD-GREENVILLE</v>
      </c>
    </row>
    <row r="159" spans="1:8" x14ac:dyDescent="0.3">
      <c r="A159" t="s">
        <v>149</v>
      </c>
      <c r="B159">
        <v>26</v>
      </c>
      <c r="C159">
        <v>15</v>
      </c>
      <c r="D159">
        <v>0</v>
      </c>
      <c r="E159">
        <v>2021</v>
      </c>
      <c r="F159" t="str">
        <f t="shared" si="6"/>
        <v>(574)</v>
      </c>
      <c r="G159" t="str">
        <f t="shared" si="7"/>
        <v>574</v>
      </c>
      <c r="H159" t="str">
        <f t="shared" si="8"/>
        <v>JOHNSTOWN-ALTOONA-ST COLGE</v>
      </c>
    </row>
    <row r="160" spans="1:8" x14ac:dyDescent="0.3">
      <c r="A160" t="s">
        <v>172</v>
      </c>
      <c r="B160">
        <v>26</v>
      </c>
      <c r="C160">
        <v>11</v>
      </c>
      <c r="D160">
        <v>1</v>
      </c>
      <c r="E160">
        <v>2021</v>
      </c>
      <c r="F160" t="str">
        <f t="shared" si="6"/>
        <v>(709)</v>
      </c>
      <c r="G160" t="str">
        <f t="shared" si="7"/>
        <v>709</v>
      </c>
      <c r="H160" t="str">
        <f t="shared" si="8"/>
        <v>TYLER-LONGVIEW(LFKN&amp;NCGD)</v>
      </c>
    </row>
    <row r="161" spans="1:8" x14ac:dyDescent="0.3">
      <c r="A161" t="s">
        <v>161</v>
      </c>
      <c r="B161">
        <v>26</v>
      </c>
      <c r="C161">
        <v>9</v>
      </c>
      <c r="D161">
        <v>0</v>
      </c>
      <c r="E161">
        <v>2021</v>
      </c>
      <c r="F161" t="str">
        <f t="shared" si="6"/>
        <v>(828)</v>
      </c>
      <c r="G161" t="str">
        <f t="shared" si="7"/>
        <v>828</v>
      </c>
      <c r="H161" t="str">
        <f t="shared" si="8"/>
        <v>MONTEREY-SALINAS</v>
      </c>
    </row>
    <row r="162" spans="1:8" x14ac:dyDescent="0.3">
      <c r="A162" t="s">
        <v>150</v>
      </c>
      <c r="B162">
        <v>24</v>
      </c>
      <c r="C162">
        <v>12</v>
      </c>
      <c r="D162">
        <v>0</v>
      </c>
      <c r="E162">
        <v>2021</v>
      </c>
      <c r="F162" t="str">
        <f t="shared" si="6"/>
        <v>(550)</v>
      </c>
      <c r="G162" t="str">
        <f t="shared" si="7"/>
        <v>550</v>
      </c>
      <c r="H162" t="str">
        <f t="shared" si="8"/>
        <v>WILMINGTON</v>
      </c>
    </row>
    <row r="163" spans="1:8" x14ac:dyDescent="0.3">
      <c r="A163" t="s">
        <v>177</v>
      </c>
      <c r="B163">
        <v>23</v>
      </c>
      <c r="C163">
        <v>4</v>
      </c>
      <c r="D163">
        <v>0</v>
      </c>
      <c r="E163">
        <v>2021</v>
      </c>
      <c r="F163" t="str">
        <f t="shared" si="6"/>
        <v>(642)</v>
      </c>
      <c r="G163" t="str">
        <f t="shared" si="7"/>
        <v>642</v>
      </c>
      <c r="H163" t="str">
        <f t="shared" si="8"/>
        <v>LAFAYETTE LA</v>
      </c>
    </row>
    <row r="164" spans="1:8" x14ac:dyDescent="0.3">
      <c r="A164" t="s">
        <v>142</v>
      </c>
      <c r="B164">
        <v>22</v>
      </c>
      <c r="C164">
        <v>10</v>
      </c>
      <c r="D164">
        <v>1</v>
      </c>
      <c r="E164">
        <v>2021</v>
      </c>
      <c r="F164" t="str">
        <f t="shared" si="6"/>
        <v>(743)</v>
      </c>
      <c r="G164" t="str">
        <f t="shared" si="7"/>
        <v>743</v>
      </c>
      <c r="H164" t="str">
        <f t="shared" si="8"/>
        <v>ANCHORAGE</v>
      </c>
    </row>
    <row r="165" spans="1:8" x14ac:dyDescent="0.3">
      <c r="A165" t="s">
        <v>207</v>
      </c>
      <c r="B165">
        <v>21</v>
      </c>
      <c r="C165">
        <v>2</v>
      </c>
      <c r="D165">
        <v>0</v>
      </c>
      <c r="E165">
        <v>2021</v>
      </c>
      <c r="F165" t="str">
        <f t="shared" si="6"/>
        <v>(502)</v>
      </c>
      <c r="G165" t="str">
        <f t="shared" si="7"/>
        <v>502</v>
      </c>
      <c r="H165" t="str">
        <f t="shared" si="8"/>
        <v>BINGHAMTON</v>
      </c>
    </row>
    <row r="166" spans="1:8" x14ac:dyDescent="0.3">
      <c r="A166" t="s">
        <v>166</v>
      </c>
      <c r="B166">
        <v>20</v>
      </c>
      <c r="C166">
        <v>11</v>
      </c>
      <c r="D166">
        <v>0</v>
      </c>
      <c r="E166">
        <v>2021</v>
      </c>
      <c r="F166" t="str">
        <f t="shared" si="6"/>
        <v>(634)</v>
      </c>
      <c r="G166" t="str">
        <f t="shared" si="7"/>
        <v>634</v>
      </c>
      <c r="H166" t="str">
        <f t="shared" si="8"/>
        <v>AMARILLO</v>
      </c>
    </row>
    <row r="167" spans="1:8" x14ac:dyDescent="0.3">
      <c r="A167" t="s">
        <v>174</v>
      </c>
      <c r="B167">
        <v>20</v>
      </c>
      <c r="C167">
        <v>10</v>
      </c>
      <c r="D167">
        <v>0</v>
      </c>
      <c r="E167">
        <v>2021</v>
      </c>
      <c r="F167" t="str">
        <f t="shared" si="6"/>
        <v>(868)</v>
      </c>
      <c r="G167" t="str">
        <f t="shared" si="7"/>
        <v>868</v>
      </c>
      <c r="H167" t="str">
        <f t="shared" si="8"/>
        <v>CHICO-REDDING</v>
      </c>
    </row>
    <row r="168" spans="1:8" x14ac:dyDescent="0.3">
      <c r="A168" t="s">
        <v>169</v>
      </c>
      <c r="B168">
        <v>20</v>
      </c>
      <c r="C168">
        <v>10</v>
      </c>
      <c r="D168">
        <v>0</v>
      </c>
      <c r="E168">
        <v>2021</v>
      </c>
      <c r="F168" t="str">
        <f t="shared" si="6"/>
        <v>(545)</v>
      </c>
      <c r="G168" t="str">
        <f t="shared" si="7"/>
        <v>545</v>
      </c>
      <c r="H168" t="str">
        <f t="shared" si="8"/>
        <v>GREENVILLE-N.BERN-WASHNGTN</v>
      </c>
    </row>
    <row r="169" spans="1:8" x14ac:dyDescent="0.3">
      <c r="A169" t="s">
        <v>176</v>
      </c>
      <c r="B169">
        <v>20</v>
      </c>
      <c r="C169">
        <v>6</v>
      </c>
      <c r="D169">
        <v>0</v>
      </c>
      <c r="E169">
        <v>2021</v>
      </c>
      <c r="F169" t="str">
        <f t="shared" si="6"/>
        <v>(516)</v>
      </c>
      <c r="G169" t="str">
        <f t="shared" si="7"/>
        <v>516</v>
      </c>
      <c r="H169" t="str">
        <f t="shared" si="8"/>
        <v>ERIE</v>
      </c>
    </row>
    <row r="170" spans="1:8" x14ac:dyDescent="0.3">
      <c r="A170" t="s">
        <v>151</v>
      </c>
      <c r="B170">
        <v>19</v>
      </c>
      <c r="C170">
        <v>10</v>
      </c>
      <c r="D170">
        <v>0</v>
      </c>
      <c r="E170">
        <v>2021</v>
      </c>
      <c r="F170" t="str">
        <f t="shared" si="6"/>
        <v>(628)</v>
      </c>
      <c r="G170" t="str">
        <f t="shared" si="7"/>
        <v>628</v>
      </c>
      <c r="H170" t="str">
        <f t="shared" si="8"/>
        <v>MONROE-EL DORADO</v>
      </c>
    </row>
    <row r="171" spans="1:8" x14ac:dyDescent="0.3">
      <c r="A171" t="s">
        <v>162</v>
      </c>
      <c r="B171">
        <v>19</v>
      </c>
      <c r="C171">
        <v>9</v>
      </c>
      <c r="D171">
        <v>0</v>
      </c>
      <c r="E171">
        <v>2021</v>
      </c>
      <c r="F171" t="str">
        <f t="shared" si="6"/>
        <v>(612)</v>
      </c>
      <c r="G171" t="str">
        <f t="shared" si="7"/>
        <v>612</v>
      </c>
      <c r="H171" t="str">
        <f t="shared" si="8"/>
        <v>SHREVEPORT</v>
      </c>
    </row>
    <row r="172" spans="1:8" x14ac:dyDescent="0.3">
      <c r="A172" t="s">
        <v>163</v>
      </c>
      <c r="B172">
        <v>19</v>
      </c>
      <c r="C172">
        <v>9</v>
      </c>
      <c r="D172">
        <v>0</v>
      </c>
      <c r="E172">
        <v>2021</v>
      </c>
      <c r="F172" t="str">
        <f t="shared" si="6"/>
        <v>(531)</v>
      </c>
      <c r="G172" t="str">
        <f t="shared" si="7"/>
        <v>531</v>
      </c>
      <c r="H172" t="str">
        <f t="shared" si="8"/>
        <v>TRI-CITIES TN-VA</v>
      </c>
    </row>
    <row r="173" spans="1:8" x14ac:dyDescent="0.3">
      <c r="A173" t="s">
        <v>167</v>
      </c>
      <c r="B173">
        <v>18</v>
      </c>
      <c r="C173">
        <v>8</v>
      </c>
      <c r="D173">
        <v>0</v>
      </c>
      <c r="E173">
        <v>2021</v>
      </c>
      <c r="F173" t="str">
        <f t="shared" si="6"/>
        <v>(800)</v>
      </c>
      <c r="G173" t="str">
        <f t="shared" si="7"/>
        <v>800</v>
      </c>
      <c r="H173" t="str">
        <f t="shared" si="8"/>
        <v>BAKERSFIELD</v>
      </c>
    </row>
    <row r="174" spans="1:8" x14ac:dyDescent="0.3">
      <c r="A174" t="s">
        <v>155</v>
      </c>
      <c r="B174">
        <v>17</v>
      </c>
      <c r="C174">
        <v>8</v>
      </c>
      <c r="D174">
        <v>0</v>
      </c>
      <c r="E174">
        <v>2021</v>
      </c>
      <c r="F174" t="str">
        <f t="shared" si="6"/>
        <v>(540)</v>
      </c>
      <c r="G174" t="str">
        <f t="shared" si="7"/>
        <v>540</v>
      </c>
      <c r="H174" t="str">
        <f t="shared" si="8"/>
        <v>TRAVERSE CITY-CADILLAC</v>
      </c>
    </row>
    <row r="175" spans="1:8" x14ac:dyDescent="0.3">
      <c r="A175" t="s">
        <v>158</v>
      </c>
      <c r="B175">
        <v>16</v>
      </c>
      <c r="C175">
        <v>6</v>
      </c>
      <c r="D175">
        <v>0</v>
      </c>
      <c r="E175">
        <v>2021</v>
      </c>
      <c r="F175" t="str">
        <f t="shared" si="6"/>
        <v>(754)</v>
      </c>
      <c r="G175" t="str">
        <f t="shared" si="7"/>
        <v>754</v>
      </c>
      <c r="H175" t="str">
        <f t="shared" si="8"/>
        <v>BUTTE-BOZEMAN</v>
      </c>
    </row>
    <row r="176" spans="1:8" x14ac:dyDescent="0.3">
      <c r="A176" t="s">
        <v>210</v>
      </c>
      <c r="B176">
        <v>16</v>
      </c>
      <c r="C176">
        <v>2</v>
      </c>
      <c r="D176">
        <v>0</v>
      </c>
      <c r="E176">
        <v>2021</v>
      </c>
      <c r="F176" t="str">
        <f t="shared" si="6"/>
        <v>(549)</v>
      </c>
      <c r="G176" t="str">
        <f t="shared" si="7"/>
        <v>549</v>
      </c>
      <c r="H176" t="str">
        <f t="shared" si="8"/>
        <v>WATERTOWN</v>
      </c>
    </row>
    <row r="177" spans="1:8" x14ac:dyDescent="0.3">
      <c r="A177" t="s">
        <v>168</v>
      </c>
      <c r="B177">
        <v>14</v>
      </c>
      <c r="C177">
        <v>10</v>
      </c>
      <c r="D177">
        <v>0</v>
      </c>
      <c r="E177">
        <v>2021</v>
      </c>
      <c r="F177" t="str">
        <f t="shared" si="6"/>
        <v>(553)</v>
      </c>
      <c r="G177" t="str">
        <f t="shared" si="7"/>
        <v>553</v>
      </c>
      <c r="H177" t="str">
        <f t="shared" si="8"/>
        <v>MARQUETTE</v>
      </c>
    </row>
    <row r="178" spans="1:8" x14ac:dyDescent="0.3">
      <c r="A178" t="s">
        <v>185</v>
      </c>
      <c r="B178">
        <v>14</v>
      </c>
      <c r="C178">
        <v>9</v>
      </c>
      <c r="D178">
        <v>0</v>
      </c>
      <c r="E178">
        <v>2021</v>
      </c>
      <c r="F178" t="str">
        <f t="shared" si="6"/>
        <v>(734)</v>
      </c>
      <c r="G178" t="str">
        <f t="shared" si="7"/>
        <v>734</v>
      </c>
      <c r="H178" t="str">
        <f t="shared" si="8"/>
        <v>JONESBORO</v>
      </c>
    </row>
    <row r="179" spans="1:8" x14ac:dyDescent="0.3">
      <c r="A179" t="s">
        <v>164</v>
      </c>
      <c r="B179">
        <v>13</v>
      </c>
      <c r="C179">
        <v>10</v>
      </c>
      <c r="D179">
        <v>0</v>
      </c>
      <c r="E179">
        <v>2021</v>
      </c>
      <c r="F179" t="str">
        <f t="shared" si="6"/>
        <v>(500)</v>
      </c>
      <c r="G179" t="str">
        <f t="shared" si="7"/>
        <v>500</v>
      </c>
      <c r="H179" t="str">
        <f t="shared" si="8"/>
        <v>PORTLAND-AUBURN</v>
      </c>
    </row>
    <row r="180" spans="1:8" x14ac:dyDescent="0.3">
      <c r="A180" t="s">
        <v>180</v>
      </c>
      <c r="B180">
        <v>12</v>
      </c>
      <c r="C180">
        <v>7</v>
      </c>
      <c r="D180">
        <v>0</v>
      </c>
      <c r="E180">
        <v>2021</v>
      </c>
      <c r="F180" t="str">
        <f t="shared" si="6"/>
        <v>(576)</v>
      </c>
      <c r="G180" t="str">
        <f t="shared" si="7"/>
        <v>576</v>
      </c>
      <c r="H180" t="str">
        <f t="shared" si="8"/>
        <v>SALISBURY</v>
      </c>
    </row>
    <row r="181" spans="1:8" x14ac:dyDescent="0.3">
      <c r="A181" t="s">
        <v>183</v>
      </c>
      <c r="B181">
        <v>11</v>
      </c>
      <c r="C181">
        <v>5</v>
      </c>
      <c r="D181">
        <v>0</v>
      </c>
      <c r="E181">
        <v>2021</v>
      </c>
      <c r="F181" t="str">
        <f t="shared" si="6"/>
        <v>(657)</v>
      </c>
      <c r="G181" t="str">
        <f t="shared" si="7"/>
        <v>657</v>
      </c>
      <c r="H181" t="str">
        <f t="shared" si="8"/>
        <v>SHERMAN-ADA</v>
      </c>
    </row>
    <row r="182" spans="1:8" x14ac:dyDescent="0.3">
      <c r="A182" t="s">
        <v>189</v>
      </c>
      <c r="B182">
        <v>10</v>
      </c>
      <c r="C182">
        <v>6</v>
      </c>
      <c r="D182">
        <v>0</v>
      </c>
      <c r="E182">
        <v>2021</v>
      </c>
      <c r="F182" t="str">
        <f t="shared" si="6"/>
        <v>(692)</v>
      </c>
      <c r="G182" t="str">
        <f t="shared" si="7"/>
        <v>692</v>
      </c>
      <c r="H182" t="str">
        <f t="shared" si="8"/>
        <v>BEAUMONT-PORT ARTHUR</v>
      </c>
    </row>
    <row r="183" spans="1:8" x14ac:dyDescent="0.3">
      <c r="A183" t="s">
        <v>171</v>
      </c>
      <c r="B183">
        <v>10</v>
      </c>
      <c r="C183">
        <v>5</v>
      </c>
      <c r="D183">
        <v>1</v>
      </c>
      <c r="E183">
        <v>2021</v>
      </c>
      <c r="F183" t="str">
        <f t="shared" si="6"/>
        <v>(584)</v>
      </c>
      <c r="G183" t="str">
        <f t="shared" si="7"/>
        <v>584</v>
      </c>
      <c r="H183" t="str">
        <f t="shared" si="8"/>
        <v>CHARLOTTESVILLE</v>
      </c>
    </row>
    <row r="184" spans="1:8" x14ac:dyDescent="0.3">
      <c r="A184" t="s">
        <v>165</v>
      </c>
      <c r="B184">
        <v>10</v>
      </c>
      <c r="C184">
        <v>4</v>
      </c>
      <c r="D184">
        <v>0</v>
      </c>
      <c r="E184">
        <v>2021</v>
      </c>
      <c r="F184" t="str">
        <f t="shared" si="6"/>
        <v>(746)</v>
      </c>
      <c r="G184" t="str">
        <f t="shared" si="7"/>
        <v>746</v>
      </c>
      <c r="H184" t="str">
        <f t="shared" si="8"/>
        <v>BILOXI-GULFPORT</v>
      </c>
    </row>
    <row r="185" spans="1:8" x14ac:dyDescent="0.3">
      <c r="A185" t="s">
        <v>191</v>
      </c>
      <c r="B185">
        <v>10</v>
      </c>
      <c r="C185">
        <v>2</v>
      </c>
      <c r="D185">
        <v>0</v>
      </c>
      <c r="E185">
        <v>2021</v>
      </c>
      <c r="F185" t="str">
        <f t="shared" si="6"/>
        <v>(766)</v>
      </c>
      <c r="G185" t="str">
        <f t="shared" si="7"/>
        <v>766</v>
      </c>
      <c r="H185" t="str">
        <f t="shared" si="8"/>
        <v>HELENA</v>
      </c>
    </row>
    <row r="186" spans="1:8" x14ac:dyDescent="0.3">
      <c r="A186" t="s">
        <v>173</v>
      </c>
      <c r="B186">
        <v>10</v>
      </c>
      <c r="C186">
        <v>1</v>
      </c>
      <c r="D186">
        <v>0</v>
      </c>
      <c r="E186">
        <v>2021</v>
      </c>
      <c r="F186" t="str">
        <f t="shared" si="6"/>
        <v>(673)</v>
      </c>
      <c r="G186" t="str">
        <f t="shared" si="7"/>
        <v>673</v>
      </c>
      <c r="H186" t="str">
        <f t="shared" si="8"/>
        <v>COLUMBUS-TUPELO-W PNT-HSTN</v>
      </c>
    </row>
    <row r="187" spans="1:8" x14ac:dyDescent="0.3">
      <c r="A187" t="s">
        <v>198</v>
      </c>
      <c r="B187">
        <v>9</v>
      </c>
      <c r="C187">
        <v>6</v>
      </c>
      <c r="D187">
        <v>0</v>
      </c>
      <c r="E187">
        <v>2021</v>
      </c>
      <c r="F187" t="str">
        <f t="shared" si="6"/>
        <v>(756)</v>
      </c>
      <c r="G187" t="str">
        <f t="shared" si="7"/>
        <v>756</v>
      </c>
      <c r="H187" t="str">
        <f t="shared" si="8"/>
        <v>BILLINGS</v>
      </c>
    </row>
    <row r="188" spans="1:8" x14ac:dyDescent="0.3">
      <c r="A188" t="s">
        <v>193</v>
      </c>
      <c r="B188">
        <v>8</v>
      </c>
      <c r="C188">
        <v>4</v>
      </c>
      <c r="D188">
        <v>0</v>
      </c>
      <c r="E188">
        <v>2021</v>
      </c>
      <c r="F188" t="str">
        <f t="shared" si="6"/>
        <v>(736)</v>
      </c>
      <c r="G188" t="str">
        <f t="shared" si="7"/>
        <v>736</v>
      </c>
      <c r="H188" t="str">
        <f t="shared" si="8"/>
        <v>BOWLING GREEN</v>
      </c>
    </row>
    <row r="189" spans="1:8" x14ac:dyDescent="0.3">
      <c r="A189" t="s">
        <v>170</v>
      </c>
      <c r="B189">
        <v>8</v>
      </c>
      <c r="C189">
        <v>4</v>
      </c>
      <c r="D189">
        <v>0</v>
      </c>
      <c r="E189">
        <v>2021</v>
      </c>
      <c r="F189" t="str">
        <f t="shared" si="6"/>
        <v>(633)</v>
      </c>
      <c r="G189" t="str">
        <f t="shared" si="7"/>
        <v>633</v>
      </c>
      <c r="H189" t="str">
        <f t="shared" si="8"/>
        <v>ODESSA-MIDLAND</v>
      </c>
    </row>
    <row r="190" spans="1:8" x14ac:dyDescent="0.3">
      <c r="A190" t="s">
        <v>194</v>
      </c>
      <c r="B190">
        <v>8</v>
      </c>
      <c r="C190">
        <v>3</v>
      </c>
      <c r="D190">
        <v>0</v>
      </c>
      <c r="E190">
        <v>2021</v>
      </c>
      <c r="F190" t="str">
        <f t="shared" si="6"/>
        <v>(639)</v>
      </c>
      <c r="G190" t="str">
        <f t="shared" si="7"/>
        <v>639</v>
      </c>
      <c r="H190" t="str">
        <f t="shared" si="8"/>
        <v>JACKSON TN</v>
      </c>
    </row>
    <row r="191" spans="1:8" x14ac:dyDescent="0.3">
      <c r="A191" t="s">
        <v>190</v>
      </c>
      <c r="B191">
        <v>7</v>
      </c>
      <c r="C191">
        <v>4</v>
      </c>
      <c r="D191">
        <v>0</v>
      </c>
      <c r="E191">
        <v>2021</v>
      </c>
      <c r="F191" t="str">
        <f t="shared" si="6"/>
        <v>(767)</v>
      </c>
      <c r="G191" t="str">
        <f t="shared" si="7"/>
        <v>767</v>
      </c>
      <c r="H191" t="str">
        <f t="shared" si="8"/>
        <v>CASPER-RIVERTON</v>
      </c>
    </row>
    <row r="192" spans="1:8" x14ac:dyDescent="0.3">
      <c r="A192" t="s">
        <v>200</v>
      </c>
      <c r="B192">
        <v>7</v>
      </c>
      <c r="C192">
        <v>4</v>
      </c>
      <c r="D192">
        <v>0</v>
      </c>
      <c r="E192">
        <v>2021</v>
      </c>
      <c r="F192" t="str">
        <f t="shared" si="6"/>
        <v>(627)</v>
      </c>
      <c r="G192" t="str">
        <f t="shared" si="7"/>
        <v>627</v>
      </c>
      <c r="H192" t="str">
        <f t="shared" si="8"/>
        <v>WICHITA FALLS &amp; LAWTON</v>
      </c>
    </row>
    <row r="193" spans="1:8" x14ac:dyDescent="0.3">
      <c r="A193" t="s">
        <v>206</v>
      </c>
      <c r="B193">
        <v>7</v>
      </c>
      <c r="C193">
        <v>3</v>
      </c>
      <c r="D193">
        <v>0</v>
      </c>
      <c r="E193">
        <v>2021</v>
      </c>
      <c r="F193" t="str">
        <f t="shared" si="6"/>
        <v>(600)</v>
      </c>
      <c r="G193" t="str">
        <f t="shared" si="7"/>
        <v>600</v>
      </c>
      <c r="H193" t="str">
        <f t="shared" si="8"/>
        <v>CORPUS CHRISTI</v>
      </c>
    </row>
    <row r="194" spans="1:8" x14ac:dyDescent="0.3">
      <c r="A194" t="s">
        <v>196</v>
      </c>
      <c r="B194">
        <v>7</v>
      </c>
      <c r="C194">
        <v>2</v>
      </c>
      <c r="D194">
        <v>0</v>
      </c>
      <c r="E194">
        <v>2021</v>
      </c>
      <c r="F194" t="str">
        <f t="shared" si="6"/>
        <v>(710)</v>
      </c>
      <c r="G194" t="str">
        <f t="shared" si="7"/>
        <v>710</v>
      </c>
      <c r="H194" t="str">
        <f t="shared" si="8"/>
        <v>HATTIESBURG-LAUREL</v>
      </c>
    </row>
    <row r="195" spans="1:8" x14ac:dyDescent="0.3">
      <c r="A195" t="s">
        <v>187</v>
      </c>
      <c r="B195">
        <v>7</v>
      </c>
      <c r="C195">
        <v>2</v>
      </c>
      <c r="D195">
        <v>0</v>
      </c>
      <c r="E195">
        <v>2021</v>
      </c>
      <c r="F195" t="str">
        <f t="shared" ref="F195:F258" si="9">IF(RIGHT(A195,1)=")",RIGHT(A195,5),"N/A")</f>
        <v>(643)</v>
      </c>
      <c r="G195" t="str">
        <f t="shared" ref="G195:G258" si="10">TRIM(IF(LEFT(F195,1)="(",MID(F195,2,3),"N/A"))</f>
        <v>643</v>
      </c>
      <c r="H195" t="str">
        <f t="shared" ref="H195:H258" si="11">UPPER(TRIM(IF(G195="N/A","N/A",LEFT(A195,LEN(A195)-5))))</f>
        <v>LAKE CHARLES</v>
      </c>
    </row>
    <row r="196" spans="1:8" x14ac:dyDescent="0.3">
      <c r="A196" t="s">
        <v>175</v>
      </c>
      <c r="B196">
        <v>6</v>
      </c>
      <c r="C196">
        <v>4</v>
      </c>
      <c r="D196">
        <v>0</v>
      </c>
      <c r="E196">
        <v>2021</v>
      </c>
      <c r="F196" t="str">
        <f t="shared" si="9"/>
        <v>(537)</v>
      </c>
      <c r="G196" t="str">
        <f t="shared" si="10"/>
        <v>537</v>
      </c>
      <c r="H196" t="str">
        <f t="shared" si="11"/>
        <v>BANGOR</v>
      </c>
    </row>
    <row r="197" spans="1:8" x14ac:dyDescent="0.3">
      <c r="A197" t="s">
        <v>205</v>
      </c>
      <c r="B197">
        <v>6</v>
      </c>
      <c r="C197">
        <v>3</v>
      </c>
      <c r="D197">
        <v>0</v>
      </c>
      <c r="E197">
        <v>2021</v>
      </c>
      <c r="F197" t="str">
        <f t="shared" si="9"/>
        <v>(802)</v>
      </c>
      <c r="G197" t="str">
        <f t="shared" si="10"/>
        <v>802</v>
      </c>
      <c r="H197" t="str">
        <f t="shared" si="11"/>
        <v>EUREKA</v>
      </c>
    </row>
    <row r="198" spans="1:8" x14ac:dyDescent="0.3">
      <c r="A198" t="s">
        <v>197</v>
      </c>
      <c r="B198">
        <v>6</v>
      </c>
      <c r="C198">
        <v>2</v>
      </c>
      <c r="D198">
        <v>0</v>
      </c>
      <c r="E198">
        <v>2021</v>
      </c>
      <c r="F198" t="str">
        <f t="shared" si="9"/>
        <v>(559)</v>
      </c>
      <c r="G198" t="str">
        <f t="shared" si="10"/>
        <v>559</v>
      </c>
      <c r="H198" t="str">
        <f t="shared" si="11"/>
        <v>BLUEFIELD-BECKLEY-OAK HILL</v>
      </c>
    </row>
    <row r="199" spans="1:8" x14ac:dyDescent="0.3">
      <c r="A199" t="s">
        <v>192</v>
      </c>
      <c r="B199">
        <v>6</v>
      </c>
      <c r="C199">
        <v>1</v>
      </c>
      <c r="D199">
        <v>0</v>
      </c>
      <c r="E199">
        <v>2021</v>
      </c>
      <c r="F199" t="str">
        <f t="shared" si="9"/>
        <v>(755)</v>
      </c>
      <c r="G199" t="str">
        <f t="shared" si="10"/>
        <v>755</v>
      </c>
      <c r="H199" t="str">
        <f t="shared" si="11"/>
        <v>GREAT FALLS</v>
      </c>
    </row>
    <row r="200" spans="1:8" x14ac:dyDescent="0.3">
      <c r="A200" t="s">
        <v>186</v>
      </c>
      <c r="B200">
        <v>6</v>
      </c>
      <c r="C200">
        <v>1</v>
      </c>
      <c r="D200">
        <v>0</v>
      </c>
      <c r="E200">
        <v>2021</v>
      </c>
      <c r="F200" t="str">
        <f t="shared" si="9"/>
        <v>(662)</v>
      </c>
      <c r="G200" t="str">
        <f t="shared" si="10"/>
        <v>662</v>
      </c>
      <c r="H200" t="str">
        <f t="shared" si="11"/>
        <v>ABILENE-SWEETWATER</v>
      </c>
    </row>
    <row r="201" spans="1:8" x14ac:dyDescent="0.3">
      <c r="A201" t="s">
        <v>179</v>
      </c>
      <c r="B201">
        <v>5</v>
      </c>
      <c r="C201">
        <v>7</v>
      </c>
      <c r="D201">
        <v>0</v>
      </c>
      <c r="E201">
        <v>2021</v>
      </c>
      <c r="F201" t="str">
        <f t="shared" si="9"/>
        <v>(762)</v>
      </c>
      <c r="G201" t="str">
        <f t="shared" si="10"/>
        <v>762</v>
      </c>
      <c r="H201" t="str">
        <f t="shared" si="11"/>
        <v>MISSOULA</v>
      </c>
    </row>
    <row r="202" spans="1:8" x14ac:dyDescent="0.3">
      <c r="A202" t="s">
        <v>204</v>
      </c>
      <c r="B202">
        <v>5</v>
      </c>
      <c r="C202">
        <v>2</v>
      </c>
      <c r="D202">
        <v>0</v>
      </c>
      <c r="E202">
        <v>2021</v>
      </c>
      <c r="F202" t="str">
        <f t="shared" si="9"/>
        <v>(661)</v>
      </c>
      <c r="G202" t="str">
        <f t="shared" si="10"/>
        <v>661</v>
      </c>
      <c r="H202" t="str">
        <f t="shared" si="11"/>
        <v>SAN ANGELO</v>
      </c>
    </row>
    <row r="203" spans="1:8" x14ac:dyDescent="0.3">
      <c r="A203" t="s">
        <v>184</v>
      </c>
      <c r="B203">
        <v>5</v>
      </c>
      <c r="C203">
        <v>1</v>
      </c>
      <c r="D203">
        <v>0</v>
      </c>
      <c r="E203">
        <v>2021</v>
      </c>
      <c r="F203" t="str">
        <f t="shared" si="9"/>
        <v>(749)</v>
      </c>
      <c r="G203" t="str">
        <f t="shared" si="10"/>
        <v>749</v>
      </c>
      <c r="H203" t="str">
        <f t="shared" si="11"/>
        <v>LAREDO</v>
      </c>
    </row>
    <row r="204" spans="1:8" x14ac:dyDescent="0.3">
      <c r="A204" t="s">
        <v>272</v>
      </c>
      <c r="B204">
        <v>4</v>
      </c>
      <c r="C204">
        <v>3</v>
      </c>
      <c r="D204">
        <v>0</v>
      </c>
      <c r="E204">
        <v>2021</v>
      </c>
      <c r="F204" t="str">
        <f t="shared" si="9"/>
        <v>(644)</v>
      </c>
      <c r="G204" t="str">
        <f t="shared" si="10"/>
        <v>644</v>
      </c>
      <c r="H204" t="str">
        <f t="shared" si="11"/>
        <v>ALEXANDRIA LA</v>
      </c>
    </row>
    <row r="205" spans="1:8" x14ac:dyDescent="0.3">
      <c r="A205" t="s">
        <v>273</v>
      </c>
      <c r="B205">
        <v>4</v>
      </c>
      <c r="C205">
        <v>3</v>
      </c>
      <c r="D205">
        <v>0</v>
      </c>
      <c r="E205">
        <v>2021</v>
      </c>
      <c r="F205" t="str">
        <f t="shared" si="9"/>
        <v>(565)</v>
      </c>
      <c r="G205" t="str">
        <f t="shared" si="10"/>
        <v>565</v>
      </c>
      <c r="H205" t="str">
        <f t="shared" si="11"/>
        <v>ELMIRA (CORNING)</v>
      </c>
    </row>
    <row r="206" spans="1:8" x14ac:dyDescent="0.3">
      <c r="A206" t="s">
        <v>201</v>
      </c>
      <c r="B206">
        <v>4</v>
      </c>
      <c r="C206">
        <v>1</v>
      </c>
      <c r="D206">
        <v>0</v>
      </c>
      <c r="E206">
        <v>2021</v>
      </c>
      <c r="F206" t="str">
        <f t="shared" si="9"/>
        <v>(598)</v>
      </c>
      <c r="G206" t="str">
        <f t="shared" si="10"/>
        <v>598</v>
      </c>
      <c r="H206" t="str">
        <f t="shared" si="11"/>
        <v>CLARKSBURG-WESTON</v>
      </c>
    </row>
    <row r="207" spans="1:8" x14ac:dyDescent="0.3">
      <c r="A207" t="s">
        <v>188</v>
      </c>
      <c r="B207">
        <v>3</v>
      </c>
      <c r="C207">
        <v>3</v>
      </c>
      <c r="D207">
        <v>0</v>
      </c>
      <c r="E207">
        <v>2021</v>
      </c>
      <c r="F207" t="str">
        <f t="shared" si="9"/>
        <v>(711)</v>
      </c>
      <c r="G207" t="str">
        <f t="shared" si="10"/>
        <v>711</v>
      </c>
      <c r="H207" t="str">
        <f t="shared" si="11"/>
        <v>MERIDIAN</v>
      </c>
    </row>
    <row r="208" spans="1:8" x14ac:dyDescent="0.3">
      <c r="A208" t="s">
        <v>199</v>
      </c>
      <c r="B208">
        <v>3</v>
      </c>
      <c r="C208">
        <v>1</v>
      </c>
      <c r="D208">
        <v>0</v>
      </c>
      <c r="E208">
        <v>2021</v>
      </c>
      <c r="F208" t="str">
        <f t="shared" si="9"/>
        <v>(651)</v>
      </c>
      <c r="G208" t="str">
        <f t="shared" si="10"/>
        <v>651</v>
      </c>
      <c r="H208" t="str">
        <f t="shared" si="11"/>
        <v>LUBBOCK</v>
      </c>
    </row>
    <row r="209" spans="1:8" x14ac:dyDescent="0.3">
      <c r="A209" t="s">
        <v>203</v>
      </c>
      <c r="B209">
        <v>2</v>
      </c>
      <c r="C209">
        <v>0</v>
      </c>
      <c r="D209">
        <v>0</v>
      </c>
      <c r="E209">
        <v>2021</v>
      </c>
      <c r="F209" t="str">
        <f t="shared" si="9"/>
        <v>(747)</v>
      </c>
      <c r="G209" t="str">
        <f t="shared" si="10"/>
        <v>747</v>
      </c>
      <c r="H209" t="str">
        <f t="shared" si="11"/>
        <v>JUNEAU</v>
      </c>
    </row>
    <row r="210" spans="1:8" x14ac:dyDescent="0.3">
      <c r="A210" t="s">
        <v>209</v>
      </c>
      <c r="B210">
        <v>2</v>
      </c>
      <c r="C210">
        <v>0</v>
      </c>
      <c r="D210">
        <v>0</v>
      </c>
      <c r="E210">
        <v>2021</v>
      </c>
      <c r="F210" t="str">
        <f t="shared" si="9"/>
        <v>(626)</v>
      </c>
      <c r="G210" t="str">
        <f t="shared" si="10"/>
        <v>626</v>
      </c>
      <c r="H210" t="str">
        <f t="shared" si="11"/>
        <v>VICTORIA</v>
      </c>
    </row>
    <row r="211" spans="1:8" x14ac:dyDescent="0.3">
      <c r="A211" t="s">
        <v>274</v>
      </c>
      <c r="B211">
        <v>1</v>
      </c>
      <c r="C211">
        <v>1</v>
      </c>
      <c r="D211">
        <v>0</v>
      </c>
      <c r="E211">
        <v>2021</v>
      </c>
      <c r="F211" t="str">
        <f t="shared" si="9"/>
        <v>(552)</v>
      </c>
      <c r="G211" t="str">
        <f t="shared" si="10"/>
        <v>552</v>
      </c>
      <c r="H211" t="str">
        <f t="shared" si="11"/>
        <v>PRESQUE ISLE</v>
      </c>
    </row>
    <row r="212" spans="1:8" x14ac:dyDescent="0.3">
      <c r="A212" t="s">
        <v>208</v>
      </c>
      <c r="B212">
        <v>1</v>
      </c>
      <c r="C212">
        <v>0</v>
      </c>
      <c r="D212">
        <v>0</v>
      </c>
      <c r="E212">
        <v>2021</v>
      </c>
      <c r="F212" t="str">
        <f t="shared" si="9"/>
        <v>(798)</v>
      </c>
      <c r="G212" t="str">
        <f t="shared" si="10"/>
        <v>798</v>
      </c>
      <c r="H212" t="str">
        <f t="shared" si="11"/>
        <v>GLENDIVE</v>
      </c>
    </row>
    <row r="213" spans="1:8" x14ac:dyDescent="0.3">
      <c r="A213" t="s">
        <v>3</v>
      </c>
      <c r="B213">
        <v>210043</v>
      </c>
      <c r="C213">
        <v>107283</v>
      </c>
      <c r="D213">
        <v>2250</v>
      </c>
      <c r="E213" t="s">
        <v>213</v>
      </c>
      <c r="F213" t="str">
        <f t="shared" si="9"/>
        <v>N/A</v>
      </c>
      <c r="G213" t="str">
        <f t="shared" si="10"/>
        <v>N/A</v>
      </c>
      <c r="H213" t="str">
        <f t="shared" si="11"/>
        <v>N/A</v>
      </c>
    </row>
    <row r="214" spans="1:8" x14ac:dyDescent="0.3">
      <c r="A214" t="s">
        <v>4</v>
      </c>
      <c r="B214">
        <v>27206</v>
      </c>
      <c r="C214">
        <v>11141</v>
      </c>
      <c r="D214">
        <v>71</v>
      </c>
      <c r="E214" t="s">
        <v>213</v>
      </c>
      <c r="F214" t="str">
        <f t="shared" si="9"/>
        <v>(524)</v>
      </c>
      <c r="G214" t="str">
        <f t="shared" si="10"/>
        <v>524</v>
      </c>
      <c r="H214" t="str">
        <f t="shared" si="11"/>
        <v>ATLANTA</v>
      </c>
    </row>
    <row r="215" spans="1:8" x14ac:dyDescent="0.3">
      <c r="A215" t="s">
        <v>5</v>
      </c>
      <c r="B215">
        <v>22405</v>
      </c>
      <c r="C215">
        <v>11078</v>
      </c>
      <c r="D215">
        <v>229</v>
      </c>
      <c r="E215" t="s">
        <v>213</v>
      </c>
      <c r="F215" t="str">
        <f t="shared" si="9"/>
        <v>(602)</v>
      </c>
      <c r="G215" t="str">
        <f t="shared" si="10"/>
        <v>602</v>
      </c>
      <c r="H215" t="str">
        <f t="shared" si="11"/>
        <v>CHICAGO</v>
      </c>
    </row>
    <row r="216" spans="1:8" x14ac:dyDescent="0.3">
      <c r="A216" t="s">
        <v>6</v>
      </c>
      <c r="B216">
        <v>12290</v>
      </c>
      <c r="C216">
        <v>4512</v>
      </c>
      <c r="D216">
        <v>89</v>
      </c>
      <c r="E216" t="s">
        <v>213</v>
      </c>
      <c r="F216" t="str">
        <f t="shared" si="9"/>
        <v>(613)</v>
      </c>
      <c r="G216" t="str">
        <f t="shared" si="10"/>
        <v>613</v>
      </c>
      <c r="H216" t="str">
        <f t="shared" si="11"/>
        <v>MINNEAPOLIS-ST. PAUL</v>
      </c>
    </row>
    <row r="217" spans="1:8" x14ac:dyDescent="0.3">
      <c r="A217" t="s">
        <v>7</v>
      </c>
      <c r="B217">
        <v>11370</v>
      </c>
      <c r="C217">
        <v>5850</v>
      </c>
      <c r="D217">
        <v>112</v>
      </c>
      <c r="E217" t="s">
        <v>213</v>
      </c>
      <c r="F217" t="str">
        <f t="shared" si="9"/>
        <v>(819)</v>
      </c>
      <c r="G217" t="str">
        <f t="shared" si="10"/>
        <v>819</v>
      </c>
      <c r="H217" t="str">
        <f t="shared" si="11"/>
        <v>SEATTLE-TACOMA</v>
      </c>
    </row>
    <row r="218" spans="1:8" x14ac:dyDescent="0.3">
      <c r="A218" t="s">
        <v>8</v>
      </c>
      <c r="B218">
        <v>8848</v>
      </c>
      <c r="C218">
        <v>5719</v>
      </c>
      <c r="D218">
        <v>124</v>
      </c>
      <c r="E218" t="s">
        <v>213</v>
      </c>
      <c r="F218" t="str">
        <f t="shared" si="9"/>
        <v>(751)</v>
      </c>
      <c r="G218" t="str">
        <f t="shared" si="10"/>
        <v>751</v>
      </c>
      <c r="H218" t="str">
        <f t="shared" si="11"/>
        <v>DENVER</v>
      </c>
    </row>
    <row r="219" spans="1:8" x14ac:dyDescent="0.3">
      <c r="A219" t="s">
        <v>9</v>
      </c>
      <c r="B219">
        <v>8648</v>
      </c>
      <c r="C219">
        <v>5974</v>
      </c>
      <c r="D219">
        <v>108</v>
      </c>
      <c r="E219" t="s">
        <v>213</v>
      </c>
      <c r="F219" t="str">
        <f t="shared" si="9"/>
        <v>(753)</v>
      </c>
      <c r="G219" t="str">
        <f t="shared" si="10"/>
        <v>753</v>
      </c>
      <c r="H219" t="str">
        <f t="shared" si="11"/>
        <v>PHOENIX (PRESCOTT)</v>
      </c>
    </row>
    <row r="220" spans="1:8" x14ac:dyDescent="0.3">
      <c r="A220" t="s">
        <v>10</v>
      </c>
      <c r="B220">
        <v>7413</v>
      </c>
      <c r="C220">
        <v>3760</v>
      </c>
      <c r="D220">
        <v>70</v>
      </c>
      <c r="E220" t="s">
        <v>213</v>
      </c>
      <c r="F220" t="str">
        <f t="shared" si="9"/>
        <v>(609)</v>
      </c>
      <c r="G220" t="str">
        <f t="shared" si="10"/>
        <v>609</v>
      </c>
      <c r="H220" t="str">
        <f t="shared" si="11"/>
        <v>ST. LOUIS</v>
      </c>
    </row>
    <row r="221" spans="1:8" x14ac:dyDescent="0.3">
      <c r="A221" t="s">
        <v>11</v>
      </c>
      <c r="B221">
        <v>6465</v>
      </c>
      <c r="C221">
        <v>3676</v>
      </c>
      <c r="D221">
        <v>104</v>
      </c>
      <c r="E221" t="s">
        <v>213</v>
      </c>
      <c r="F221" t="str">
        <f t="shared" si="9"/>
        <v>(616)</v>
      </c>
      <c r="G221" t="str">
        <f t="shared" si="10"/>
        <v>616</v>
      </c>
      <c r="H221" t="str">
        <f t="shared" si="11"/>
        <v>KANSAS CITY</v>
      </c>
    </row>
    <row r="222" spans="1:8" x14ac:dyDescent="0.3">
      <c r="A222" t="s">
        <v>12</v>
      </c>
      <c r="B222">
        <v>6435</v>
      </c>
      <c r="C222">
        <v>3295</v>
      </c>
      <c r="D222">
        <v>115</v>
      </c>
      <c r="E222" t="s">
        <v>213</v>
      </c>
      <c r="F222" t="str">
        <f t="shared" si="9"/>
        <v>(617)</v>
      </c>
      <c r="G222" t="str">
        <f t="shared" si="10"/>
        <v>617</v>
      </c>
      <c r="H222" t="str">
        <f t="shared" si="11"/>
        <v>MILWAUKEE</v>
      </c>
    </row>
    <row r="223" spans="1:8" x14ac:dyDescent="0.3">
      <c r="A223" t="s">
        <v>13</v>
      </c>
      <c r="B223">
        <v>5525</v>
      </c>
      <c r="C223">
        <v>3080</v>
      </c>
      <c r="D223">
        <v>65</v>
      </c>
      <c r="E223" t="s">
        <v>213</v>
      </c>
      <c r="F223" t="str">
        <f t="shared" si="9"/>
        <v>(820)</v>
      </c>
      <c r="G223" t="str">
        <f t="shared" si="10"/>
        <v>820</v>
      </c>
      <c r="H223" t="str">
        <f t="shared" si="11"/>
        <v>PORTLAND OR</v>
      </c>
    </row>
    <row r="224" spans="1:8" x14ac:dyDescent="0.3">
      <c r="A224" t="s">
        <v>14</v>
      </c>
      <c r="B224">
        <v>5493</v>
      </c>
      <c r="C224">
        <v>3026</v>
      </c>
      <c r="D224">
        <v>69</v>
      </c>
      <c r="E224" t="s">
        <v>213</v>
      </c>
      <c r="F224" t="str">
        <f t="shared" si="9"/>
        <v>(770)</v>
      </c>
      <c r="G224" t="str">
        <f t="shared" si="10"/>
        <v>770</v>
      </c>
      <c r="H224" t="str">
        <f t="shared" si="11"/>
        <v>SALT LAKE CITY</v>
      </c>
    </row>
    <row r="225" spans="1:8" x14ac:dyDescent="0.3">
      <c r="A225" t="s">
        <v>15</v>
      </c>
      <c r="B225">
        <v>5206</v>
      </c>
      <c r="C225">
        <v>3501</v>
      </c>
      <c r="D225">
        <v>41</v>
      </c>
      <c r="E225" t="s">
        <v>213</v>
      </c>
      <c r="F225" t="str">
        <f t="shared" si="9"/>
        <v>(839)</v>
      </c>
      <c r="G225" t="str">
        <f t="shared" si="10"/>
        <v>839</v>
      </c>
      <c r="H225" t="str">
        <f t="shared" si="11"/>
        <v>LAS VEGAS</v>
      </c>
    </row>
    <row r="226" spans="1:8" x14ac:dyDescent="0.3">
      <c r="A226" t="s">
        <v>16</v>
      </c>
      <c r="B226">
        <v>4946</v>
      </c>
      <c r="C226">
        <v>2585</v>
      </c>
      <c r="D226">
        <v>53</v>
      </c>
      <c r="E226" t="s">
        <v>213</v>
      </c>
      <c r="F226" t="str">
        <f t="shared" si="9"/>
        <v>(510)</v>
      </c>
      <c r="G226" t="str">
        <f t="shared" si="10"/>
        <v>510</v>
      </c>
      <c r="H226" t="str">
        <f t="shared" si="11"/>
        <v>CLEVELAND-AKRON (CANTON)</v>
      </c>
    </row>
    <row r="227" spans="1:8" x14ac:dyDescent="0.3">
      <c r="A227" t="s">
        <v>17</v>
      </c>
      <c r="B227">
        <v>4914</v>
      </c>
      <c r="C227">
        <v>2702</v>
      </c>
      <c r="D227">
        <v>63</v>
      </c>
      <c r="E227" t="s">
        <v>213</v>
      </c>
      <c r="F227" t="str">
        <f t="shared" si="9"/>
        <v>(527)</v>
      </c>
      <c r="G227" t="str">
        <f t="shared" si="10"/>
        <v>527</v>
      </c>
      <c r="H227" t="str">
        <f t="shared" si="11"/>
        <v>INDIANAPOLIS</v>
      </c>
    </row>
    <row r="228" spans="1:8" x14ac:dyDescent="0.3">
      <c r="A228" t="s">
        <v>18</v>
      </c>
      <c r="B228">
        <v>3513</v>
      </c>
      <c r="C228">
        <v>1824</v>
      </c>
      <c r="D228">
        <v>43</v>
      </c>
      <c r="E228" t="s">
        <v>213</v>
      </c>
      <c r="F228" t="str">
        <f t="shared" si="9"/>
        <v>(535)</v>
      </c>
      <c r="G228" t="str">
        <f t="shared" si="10"/>
        <v>535</v>
      </c>
      <c r="H228" t="str">
        <f t="shared" si="11"/>
        <v>COLUMBUS OH</v>
      </c>
    </row>
    <row r="229" spans="1:8" x14ac:dyDescent="0.3">
      <c r="A229" t="s">
        <v>19</v>
      </c>
      <c r="B229">
        <v>2944</v>
      </c>
      <c r="C229">
        <v>1839</v>
      </c>
      <c r="D229">
        <v>50</v>
      </c>
      <c r="E229" t="s">
        <v>213</v>
      </c>
      <c r="F229" t="str">
        <f t="shared" si="9"/>
        <v>(652)</v>
      </c>
      <c r="G229" t="str">
        <f t="shared" si="10"/>
        <v>652</v>
      </c>
      <c r="H229" t="str">
        <f t="shared" si="11"/>
        <v>OMAHA</v>
      </c>
    </row>
    <row r="230" spans="1:8" x14ac:dyDescent="0.3">
      <c r="A230" t="s">
        <v>20</v>
      </c>
      <c r="B230">
        <v>2932</v>
      </c>
      <c r="C230">
        <v>1292</v>
      </c>
      <c r="D230">
        <v>28</v>
      </c>
      <c r="E230" t="s">
        <v>213</v>
      </c>
      <c r="F230" t="str">
        <f t="shared" si="9"/>
        <v>(501)</v>
      </c>
      <c r="G230" t="str">
        <f t="shared" si="10"/>
        <v>501</v>
      </c>
      <c r="H230" t="str">
        <f t="shared" si="11"/>
        <v>NEW YORK</v>
      </c>
    </row>
    <row r="231" spans="1:8" x14ac:dyDescent="0.3">
      <c r="A231" t="s">
        <v>21</v>
      </c>
      <c r="B231">
        <v>2807</v>
      </c>
      <c r="C231">
        <v>1567</v>
      </c>
      <c r="D231">
        <v>75</v>
      </c>
      <c r="E231" t="s">
        <v>213</v>
      </c>
      <c r="F231" t="str">
        <f t="shared" si="9"/>
        <v>(669)</v>
      </c>
      <c r="G231" t="str">
        <f t="shared" si="10"/>
        <v>669</v>
      </c>
      <c r="H231" t="str">
        <f t="shared" si="11"/>
        <v>MADISON</v>
      </c>
    </row>
    <row r="232" spans="1:8" x14ac:dyDescent="0.3">
      <c r="A232" t="s">
        <v>22</v>
      </c>
      <c r="B232">
        <v>2550</v>
      </c>
      <c r="C232">
        <v>1391</v>
      </c>
      <c r="D232">
        <v>45</v>
      </c>
      <c r="E232" t="s">
        <v>213</v>
      </c>
      <c r="F232" t="str">
        <f t="shared" si="9"/>
        <v>(515)</v>
      </c>
      <c r="G232" t="str">
        <f t="shared" si="10"/>
        <v>515</v>
      </c>
      <c r="H232" t="str">
        <f t="shared" si="11"/>
        <v>CINCINNATI</v>
      </c>
    </row>
    <row r="233" spans="1:8" x14ac:dyDescent="0.3">
      <c r="A233" t="s">
        <v>23</v>
      </c>
      <c r="B233">
        <v>2465</v>
      </c>
      <c r="C233">
        <v>1373</v>
      </c>
      <c r="D233">
        <v>39</v>
      </c>
      <c r="E233" t="s">
        <v>213</v>
      </c>
      <c r="F233" t="str">
        <f t="shared" si="9"/>
        <v>(678)</v>
      </c>
      <c r="G233" t="str">
        <f t="shared" si="10"/>
        <v>678</v>
      </c>
      <c r="H233" t="str">
        <f t="shared" si="11"/>
        <v>WICHITA-HUTCHINSON PLUS</v>
      </c>
    </row>
    <row r="234" spans="1:8" x14ac:dyDescent="0.3">
      <c r="A234" t="s">
        <v>24</v>
      </c>
      <c r="B234">
        <v>2416</v>
      </c>
      <c r="C234">
        <v>1255</v>
      </c>
      <c r="D234">
        <v>24</v>
      </c>
      <c r="E234" t="s">
        <v>213</v>
      </c>
      <c r="F234" t="str">
        <f t="shared" si="9"/>
        <v>(803)</v>
      </c>
      <c r="G234" t="str">
        <f t="shared" si="10"/>
        <v>803</v>
      </c>
      <c r="H234" t="str">
        <f t="shared" si="11"/>
        <v>LOS ANGELES</v>
      </c>
    </row>
    <row r="235" spans="1:8" x14ac:dyDescent="0.3">
      <c r="A235" t="s">
        <v>25</v>
      </c>
      <c r="B235">
        <v>2242</v>
      </c>
      <c r="C235">
        <v>1034</v>
      </c>
      <c r="D235">
        <v>22</v>
      </c>
      <c r="E235" t="s">
        <v>213</v>
      </c>
      <c r="F235" t="str">
        <f t="shared" si="9"/>
        <v>(504)</v>
      </c>
      <c r="G235" t="str">
        <f t="shared" si="10"/>
        <v>504</v>
      </c>
      <c r="H235" t="str">
        <f t="shared" si="11"/>
        <v>PHILADELPHIA</v>
      </c>
    </row>
    <row r="236" spans="1:8" x14ac:dyDescent="0.3">
      <c r="A236" t="s">
        <v>26</v>
      </c>
      <c r="B236">
        <v>2152</v>
      </c>
      <c r="C236">
        <v>1118</v>
      </c>
      <c r="D236">
        <v>33</v>
      </c>
      <c r="E236" t="s">
        <v>213</v>
      </c>
      <c r="F236" t="str">
        <f t="shared" si="9"/>
        <v>(511)</v>
      </c>
      <c r="G236" t="str">
        <f t="shared" si="10"/>
        <v>511</v>
      </c>
      <c r="H236" t="str">
        <f t="shared" si="11"/>
        <v>WASHINGTON DC (HAGRSTWN)</v>
      </c>
    </row>
    <row r="237" spans="1:8" x14ac:dyDescent="0.3">
      <c r="A237" t="s">
        <v>27</v>
      </c>
      <c r="B237">
        <v>1829</v>
      </c>
      <c r="C237">
        <v>974</v>
      </c>
      <c r="D237">
        <v>32</v>
      </c>
      <c r="E237" t="s">
        <v>213</v>
      </c>
      <c r="F237" t="str">
        <f t="shared" si="9"/>
        <v>(679)</v>
      </c>
      <c r="G237" t="str">
        <f t="shared" si="10"/>
        <v>679</v>
      </c>
      <c r="H237" t="str">
        <f t="shared" si="11"/>
        <v>DES MOINES-AMES</v>
      </c>
    </row>
    <row r="238" spans="1:8" x14ac:dyDescent="0.3">
      <c r="A238" t="s">
        <v>28</v>
      </c>
      <c r="B238">
        <v>1727</v>
      </c>
      <c r="C238">
        <v>859</v>
      </c>
      <c r="D238">
        <v>28</v>
      </c>
      <c r="E238" t="s">
        <v>213</v>
      </c>
      <c r="F238" t="str">
        <f t="shared" si="9"/>
        <v>(542)</v>
      </c>
      <c r="G238" t="str">
        <f t="shared" si="10"/>
        <v>542</v>
      </c>
      <c r="H238" t="str">
        <f t="shared" si="11"/>
        <v>DAYTON</v>
      </c>
    </row>
    <row r="239" spans="1:8" x14ac:dyDescent="0.3">
      <c r="A239" t="s">
        <v>29</v>
      </c>
      <c r="B239">
        <v>1721</v>
      </c>
      <c r="C239">
        <v>839</v>
      </c>
      <c r="D239">
        <v>28</v>
      </c>
      <c r="E239" t="s">
        <v>213</v>
      </c>
      <c r="F239" t="str">
        <f t="shared" si="9"/>
        <v>(505)</v>
      </c>
      <c r="G239" t="str">
        <f t="shared" si="10"/>
        <v>505</v>
      </c>
      <c r="H239" t="str">
        <f t="shared" si="11"/>
        <v>DETROIT</v>
      </c>
    </row>
    <row r="240" spans="1:8" x14ac:dyDescent="0.3">
      <c r="A240" t="s">
        <v>30</v>
      </c>
      <c r="B240">
        <v>1694</v>
      </c>
      <c r="C240">
        <v>1160</v>
      </c>
      <c r="D240">
        <v>21</v>
      </c>
      <c r="E240" t="s">
        <v>213</v>
      </c>
      <c r="F240" t="str">
        <f t="shared" si="9"/>
        <v>(752)</v>
      </c>
      <c r="G240" t="str">
        <f t="shared" si="10"/>
        <v>752</v>
      </c>
      <c r="H240" t="str">
        <f t="shared" si="11"/>
        <v>COLORADO SPRINGS-PUEBLO</v>
      </c>
    </row>
    <row r="241" spans="1:8" x14ac:dyDescent="0.3">
      <c r="A241" t="s">
        <v>31</v>
      </c>
      <c r="B241">
        <v>1374</v>
      </c>
      <c r="C241">
        <v>705</v>
      </c>
      <c r="D241">
        <v>24</v>
      </c>
      <c r="E241" t="s">
        <v>213</v>
      </c>
      <c r="F241" t="str">
        <f t="shared" si="9"/>
        <v>(637)</v>
      </c>
      <c r="G241" t="str">
        <f t="shared" si="10"/>
        <v>637</v>
      </c>
      <c r="H241" t="str">
        <f t="shared" si="11"/>
        <v>CEDAR RAPIDS-WTRLO-IWC&amp;DUB</v>
      </c>
    </row>
    <row r="242" spans="1:8" x14ac:dyDescent="0.3">
      <c r="A242" t="s">
        <v>32</v>
      </c>
      <c r="B242">
        <v>1265</v>
      </c>
      <c r="C242">
        <v>617</v>
      </c>
      <c r="D242">
        <v>22</v>
      </c>
      <c r="E242" t="s">
        <v>213</v>
      </c>
      <c r="F242" t="str">
        <f t="shared" si="9"/>
        <v>(658)</v>
      </c>
      <c r="G242" t="str">
        <f t="shared" si="10"/>
        <v>658</v>
      </c>
      <c r="H242" t="str">
        <f t="shared" si="11"/>
        <v>GREEN BAY-APPLETON</v>
      </c>
    </row>
    <row r="243" spans="1:8" x14ac:dyDescent="0.3">
      <c r="A243" t="s">
        <v>33</v>
      </c>
      <c r="B243">
        <v>1238</v>
      </c>
      <c r="C243">
        <v>566</v>
      </c>
      <c r="D243">
        <v>13</v>
      </c>
      <c r="E243" t="s">
        <v>213</v>
      </c>
      <c r="F243" t="str">
        <f t="shared" si="9"/>
        <v>(648)</v>
      </c>
      <c r="G243" t="str">
        <f t="shared" si="10"/>
        <v>648</v>
      </c>
      <c r="H243" t="str">
        <f t="shared" si="11"/>
        <v>CHAMPAIGN&amp;SPRNGFLD-DECATUR</v>
      </c>
    </row>
    <row r="244" spans="1:8" x14ac:dyDescent="0.3">
      <c r="A244" t="s">
        <v>34</v>
      </c>
      <c r="B244">
        <v>1205</v>
      </c>
      <c r="C244">
        <v>434</v>
      </c>
      <c r="D244">
        <v>1</v>
      </c>
      <c r="E244" t="s">
        <v>213</v>
      </c>
      <c r="F244" t="str">
        <f t="shared" si="9"/>
        <v>(507)</v>
      </c>
      <c r="G244" t="str">
        <f t="shared" si="10"/>
        <v>507</v>
      </c>
      <c r="H244" t="str">
        <f t="shared" si="11"/>
        <v>SAVANNAH</v>
      </c>
    </row>
    <row r="245" spans="1:8" x14ac:dyDescent="0.3">
      <c r="A245" t="s">
        <v>35</v>
      </c>
      <c r="B245">
        <v>1132</v>
      </c>
      <c r="C245">
        <v>577</v>
      </c>
      <c r="D245">
        <v>9</v>
      </c>
      <c r="E245" t="s">
        <v>213</v>
      </c>
      <c r="F245" t="str">
        <f t="shared" si="9"/>
        <v>(619)</v>
      </c>
      <c r="G245" t="str">
        <f t="shared" si="10"/>
        <v>619</v>
      </c>
      <c r="H245" t="str">
        <f t="shared" si="11"/>
        <v>SPRINGFIELD MO</v>
      </c>
    </row>
    <row r="246" spans="1:8" x14ac:dyDescent="0.3">
      <c r="A246" t="s">
        <v>36</v>
      </c>
      <c r="B246">
        <v>1074</v>
      </c>
      <c r="C246">
        <v>379</v>
      </c>
      <c r="D246">
        <v>3</v>
      </c>
      <c r="E246" t="s">
        <v>213</v>
      </c>
      <c r="F246" t="str">
        <f t="shared" si="9"/>
        <v>(503)</v>
      </c>
      <c r="G246" t="str">
        <f t="shared" si="10"/>
        <v>503</v>
      </c>
      <c r="H246" t="str">
        <f t="shared" si="11"/>
        <v>MACON</v>
      </c>
    </row>
    <row r="247" spans="1:8" x14ac:dyDescent="0.3">
      <c r="A247" t="s">
        <v>37</v>
      </c>
      <c r="B247">
        <v>1067</v>
      </c>
      <c r="C247">
        <v>520</v>
      </c>
      <c r="D247">
        <v>11</v>
      </c>
      <c r="E247" t="s">
        <v>213</v>
      </c>
      <c r="F247" t="str">
        <f t="shared" si="9"/>
        <v>(682)</v>
      </c>
      <c r="G247" t="str">
        <f t="shared" si="10"/>
        <v>682</v>
      </c>
      <c r="H247" t="str">
        <f t="shared" si="11"/>
        <v>DAVENPORT-R.ISLAND-MOLINE</v>
      </c>
    </row>
    <row r="248" spans="1:8" x14ac:dyDescent="0.3">
      <c r="A248" t="s">
        <v>38</v>
      </c>
      <c r="B248">
        <v>1051</v>
      </c>
      <c r="C248">
        <v>502</v>
      </c>
      <c r="D248">
        <v>8</v>
      </c>
      <c r="E248" t="s">
        <v>213</v>
      </c>
      <c r="F248" t="str">
        <f t="shared" si="9"/>
        <v>(623)</v>
      </c>
      <c r="G248" t="str">
        <f t="shared" si="10"/>
        <v>623</v>
      </c>
      <c r="H248" t="str">
        <f t="shared" si="11"/>
        <v>DALLAS-FT. WORTH</v>
      </c>
    </row>
    <row r="249" spans="1:8" x14ac:dyDescent="0.3">
      <c r="A249" t="s">
        <v>39</v>
      </c>
      <c r="B249">
        <v>1028</v>
      </c>
      <c r="C249">
        <v>570</v>
      </c>
      <c r="D249">
        <v>13</v>
      </c>
      <c r="E249" t="s">
        <v>213</v>
      </c>
      <c r="F249" t="str">
        <f t="shared" si="9"/>
        <v>(547)</v>
      </c>
      <c r="G249" t="str">
        <f t="shared" si="10"/>
        <v>547</v>
      </c>
      <c r="H249" t="str">
        <f t="shared" si="11"/>
        <v>TOLEDO</v>
      </c>
    </row>
    <row r="250" spans="1:8" x14ac:dyDescent="0.3">
      <c r="A250" t="s">
        <v>40</v>
      </c>
      <c r="B250">
        <v>994</v>
      </c>
      <c r="C250">
        <v>580</v>
      </c>
      <c r="D250">
        <v>8</v>
      </c>
      <c r="E250" t="s">
        <v>213</v>
      </c>
      <c r="F250" t="str">
        <f t="shared" si="9"/>
        <v>(722)</v>
      </c>
      <c r="G250" t="str">
        <f t="shared" si="10"/>
        <v>722</v>
      </c>
      <c r="H250" t="str">
        <f t="shared" si="11"/>
        <v>LINCOLN &amp; HASTINGS-KRNY</v>
      </c>
    </row>
    <row r="251" spans="1:8" x14ac:dyDescent="0.3">
      <c r="A251" t="s">
        <v>41</v>
      </c>
      <c r="B251">
        <v>977</v>
      </c>
      <c r="C251">
        <v>528</v>
      </c>
      <c r="D251">
        <v>12</v>
      </c>
      <c r="E251" t="s">
        <v>213</v>
      </c>
      <c r="F251" t="str">
        <f t="shared" si="9"/>
        <v>(881)</v>
      </c>
      <c r="G251" t="str">
        <f t="shared" si="10"/>
        <v>881</v>
      </c>
      <c r="H251" t="str">
        <f t="shared" si="11"/>
        <v>SPOKANE</v>
      </c>
    </row>
    <row r="252" spans="1:8" x14ac:dyDescent="0.3">
      <c r="A252" t="s">
        <v>42</v>
      </c>
      <c r="B252">
        <v>960</v>
      </c>
      <c r="C252">
        <v>481</v>
      </c>
      <c r="D252">
        <v>20</v>
      </c>
      <c r="E252" t="s">
        <v>213</v>
      </c>
      <c r="F252" t="str">
        <f t="shared" si="9"/>
        <v>(724)</v>
      </c>
      <c r="G252" t="str">
        <f t="shared" si="10"/>
        <v>724</v>
      </c>
      <c r="H252" t="str">
        <f t="shared" si="11"/>
        <v>FARGO</v>
      </c>
    </row>
    <row r="253" spans="1:8" x14ac:dyDescent="0.3">
      <c r="A253" t="s">
        <v>43</v>
      </c>
      <c r="B253">
        <v>946</v>
      </c>
      <c r="C253">
        <v>549</v>
      </c>
      <c r="D253">
        <v>4</v>
      </c>
      <c r="E253" t="s">
        <v>213</v>
      </c>
      <c r="F253" t="str">
        <f t="shared" si="9"/>
        <v>(604)</v>
      </c>
      <c r="G253" t="str">
        <f t="shared" si="10"/>
        <v>604</v>
      </c>
      <c r="H253" t="str">
        <f t="shared" si="11"/>
        <v>COLUMBIA-JEFFERSON CITY</v>
      </c>
    </row>
    <row r="254" spans="1:8" x14ac:dyDescent="0.3">
      <c r="A254" t="s">
        <v>44</v>
      </c>
      <c r="B254">
        <v>928</v>
      </c>
      <c r="C254">
        <v>462</v>
      </c>
      <c r="D254">
        <v>13</v>
      </c>
      <c r="E254" t="s">
        <v>213</v>
      </c>
      <c r="F254" t="str">
        <f t="shared" si="9"/>
        <v>(702)</v>
      </c>
      <c r="G254" t="str">
        <f t="shared" si="10"/>
        <v>702</v>
      </c>
      <c r="H254" t="str">
        <f t="shared" si="11"/>
        <v>LA CROSSE-EAU CLAIRE</v>
      </c>
    </row>
    <row r="255" spans="1:8" x14ac:dyDescent="0.3">
      <c r="A255" t="s">
        <v>45</v>
      </c>
      <c r="B255">
        <v>902</v>
      </c>
      <c r="C255">
        <v>592</v>
      </c>
      <c r="D255">
        <v>20</v>
      </c>
      <c r="E255" t="s">
        <v>213</v>
      </c>
      <c r="F255" t="str">
        <f t="shared" si="9"/>
        <v>(757)</v>
      </c>
      <c r="G255" t="str">
        <f t="shared" si="10"/>
        <v>757</v>
      </c>
      <c r="H255" t="str">
        <f t="shared" si="11"/>
        <v>BOISE</v>
      </c>
    </row>
    <row r="256" spans="1:8" x14ac:dyDescent="0.3">
      <c r="A256" t="s">
        <v>46</v>
      </c>
      <c r="B256">
        <v>879</v>
      </c>
      <c r="C256">
        <v>490</v>
      </c>
      <c r="D256">
        <v>14</v>
      </c>
      <c r="E256" t="s">
        <v>213</v>
      </c>
      <c r="F256" t="str">
        <f t="shared" si="9"/>
        <v>(807)</v>
      </c>
      <c r="G256" t="str">
        <f t="shared" si="10"/>
        <v>807</v>
      </c>
      <c r="H256" t="str">
        <f t="shared" si="11"/>
        <v>SAN FRANCISCO-OAK-SAN JOSE</v>
      </c>
    </row>
    <row r="257" spans="1:8" x14ac:dyDescent="0.3">
      <c r="A257" t="s">
        <v>47</v>
      </c>
      <c r="B257">
        <v>848</v>
      </c>
      <c r="C257">
        <v>325</v>
      </c>
      <c r="D257">
        <v>4</v>
      </c>
      <c r="E257" t="s">
        <v>213</v>
      </c>
      <c r="F257" t="str">
        <f t="shared" si="9"/>
        <v>(520)</v>
      </c>
      <c r="G257" t="str">
        <f t="shared" si="10"/>
        <v>520</v>
      </c>
      <c r="H257" t="str">
        <f t="shared" si="11"/>
        <v>AUGUSTA-AIKEN</v>
      </c>
    </row>
    <row r="258" spans="1:8" x14ac:dyDescent="0.3">
      <c r="A258" t="s">
        <v>48</v>
      </c>
      <c r="B258">
        <v>837</v>
      </c>
      <c r="C258">
        <v>499</v>
      </c>
      <c r="D258">
        <v>14</v>
      </c>
      <c r="E258" t="s">
        <v>213</v>
      </c>
      <c r="F258" t="str">
        <f t="shared" si="9"/>
        <v>(725)</v>
      </c>
      <c r="G258" t="str">
        <f t="shared" si="10"/>
        <v>725</v>
      </c>
      <c r="H258" t="str">
        <f t="shared" si="11"/>
        <v>SIOUX FALLS(MITCHELL)</v>
      </c>
    </row>
    <row r="259" spans="1:8" x14ac:dyDescent="0.3">
      <c r="A259" t="s">
        <v>49</v>
      </c>
      <c r="B259">
        <v>803</v>
      </c>
      <c r="C259">
        <v>444</v>
      </c>
      <c r="D259">
        <v>7</v>
      </c>
      <c r="E259" t="s">
        <v>213</v>
      </c>
      <c r="F259" t="str">
        <f t="shared" ref="F259:F322" si="12">IF(RIGHT(A259,1)=")",RIGHT(A259,5),"N/A")</f>
        <v>(801)</v>
      </c>
      <c r="G259" t="str">
        <f t="shared" ref="G259:G322" si="13">TRIM(IF(LEFT(F259,1)="(",MID(F259,2,3),"N/A"))</f>
        <v>801</v>
      </c>
      <c r="H259" t="str">
        <f t="shared" ref="H259:H322" si="14">UPPER(TRIM(IF(G259="N/A","N/A",LEFT(A259,LEN(A259)-5))))</f>
        <v>EUGENE</v>
      </c>
    </row>
    <row r="260" spans="1:8" x14ac:dyDescent="0.3">
      <c r="A260" t="s">
        <v>50</v>
      </c>
      <c r="B260">
        <v>783</v>
      </c>
      <c r="C260">
        <v>392</v>
      </c>
      <c r="D260">
        <v>8</v>
      </c>
      <c r="E260" t="s">
        <v>213</v>
      </c>
      <c r="F260" t="str">
        <f t="shared" si="12"/>
        <v>(632)</v>
      </c>
      <c r="G260" t="str">
        <f t="shared" si="13"/>
        <v>632</v>
      </c>
      <c r="H260" t="str">
        <f t="shared" si="14"/>
        <v>PADUCAH-CAPE GIRARD-HARSBG</v>
      </c>
    </row>
    <row r="261" spans="1:8" x14ac:dyDescent="0.3">
      <c r="A261" t="s">
        <v>51</v>
      </c>
      <c r="B261">
        <v>767</v>
      </c>
      <c r="C261">
        <v>533</v>
      </c>
      <c r="D261">
        <v>5</v>
      </c>
      <c r="E261" t="s">
        <v>213</v>
      </c>
      <c r="F261" t="str">
        <f t="shared" si="12"/>
        <v>(789)</v>
      </c>
      <c r="G261" t="str">
        <f t="shared" si="13"/>
        <v>789</v>
      </c>
      <c r="H261" t="str">
        <f t="shared" si="14"/>
        <v>TUCSON (SIERRA VISTA)</v>
      </c>
    </row>
    <row r="262" spans="1:8" x14ac:dyDescent="0.3">
      <c r="A262" t="s">
        <v>52</v>
      </c>
      <c r="B262">
        <v>760</v>
      </c>
      <c r="C262">
        <v>407</v>
      </c>
      <c r="D262">
        <v>16</v>
      </c>
      <c r="E262" t="s">
        <v>213</v>
      </c>
      <c r="F262" t="str">
        <f t="shared" si="12"/>
        <v>(705)</v>
      </c>
      <c r="G262" t="str">
        <f t="shared" si="13"/>
        <v>705</v>
      </c>
      <c r="H262" t="str">
        <f t="shared" si="14"/>
        <v>WAUSAU-RHINELANDER</v>
      </c>
    </row>
    <row r="263" spans="1:8" x14ac:dyDescent="0.3">
      <c r="A263" t="s">
        <v>53</v>
      </c>
      <c r="B263">
        <v>709</v>
      </c>
      <c r="C263">
        <v>390</v>
      </c>
      <c r="D263">
        <v>12</v>
      </c>
      <c r="E263" t="s">
        <v>213</v>
      </c>
      <c r="F263" t="str">
        <f t="shared" si="12"/>
        <v>(610)</v>
      </c>
      <c r="G263" t="str">
        <f t="shared" si="13"/>
        <v>610</v>
      </c>
      <c r="H263" t="str">
        <f t="shared" si="14"/>
        <v>ROCKFORD</v>
      </c>
    </row>
    <row r="264" spans="1:8" x14ac:dyDescent="0.3">
      <c r="A264" t="s">
        <v>54</v>
      </c>
      <c r="B264">
        <v>704</v>
      </c>
      <c r="C264">
        <v>391</v>
      </c>
      <c r="D264">
        <v>9</v>
      </c>
      <c r="E264" t="s">
        <v>213</v>
      </c>
      <c r="F264" t="str">
        <f t="shared" si="12"/>
        <v>(509)</v>
      </c>
      <c r="G264" t="str">
        <f t="shared" si="13"/>
        <v>509</v>
      </c>
      <c r="H264" t="str">
        <f t="shared" si="14"/>
        <v>FT. WAYNE</v>
      </c>
    </row>
    <row r="265" spans="1:8" x14ac:dyDescent="0.3">
      <c r="A265" t="s">
        <v>55</v>
      </c>
      <c r="B265">
        <v>700</v>
      </c>
      <c r="C265">
        <v>362</v>
      </c>
      <c r="D265">
        <v>6</v>
      </c>
      <c r="E265" t="s">
        <v>213</v>
      </c>
      <c r="F265" t="str">
        <f t="shared" si="12"/>
        <v>(810)</v>
      </c>
      <c r="G265" t="str">
        <f t="shared" si="13"/>
        <v>810</v>
      </c>
      <c r="H265" t="str">
        <f t="shared" si="14"/>
        <v>YAKIMA-PASCO-RCHLND-KNNWCK</v>
      </c>
    </row>
    <row r="266" spans="1:8" x14ac:dyDescent="0.3">
      <c r="A266" t="s">
        <v>56</v>
      </c>
      <c r="B266">
        <v>667</v>
      </c>
      <c r="C266">
        <v>351</v>
      </c>
      <c r="D266">
        <v>14</v>
      </c>
      <c r="E266" t="s">
        <v>213</v>
      </c>
      <c r="F266" t="str">
        <f t="shared" si="12"/>
        <v>(529)</v>
      </c>
      <c r="G266" t="str">
        <f t="shared" si="13"/>
        <v>529</v>
      </c>
      <c r="H266" t="str">
        <f t="shared" si="14"/>
        <v>LOUISVILLE</v>
      </c>
    </row>
    <row r="267" spans="1:8" x14ac:dyDescent="0.3">
      <c r="A267" t="s">
        <v>57</v>
      </c>
      <c r="B267">
        <v>661</v>
      </c>
      <c r="C267">
        <v>346</v>
      </c>
      <c r="D267">
        <v>5</v>
      </c>
      <c r="E267" t="s">
        <v>213</v>
      </c>
      <c r="F267" t="str">
        <f t="shared" si="12"/>
        <v>(588)</v>
      </c>
      <c r="G267" t="str">
        <f t="shared" si="13"/>
        <v>588</v>
      </c>
      <c r="H267" t="str">
        <f t="shared" si="14"/>
        <v>SOUTH BEND-ELKHART</v>
      </c>
    </row>
    <row r="268" spans="1:8" x14ac:dyDescent="0.3">
      <c r="A268" t="s">
        <v>58</v>
      </c>
      <c r="B268">
        <v>636</v>
      </c>
      <c r="C268">
        <v>217</v>
      </c>
      <c r="D268">
        <v>0</v>
      </c>
      <c r="E268" t="s">
        <v>213</v>
      </c>
      <c r="F268" t="str">
        <f t="shared" si="12"/>
        <v>(525)</v>
      </c>
      <c r="G268" t="str">
        <f t="shared" si="13"/>
        <v>525</v>
      </c>
      <c r="H268" t="str">
        <f t="shared" si="14"/>
        <v>ALBANY GA</v>
      </c>
    </row>
    <row r="269" spans="1:8" x14ac:dyDescent="0.3">
      <c r="A269" t="s">
        <v>59</v>
      </c>
      <c r="B269">
        <v>612</v>
      </c>
      <c r="C269">
        <v>196</v>
      </c>
      <c r="D269">
        <v>2</v>
      </c>
      <c r="E269" t="s">
        <v>213</v>
      </c>
      <c r="F269" t="str">
        <f t="shared" si="12"/>
        <v>(611)</v>
      </c>
      <c r="G269" t="str">
        <f t="shared" si="13"/>
        <v>611</v>
      </c>
      <c r="H269" t="str">
        <f t="shared" si="14"/>
        <v>ROCHESTR-MASON CITY-AUSTIN</v>
      </c>
    </row>
    <row r="270" spans="1:8" x14ac:dyDescent="0.3">
      <c r="A270" t="s">
        <v>60</v>
      </c>
      <c r="B270">
        <v>593</v>
      </c>
      <c r="C270">
        <v>264</v>
      </c>
      <c r="D270">
        <v>9</v>
      </c>
      <c r="E270" t="s">
        <v>213</v>
      </c>
      <c r="F270" t="str">
        <f t="shared" si="12"/>
        <v>o (0)</v>
      </c>
      <c r="G270" t="str">
        <f t="shared" si="13"/>
        <v>N/A</v>
      </c>
      <c r="H270" t="str">
        <f t="shared" si="14"/>
        <v>N/A</v>
      </c>
    </row>
    <row r="271" spans="1:8" x14ac:dyDescent="0.3">
      <c r="A271" t="s">
        <v>61</v>
      </c>
      <c r="B271">
        <v>557</v>
      </c>
      <c r="C271">
        <v>228</v>
      </c>
      <c r="D271">
        <v>1</v>
      </c>
      <c r="E271" t="s">
        <v>213</v>
      </c>
      <c r="F271" t="str">
        <f t="shared" si="12"/>
        <v>(676)</v>
      </c>
      <c r="G271" t="str">
        <f t="shared" si="13"/>
        <v>676</v>
      </c>
      <c r="H271" t="str">
        <f t="shared" si="14"/>
        <v>DULUTH-SUPERIOR</v>
      </c>
    </row>
    <row r="272" spans="1:8" x14ac:dyDescent="0.3">
      <c r="A272" t="s">
        <v>62</v>
      </c>
      <c r="B272">
        <v>547</v>
      </c>
      <c r="C272">
        <v>331</v>
      </c>
      <c r="D272">
        <v>11</v>
      </c>
      <c r="E272" t="s">
        <v>213</v>
      </c>
      <c r="F272" t="str">
        <f t="shared" si="12"/>
        <v>(687)</v>
      </c>
      <c r="G272" t="str">
        <f t="shared" si="13"/>
        <v>687</v>
      </c>
      <c r="H272" t="str">
        <f t="shared" si="14"/>
        <v>MINOT-BSMRCK-DCKNSN(WLSTN)</v>
      </c>
    </row>
    <row r="273" spans="1:8" x14ac:dyDescent="0.3">
      <c r="A273" t="s">
        <v>63</v>
      </c>
      <c r="B273">
        <v>540</v>
      </c>
      <c r="C273">
        <v>250</v>
      </c>
      <c r="D273">
        <v>4</v>
      </c>
      <c r="E273" t="s">
        <v>213</v>
      </c>
      <c r="F273" t="str">
        <f t="shared" si="12"/>
        <v>(790)</v>
      </c>
      <c r="G273" t="str">
        <f t="shared" si="13"/>
        <v>790</v>
      </c>
      <c r="H273" t="str">
        <f t="shared" si="14"/>
        <v>ALBUQUERQUE-SANTA FE</v>
      </c>
    </row>
    <row r="274" spans="1:8" x14ac:dyDescent="0.3">
      <c r="A274" t="s">
        <v>64</v>
      </c>
      <c r="B274">
        <v>501</v>
      </c>
      <c r="C274">
        <v>271</v>
      </c>
      <c r="D274">
        <v>7</v>
      </c>
      <c r="E274" t="s">
        <v>213</v>
      </c>
      <c r="F274" t="str">
        <f t="shared" si="12"/>
        <v>(605)</v>
      </c>
      <c r="G274" t="str">
        <f t="shared" si="13"/>
        <v>605</v>
      </c>
      <c r="H274" t="str">
        <f t="shared" si="14"/>
        <v>TOPEKA</v>
      </c>
    </row>
    <row r="275" spans="1:8" x14ac:dyDescent="0.3">
      <c r="A275" t="s">
        <v>65</v>
      </c>
      <c r="B275">
        <v>491</v>
      </c>
      <c r="C275">
        <v>184</v>
      </c>
      <c r="D275">
        <v>0</v>
      </c>
      <c r="E275" t="s">
        <v>213</v>
      </c>
      <c r="F275" t="str">
        <f t="shared" si="12"/>
        <v>(575)</v>
      </c>
      <c r="G275" t="str">
        <f t="shared" si="13"/>
        <v>575</v>
      </c>
      <c r="H275" t="str">
        <f t="shared" si="14"/>
        <v>CHATTANOOGA</v>
      </c>
    </row>
    <row r="276" spans="1:8" x14ac:dyDescent="0.3">
      <c r="A276" t="s">
        <v>66</v>
      </c>
      <c r="B276">
        <v>472</v>
      </c>
      <c r="C276">
        <v>255</v>
      </c>
      <c r="D276">
        <v>8</v>
      </c>
      <c r="E276" t="s">
        <v>213</v>
      </c>
      <c r="F276" t="str">
        <f t="shared" si="12"/>
        <v>(675)</v>
      </c>
      <c r="G276" t="str">
        <f t="shared" si="13"/>
        <v>675</v>
      </c>
      <c r="H276" t="str">
        <f t="shared" si="14"/>
        <v>PEORIA-BLOOMINGTON</v>
      </c>
    </row>
    <row r="277" spans="1:8" x14ac:dyDescent="0.3">
      <c r="A277" t="s">
        <v>67</v>
      </c>
      <c r="B277">
        <v>460</v>
      </c>
      <c r="C277">
        <v>265</v>
      </c>
      <c r="D277">
        <v>10</v>
      </c>
      <c r="E277" t="s">
        <v>213</v>
      </c>
      <c r="F277" t="str">
        <f t="shared" si="12"/>
        <v>(603)</v>
      </c>
      <c r="G277" t="str">
        <f t="shared" si="13"/>
        <v>603</v>
      </c>
      <c r="H277" t="str">
        <f t="shared" si="14"/>
        <v>JOPLIN-PITTSBURG</v>
      </c>
    </row>
    <row r="278" spans="1:8" x14ac:dyDescent="0.3">
      <c r="A278" t="s">
        <v>68</v>
      </c>
      <c r="B278">
        <v>429</v>
      </c>
      <c r="C278">
        <v>193</v>
      </c>
      <c r="D278">
        <v>8</v>
      </c>
      <c r="E278" t="s">
        <v>213</v>
      </c>
      <c r="F278" t="str">
        <f t="shared" si="12"/>
        <v>(581)</v>
      </c>
      <c r="G278" t="str">
        <f t="shared" si="13"/>
        <v>581</v>
      </c>
      <c r="H278" t="str">
        <f t="shared" si="14"/>
        <v>TERRE HAUTE</v>
      </c>
    </row>
    <row r="279" spans="1:8" x14ac:dyDescent="0.3">
      <c r="A279" t="s">
        <v>69</v>
      </c>
      <c r="B279">
        <v>419</v>
      </c>
      <c r="C279">
        <v>210</v>
      </c>
      <c r="D279">
        <v>6</v>
      </c>
      <c r="E279" t="s">
        <v>213</v>
      </c>
      <c r="F279" t="str">
        <f t="shared" si="12"/>
        <v>(862)</v>
      </c>
      <c r="G279" t="str">
        <f t="shared" si="13"/>
        <v>862</v>
      </c>
      <c r="H279" t="str">
        <f t="shared" si="14"/>
        <v>SACRAMNTO-STKTON-MODESTO</v>
      </c>
    </row>
    <row r="280" spans="1:8" x14ac:dyDescent="0.3">
      <c r="A280" t="s">
        <v>70</v>
      </c>
      <c r="B280">
        <v>416</v>
      </c>
      <c r="C280">
        <v>108</v>
      </c>
      <c r="D280">
        <v>0</v>
      </c>
      <c r="E280" t="s">
        <v>213</v>
      </c>
      <c r="F280" t="str">
        <f t="shared" si="12"/>
        <v>(561)</v>
      </c>
      <c r="G280" t="str">
        <f t="shared" si="13"/>
        <v>561</v>
      </c>
      <c r="H280" t="str">
        <f t="shared" si="14"/>
        <v>JACKSONVILLE</v>
      </c>
    </row>
    <row r="281" spans="1:8" x14ac:dyDescent="0.3">
      <c r="A281" t="s">
        <v>71</v>
      </c>
      <c r="B281">
        <v>405</v>
      </c>
      <c r="C281">
        <v>302</v>
      </c>
      <c r="D281">
        <v>3</v>
      </c>
      <c r="E281" t="s">
        <v>213</v>
      </c>
      <c r="F281" t="str">
        <f t="shared" si="12"/>
        <v>(811)</v>
      </c>
      <c r="G281" t="str">
        <f t="shared" si="13"/>
        <v>811</v>
      </c>
      <c r="H281" t="str">
        <f t="shared" si="14"/>
        <v>RENO</v>
      </c>
    </row>
    <row r="282" spans="1:8" x14ac:dyDescent="0.3">
      <c r="A282" t="s">
        <v>72</v>
      </c>
      <c r="B282">
        <v>402</v>
      </c>
      <c r="C282">
        <v>207</v>
      </c>
      <c r="D282">
        <v>5</v>
      </c>
      <c r="E282" t="s">
        <v>213</v>
      </c>
      <c r="F282" t="str">
        <f t="shared" si="12"/>
        <v>(649)</v>
      </c>
      <c r="G282" t="str">
        <f t="shared" si="13"/>
        <v>649</v>
      </c>
      <c r="H282" t="str">
        <f t="shared" si="14"/>
        <v>EVANSVILLE</v>
      </c>
    </row>
    <row r="283" spans="1:8" x14ac:dyDescent="0.3">
      <c r="A283" t="s">
        <v>73</v>
      </c>
      <c r="B283">
        <v>392</v>
      </c>
      <c r="C283">
        <v>224</v>
      </c>
      <c r="D283">
        <v>8</v>
      </c>
      <c r="E283" t="s">
        <v>213</v>
      </c>
      <c r="F283" t="str">
        <f t="shared" si="12"/>
        <v>(764)</v>
      </c>
      <c r="G283" t="str">
        <f t="shared" si="13"/>
        <v>764</v>
      </c>
      <c r="H283" t="str">
        <f t="shared" si="14"/>
        <v>RAPID CITY</v>
      </c>
    </row>
    <row r="284" spans="1:8" x14ac:dyDescent="0.3">
      <c r="A284" t="s">
        <v>74</v>
      </c>
      <c r="B284">
        <v>344</v>
      </c>
      <c r="C284">
        <v>142</v>
      </c>
      <c r="D284">
        <v>2</v>
      </c>
      <c r="E284" t="s">
        <v>213</v>
      </c>
      <c r="F284" t="str">
        <f t="shared" si="12"/>
        <v>(539)</v>
      </c>
      <c r="G284" t="str">
        <f t="shared" si="13"/>
        <v>539</v>
      </c>
      <c r="H284" t="str">
        <f t="shared" si="14"/>
        <v>TAMPA-ST. PETE (SARASOTA)</v>
      </c>
    </row>
    <row r="285" spans="1:8" x14ac:dyDescent="0.3">
      <c r="A285" t="s">
        <v>75</v>
      </c>
      <c r="B285">
        <v>341</v>
      </c>
      <c r="C285">
        <v>156</v>
      </c>
      <c r="D285">
        <v>6</v>
      </c>
      <c r="E285" t="s">
        <v>213</v>
      </c>
      <c r="F285" t="str">
        <f t="shared" si="12"/>
        <v>(517)</v>
      </c>
      <c r="G285" t="str">
        <f t="shared" si="13"/>
        <v>517</v>
      </c>
      <c r="H285" t="str">
        <f t="shared" si="14"/>
        <v>CHARLOTTE</v>
      </c>
    </row>
    <row r="286" spans="1:8" x14ac:dyDescent="0.3">
      <c r="A286" t="s">
        <v>76</v>
      </c>
      <c r="B286">
        <v>303</v>
      </c>
      <c r="C286">
        <v>111</v>
      </c>
      <c r="D286">
        <v>1</v>
      </c>
      <c r="E286" t="s">
        <v>213</v>
      </c>
      <c r="F286" t="str">
        <f t="shared" si="12"/>
        <v>(528)</v>
      </c>
      <c r="G286" t="str">
        <f t="shared" si="13"/>
        <v>528</v>
      </c>
      <c r="H286" t="str">
        <f t="shared" si="14"/>
        <v>MIAMI-FT. LAUDERDALE</v>
      </c>
    </row>
    <row r="287" spans="1:8" x14ac:dyDescent="0.3">
      <c r="A287" t="s">
        <v>77</v>
      </c>
      <c r="B287">
        <v>295</v>
      </c>
      <c r="C287">
        <v>111</v>
      </c>
      <c r="D287">
        <v>0</v>
      </c>
      <c r="E287" t="s">
        <v>213</v>
      </c>
      <c r="F287" t="str">
        <f t="shared" si="12"/>
        <v>(522)</v>
      </c>
      <c r="G287" t="str">
        <f t="shared" si="13"/>
        <v>522</v>
      </c>
      <c r="H287" t="str">
        <f t="shared" si="14"/>
        <v>COLUMBUS GA (OPELIKA AL)</v>
      </c>
    </row>
    <row r="288" spans="1:8" x14ac:dyDescent="0.3">
      <c r="A288" t="s">
        <v>78</v>
      </c>
      <c r="B288">
        <v>294</v>
      </c>
      <c r="C288">
        <v>158</v>
      </c>
      <c r="D288">
        <v>4</v>
      </c>
      <c r="E288" t="s">
        <v>213</v>
      </c>
      <c r="F288" t="str">
        <f t="shared" si="12"/>
        <v>(717)</v>
      </c>
      <c r="G288" t="str">
        <f t="shared" si="13"/>
        <v>717</v>
      </c>
      <c r="H288" t="str">
        <f t="shared" si="14"/>
        <v>QUINCY-HANNIBAL-KEOKUK</v>
      </c>
    </row>
    <row r="289" spans="1:8" x14ac:dyDescent="0.3">
      <c r="A289" t="s">
        <v>79</v>
      </c>
      <c r="B289">
        <v>275</v>
      </c>
      <c r="C289">
        <v>84</v>
      </c>
      <c r="D289">
        <v>1</v>
      </c>
      <c r="E289" t="s">
        <v>213</v>
      </c>
      <c r="F289" t="str">
        <f t="shared" si="12"/>
        <v>(530)</v>
      </c>
      <c r="G289" t="str">
        <f t="shared" si="13"/>
        <v>530</v>
      </c>
      <c r="H289" t="str">
        <f t="shared" si="14"/>
        <v>TALLAHASSEE-THOMASVILLE</v>
      </c>
    </row>
    <row r="290" spans="1:8" x14ac:dyDescent="0.3">
      <c r="A290" t="s">
        <v>80</v>
      </c>
      <c r="B290">
        <v>255</v>
      </c>
      <c r="C290">
        <v>137</v>
      </c>
      <c r="D290">
        <v>5</v>
      </c>
      <c r="E290" t="s">
        <v>213</v>
      </c>
      <c r="F290" t="str">
        <f t="shared" si="12"/>
        <v>(638)</v>
      </c>
      <c r="G290" t="str">
        <f t="shared" si="13"/>
        <v>638</v>
      </c>
      <c r="H290" t="str">
        <f t="shared" si="14"/>
        <v>ST. JOSEPH</v>
      </c>
    </row>
    <row r="291" spans="1:8" x14ac:dyDescent="0.3">
      <c r="A291" t="s">
        <v>81</v>
      </c>
      <c r="B291">
        <v>255</v>
      </c>
      <c r="C291">
        <v>115</v>
      </c>
      <c r="D291">
        <v>2</v>
      </c>
      <c r="E291" t="s">
        <v>213</v>
      </c>
      <c r="F291" t="str">
        <f t="shared" si="12"/>
        <v>(659)</v>
      </c>
      <c r="G291" t="str">
        <f t="shared" si="13"/>
        <v>659</v>
      </c>
      <c r="H291" t="str">
        <f t="shared" si="14"/>
        <v>NASHVILLE</v>
      </c>
    </row>
    <row r="292" spans="1:8" x14ac:dyDescent="0.3">
      <c r="A292" t="s">
        <v>82</v>
      </c>
      <c r="B292">
        <v>245</v>
      </c>
      <c r="C292">
        <v>88</v>
      </c>
      <c r="D292">
        <v>0</v>
      </c>
      <c r="E292" t="s">
        <v>213</v>
      </c>
      <c r="F292" t="str">
        <f t="shared" si="12"/>
        <v>(630)</v>
      </c>
      <c r="G292" t="str">
        <f t="shared" si="13"/>
        <v>630</v>
      </c>
      <c r="H292" t="str">
        <f t="shared" si="14"/>
        <v>BIRMINGHAM (ANN AND TUSC)</v>
      </c>
    </row>
    <row r="293" spans="1:8" x14ac:dyDescent="0.3">
      <c r="A293" t="s">
        <v>83</v>
      </c>
      <c r="B293">
        <v>244</v>
      </c>
      <c r="C293">
        <v>107</v>
      </c>
      <c r="D293">
        <v>3</v>
      </c>
      <c r="E293" t="s">
        <v>213</v>
      </c>
      <c r="F293" t="str">
        <f t="shared" si="12"/>
        <v>(618)</v>
      </c>
      <c r="G293" t="str">
        <f t="shared" si="13"/>
        <v>618</v>
      </c>
      <c r="H293" t="str">
        <f t="shared" si="14"/>
        <v>HOUSTON</v>
      </c>
    </row>
    <row r="294" spans="1:8" x14ac:dyDescent="0.3">
      <c r="A294" t="s">
        <v>84</v>
      </c>
      <c r="B294">
        <v>241</v>
      </c>
      <c r="C294">
        <v>99</v>
      </c>
      <c r="D294">
        <v>0</v>
      </c>
      <c r="E294" t="s">
        <v>213</v>
      </c>
      <c r="F294" t="str">
        <f t="shared" si="12"/>
        <v>(534)</v>
      </c>
      <c r="G294" t="str">
        <f t="shared" si="13"/>
        <v>534</v>
      </c>
      <c r="H294" t="str">
        <f t="shared" si="14"/>
        <v>ORLANDO-DAYTONA BCH-MELBRN</v>
      </c>
    </row>
    <row r="295" spans="1:8" x14ac:dyDescent="0.3">
      <c r="A295" t="s">
        <v>85</v>
      </c>
      <c r="B295">
        <v>235</v>
      </c>
      <c r="C295">
        <v>148</v>
      </c>
      <c r="D295">
        <v>6</v>
      </c>
      <c r="E295" t="s">
        <v>213</v>
      </c>
      <c r="F295" t="str">
        <f t="shared" si="12"/>
        <v>(758)</v>
      </c>
      <c r="G295" t="str">
        <f t="shared" si="13"/>
        <v>758</v>
      </c>
      <c r="H295" t="str">
        <f t="shared" si="14"/>
        <v>IDAHO FALS-POCATLLO(JCKSN)</v>
      </c>
    </row>
    <row r="296" spans="1:8" x14ac:dyDescent="0.3">
      <c r="A296" t="s">
        <v>86</v>
      </c>
      <c r="B296">
        <v>228</v>
      </c>
      <c r="C296">
        <v>72</v>
      </c>
      <c r="D296">
        <v>0</v>
      </c>
      <c r="E296" t="s">
        <v>213</v>
      </c>
      <c r="F296" t="str">
        <f t="shared" si="12"/>
        <v>(670)</v>
      </c>
      <c r="G296" t="str">
        <f t="shared" si="13"/>
        <v>670</v>
      </c>
      <c r="H296" t="str">
        <f t="shared" si="14"/>
        <v>FT. SMITH-FAY-SPRNGDL-RGRS</v>
      </c>
    </row>
    <row r="297" spans="1:8" x14ac:dyDescent="0.3">
      <c r="A297" t="s">
        <v>87</v>
      </c>
      <c r="B297">
        <v>226</v>
      </c>
      <c r="C297">
        <v>104</v>
      </c>
      <c r="D297">
        <v>3</v>
      </c>
      <c r="E297" t="s">
        <v>213</v>
      </c>
      <c r="F297" t="str">
        <f t="shared" si="12"/>
        <v>(671)</v>
      </c>
      <c r="G297" t="str">
        <f t="shared" si="13"/>
        <v>671</v>
      </c>
      <c r="H297" t="str">
        <f t="shared" si="14"/>
        <v>TULSA</v>
      </c>
    </row>
    <row r="298" spans="1:8" x14ac:dyDescent="0.3">
      <c r="A298" t="s">
        <v>88</v>
      </c>
      <c r="B298">
        <v>222</v>
      </c>
      <c r="C298">
        <v>85</v>
      </c>
      <c r="D298">
        <v>2</v>
      </c>
      <c r="E298" t="s">
        <v>213</v>
      </c>
      <c r="F298" t="str">
        <f t="shared" si="12"/>
        <v>(567)</v>
      </c>
      <c r="G298" t="str">
        <f t="shared" si="13"/>
        <v>567</v>
      </c>
      <c r="H298" t="str">
        <f t="shared" si="14"/>
        <v>GREENVLL-SPART-ASHEVLL-AND</v>
      </c>
    </row>
    <row r="299" spans="1:8" x14ac:dyDescent="0.3">
      <c r="A299" t="s">
        <v>89</v>
      </c>
      <c r="B299">
        <v>220</v>
      </c>
      <c r="C299">
        <v>80</v>
      </c>
      <c r="D299">
        <v>2</v>
      </c>
      <c r="E299" t="s">
        <v>213</v>
      </c>
      <c r="F299" t="str">
        <f t="shared" si="12"/>
        <v>(737)</v>
      </c>
      <c r="G299" t="str">
        <f t="shared" si="13"/>
        <v>737</v>
      </c>
      <c r="H299" t="str">
        <f t="shared" si="14"/>
        <v>MANKATO</v>
      </c>
    </row>
    <row r="300" spans="1:8" x14ac:dyDescent="0.3">
      <c r="A300" t="s">
        <v>90</v>
      </c>
      <c r="B300">
        <v>206</v>
      </c>
      <c r="C300">
        <v>119</v>
      </c>
      <c r="D300">
        <v>6</v>
      </c>
      <c r="E300" t="s">
        <v>213</v>
      </c>
      <c r="F300" t="str">
        <f t="shared" si="12"/>
        <v>(813)</v>
      </c>
      <c r="G300" t="str">
        <f t="shared" si="13"/>
        <v>813</v>
      </c>
      <c r="H300" t="str">
        <f t="shared" si="14"/>
        <v>MEDFORD-KLAMATH FALLS</v>
      </c>
    </row>
    <row r="301" spans="1:8" x14ac:dyDescent="0.3">
      <c r="A301" t="s">
        <v>91</v>
      </c>
      <c r="B301">
        <v>194</v>
      </c>
      <c r="C301">
        <v>96</v>
      </c>
      <c r="D301">
        <v>3</v>
      </c>
      <c r="E301" t="s">
        <v>213</v>
      </c>
      <c r="F301" t="str">
        <f t="shared" si="12"/>
        <v>(506)</v>
      </c>
      <c r="G301" t="str">
        <f t="shared" si="13"/>
        <v>506</v>
      </c>
      <c r="H301" t="str">
        <f t="shared" si="14"/>
        <v>BOSTON (MANCHESTER)</v>
      </c>
    </row>
    <row r="302" spans="1:8" x14ac:dyDescent="0.3">
      <c r="A302" t="s">
        <v>92</v>
      </c>
      <c r="B302">
        <v>182</v>
      </c>
      <c r="C302">
        <v>110</v>
      </c>
      <c r="D302">
        <v>2</v>
      </c>
      <c r="E302" t="s">
        <v>213</v>
      </c>
      <c r="F302" t="str">
        <f t="shared" si="12"/>
        <v>(582)</v>
      </c>
      <c r="G302" t="str">
        <f t="shared" si="13"/>
        <v>582</v>
      </c>
      <c r="H302" t="str">
        <f t="shared" si="14"/>
        <v>LAFAYETTE IN</v>
      </c>
    </row>
    <row r="303" spans="1:8" x14ac:dyDescent="0.3">
      <c r="A303" t="s">
        <v>93</v>
      </c>
      <c r="B303">
        <v>182</v>
      </c>
      <c r="C303">
        <v>86</v>
      </c>
      <c r="D303">
        <v>4</v>
      </c>
      <c r="E303" t="s">
        <v>213</v>
      </c>
      <c r="F303" t="str">
        <f t="shared" si="12"/>
        <v>(564)</v>
      </c>
      <c r="G303" t="str">
        <f t="shared" si="13"/>
        <v>564</v>
      </c>
      <c r="H303" t="str">
        <f t="shared" si="14"/>
        <v>CHARLESTON-HUNTINGTON</v>
      </c>
    </row>
    <row r="304" spans="1:8" x14ac:dyDescent="0.3">
      <c r="A304" t="s">
        <v>94</v>
      </c>
      <c r="B304">
        <v>180</v>
      </c>
      <c r="C304">
        <v>107</v>
      </c>
      <c r="D304">
        <v>2</v>
      </c>
      <c r="E304" t="s">
        <v>213</v>
      </c>
      <c r="F304" t="str">
        <f t="shared" si="12"/>
        <v>(624)</v>
      </c>
      <c r="G304" t="str">
        <f t="shared" si="13"/>
        <v>624</v>
      </c>
      <c r="H304" t="str">
        <f t="shared" si="14"/>
        <v>SIOUX CITY</v>
      </c>
    </row>
    <row r="305" spans="1:8" x14ac:dyDescent="0.3">
      <c r="A305" t="s">
        <v>95</v>
      </c>
      <c r="B305">
        <v>170</v>
      </c>
      <c r="C305">
        <v>90</v>
      </c>
      <c r="D305">
        <v>4</v>
      </c>
      <c r="E305" t="s">
        <v>213</v>
      </c>
      <c r="F305" t="str">
        <f t="shared" si="12"/>
        <v>(508)</v>
      </c>
      <c r="G305" t="str">
        <f t="shared" si="13"/>
        <v>508</v>
      </c>
      <c r="H305" t="str">
        <f t="shared" si="14"/>
        <v>PITTSBURGH</v>
      </c>
    </row>
    <row r="306" spans="1:8" x14ac:dyDescent="0.3">
      <c r="A306" t="s">
        <v>96</v>
      </c>
      <c r="B306">
        <v>162</v>
      </c>
      <c r="C306">
        <v>74</v>
      </c>
      <c r="D306">
        <v>3</v>
      </c>
      <c r="E306" t="s">
        <v>213</v>
      </c>
      <c r="F306" t="str">
        <f t="shared" si="12"/>
        <v>(821)</v>
      </c>
      <c r="G306" t="str">
        <f t="shared" si="13"/>
        <v>821</v>
      </c>
      <c r="H306" t="str">
        <f t="shared" si="14"/>
        <v>BEND OR</v>
      </c>
    </row>
    <row r="307" spans="1:8" x14ac:dyDescent="0.3">
      <c r="A307" t="s">
        <v>97</v>
      </c>
      <c r="B307">
        <v>158</v>
      </c>
      <c r="C307">
        <v>92</v>
      </c>
      <c r="D307">
        <v>0</v>
      </c>
      <c r="E307" t="s">
        <v>213</v>
      </c>
      <c r="F307" t="str">
        <f t="shared" si="12"/>
        <v>(536)</v>
      </c>
      <c r="G307" t="str">
        <f t="shared" si="13"/>
        <v>536</v>
      </c>
      <c r="H307" t="str">
        <f t="shared" si="14"/>
        <v>YOUNGSTOWN</v>
      </c>
    </row>
    <row r="308" spans="1:8" x14ac:dyDescent="0.3">
      <c r="A308" t="s">
        <v>98</v>
      </c>
      <c r="B308">
        <v>150</v>
      </c>
      <c r="C308">
        <v>78</v>
      </c>
      <c r="D308">
        <v>2</v>
      </c>
      <c r="E308" t="s">
        <v>213</v>
      </c>
      <c r="F308" t="str">
        <f t="shared" si="12"/>
        <v>(631)</v>
      </c>
      <c r="G308" t="str">
        <f t="shared" si="13"/>
        <v>631</v>
      </c>
      <c r="H308" t="str">
        <f t="shared" si="14"/>
        <v>OTTUMWA-KIRKSVILLE</v>
      </c>
    </row>
    <row r="309" spans="1:8" x14ac:dyDescent="0.3">
      <c r="A309" t="s">
        <v>99</v>
      </c>
      <c r="B309">
        <v>149</v>
      </c>
      <c r="C309">
        <v>83</v>
      </c>
      <c r="D309">
        <v>0</v>
      </c>
      <c r="E309" t="s">
        <v>213</v>
      </c>
      <c r="F309" t="str">
        <f t="shared" si="12"/>
        <v>(635)</v>
      </c>
      <c r="G309" t="str">
        <f t="shared" si="13"/>
        <v>635</v>
      </c>
      <c r="H309" t="str">
        <f t="shared" si="14"/>
        <v>AUSTIN</v>
      </c>
    </row>
    <row r="310" spans="1:8" x14ac:dyDescent="0.3">
      <c r="A310" t="s">
        <v>100</v>
      </c>
      <c r="B310">
        <v>140</v>
      </c>
      <c r="C310">
        <v>86</v>
      </c>
      <c r="D310">
        <v>2</v>
      </c>
      <c r="E310" t="s">
        <v>213</v>
      </c>
      <c r="F310" t="str">
        <f t="shared" si="12"/>
        <v>(773)</v>
      </c>
      <c r="G310" t="str">
        <f t="shared" si="13"/>
        <v>773</v>
      </c>
      <c r="H310" t="str">
        <f t="shared" si="14"/>
        <v>GRAND JUNCTION-MONTROSE</v>
      </c>
    </row>
    <row r="311" spans="1:8" x14ac:dyDescent="0.3">
      <c r="A311" t="s">
        <v>101</v>
      </c>
      <c r="B311">
        <v>138</v>
      </c>
      <c r="C311">
        <v>71</v>
      </c>
      <c r="D311">
        <v>1</v>
      </c>
      <c r="E311" t="s">
        <v>213</v>
      </c>
      <c r="F311" t="str">
        <f t="shared" si="12"/>
        <v>(558)</v>
      </c>
      <c r="G311" t="str">
        <f t="shared" si="13"/>
        <v>558</v>
      </c>
      <c r="H311" t="str">
        <f t="shared" si="14"/>
        <v>LIMA</v>
      </c>
    </row>
    <row r="312" spans="1:8" x14ac:dyDescent="0.3">
      <c r="A312" t="s">
        <v>102</v>
      </c>
      <c r="B312">
        <v>131</v>
      </c>
      <c r="C312">
        <v>87</v>
      </c>
      <c r="D312">
        <v>0</v>
      </c>
      <c r="E312" t="s">
        <v>213</v>
      </c>
      <c r="F312" t="str">
        <f t="shared" si="12"/>
        <v>(759)</v>
      </c>
      <c r="G312" t="str">
        <f t="shared" si="13"/>
        <v>759</v>
      </c>
      <c r="H312" t="str">
        <f t="shared" si="14"/>
        <v>CHEYENNE-SCOTTSBLUFF</v>
      </c>
    </row>
    <row r="313" spans="1:8" x14ac:dyDescent="0.3">
      <c r="A313" t="s">
        <v>103</v>
      </c>
      <c r="B313">
        <v>122</v>
      </c>
      <c r="C313">
        <v>78</v>
      </c>
      <c r="D313">
        <v>0</v>
      </c>
      <c r="E313" t="s">
        <v>213</v>
      </c>
      <c r="F313" t="str">
        <f t="shared" si="12"/>
        <v>(771)</v>
      </c>
      <c r="G313" t="str">
        <f t="shared" si="13"/>
        <v>771</v>
      </c>
      <c r="H313" t="str">
        <f t="shared" si="14"/>
        <v>YUMA-EL CENTRO</v>
      </c>
    </row>
    <row r="314" spans="1:8" x14ac:dyDescent="0.3">
      <c r="A314" t="s">
        <v>104</v>
      </c>
      <c r="B314">
        <v>115</v>
      </c>
      <c r="C314">
        <v>52</v>
      </c>
      <c r="D314">
        <v>2</v>
      </c>
      <c r="E314" t="s">
        <v>213</v>
      </c>
      <c r="F314" t="str">
        <f t="shared" si="12"/>
        <v>(825)</v>
      </c>
      <c r="G314" t="str">
        <f t="shared" si="13"/>
        <v>825</v>
      </c>
      <c r="H314" t="str">
        <f t="shared" si="14"/>
        <v>SAN DIEGO</v>
      </c>
    </row>
    <row r="315" spans="1:8" x14ac:dyDescent="0.3">
      <c r="A315" t="s">
        <v>105</v>
      </c>
      <c r="B315">
        <v>101</v>
      </c>
      <c r="C315">
        <v>52</v>
      </c>
      <c r="D315">
        <v>0</v>
      </c>
      <c r="E315" t="s">
        <v>213</v>
      </c>
      <c r="F315" t="str">
        <f t="shared" si="12"/>
        <v>(563)</v>
      </c>
      <c r="G315" t="str">
        <f t="shared" si="13"/>
        <v>563</v>
      </c>
      <c r="H315" t="str">
        <f t="shared" si="14"/>
        <v>GRAND RAPIDS-KALMZOO-B.CRK</v>
      </c>
    </row>
    <row r="316" spans="1:8" x14ac:dyDescent="0.3">
      <c r="A316" t="s">
        <v>106</v>
      </c>
      <c r="B316">
        <v>100</v>
      </c>
      <c r="C316">
        <v>50</v>
      </c>
      <c r="D316">
        <v>1</v>
      </c>
      <c r="E316" t="s">
        <v>213</v>
      </c>
      <c r="F316" t="str">
        <f t="shared" si="12"/>
        <v>(765)</v>
      </c>
      <c r="G316" t="str">
        <f t="shared" si="13"/>
        <v>765</v>
      </c>
      <c r="H316" t="str">
        <f t="shared" si="14"/>
        <v>EL PASO (LAS CRUCES)</v>
      </c>
    </row>
    <row r="317" spans="1:8" x14ac:dyDescent="0.3">
      <c r="A317" t="s">
        <v>107</v>
      </c>
      <c r="B317">
        <v>86</v>
      </c>
      <c r="C317">
        <v>71</v>
      </c>
      <c r="D317">
        <v>0</v>
      </c>
      <c r="E317" t="s">
        <v>213</v>
      </c>
      <c r="F317" t="str">
        <f t="shared" si="12"/>
        <v>(760)</v>
      </c>
      <c r="G317" t="str">
        <f t="shared" si="13"/>
        <v>760</v>
      </c>
      <c r="H317" t="str">
        <f t="shared" si="14"/>
        <v>TWIN FALLS</v>
      </c>
    </row>
    <row r="318" spans="1:8" x14ac:dyDescent="0.3">
      <c r="A318" t="s">
        <v>108</v>
      </c>
      <c r="B318">
        <v>84</v>
      </c>
      <c r="C318">
        <v>42</v>
      </c>
      <c r="D318">
        <v>0</v>
      </c>
      <c r="E318" t="s">
        <v>213</v>
      </c>
      <c r="F318" t="str">
        <f t="shared" si="12"/>
        <v>(640)</v>
      </c>
      <c r="G318" t="str">
        <f t="shared" si="13"/>
        <v>640</v>
      </c>
      <c r="H318" t="str">
        <f t="shared" si="14"/>
        <v>MEMPHIS</v>
      </c>
    </row>
    <row r="319" spans="1:8" x14ac:dyDescent="0.3">
      <c r="A319" t="s">
        <v>109</v>
      </c>
      <c r="B319">
        <v>81</v>
      </c>
      <c r="C319">
        <v>57</v>
      </c>
      <c r="D319">
        <v>1</v>
      </c>
      <c r="E319" t="s">
        <v>213</v>
      </c>
      <c r="F319" t="str">
        <f t="shared" si="12"/>
        <v>(650)</v>
      </c>
      <c r="G319" t="str">
        <f t="shared" si="13"/>
        <v>650</v>
      </c>
      <c r="H319" t="str">
        <f t="shared" si="14"/>
        <v>OKLAHOMA CITY</v>
      </c>
    </row>
    <row r="320" spans="1:8" x14ac:dyDescent="0.3">
      <c r="A320" t="s">
        <v>110</v>
      </c>
      <c r="B320">
        <v>79</v>
      </c>
      <c r="C320">
        <v>37</v>
      </c>
      <c r="D320">
        <v>2</v>
      </c>
      <c r="E320" t="s">
        <v>213</v>
      </c>
      <c r="F320" t="str">
        <f t="shared" si="12"/>
        <v>(512)</v>
      </c>
      <c r="G320" t="str">
        <f t="shared" si="13"/>
        <v>512</v>
      </c>
      <c r="H320" t="str">
        <f t="shared" si="14"/>
        <v>BALTIMORE</v>
      </c>
    </row>
    <row r="321" spans="1:8" x14ac:dyDescent="0.3">
      <c r="A321" t="s">
        <v>111</v>
      </c>
      <c r="B321">
        <v>73</v>
      </c>
      <c r="C321">
        <v>38</v>
      </c>
      <c r="D321">
        <v>0</v>
      </c>
      <c r="E321" t="s">
        <v>213</v>
      </c>
      <c r="F321" t="str">
        <f t="shared" si="12"/>
        <v>(596)</v>
      </c>
      <c r="G321" t="str">
        <f t="shared" si="13"/>
        <v>596</v>
      </c>
      <c r="H321" t="str">
        <f t="shared" si="14"/>
        <v>ZANESVILLE</v>
      </c>
    </row>
    <row r="322" spans="1:8" x14ac:dyDescent="0.3">
      <c r="A322" t="s">
        <v>112</v>
      </c>
      <c r="B322">
        <v>71</v>
      </c>
      <c r="C322">
        <v>26</v>
      </c>
      <c r="D322">
        <v>2</v>
      </c>
      <c r="E322" t="s">
        <v>213</v>
      </c>
      <c r="F322" t="str">
        <f t="shared" si="12"/>
        <v>(560)</v>
      </c>
      <c r="G322" t="str">
        <f t="shared" si="13"/>
        <v>560</v>
      </c>
      <c r="H322" t="str">
        <f t="shared" si="14"/>
        <v>RALEIGH-DURHAM (FAYETVLLE)</v>
      </c>
    </row>
    <row r="323" spans="1:8" x14ac:dyDescent="0.3">
      <c r="A323" t="s">
        <v>113</v>
      </c>
      <c r="B323">
        <v>68</v>
      </c>
      <c r="C323">
        <v>36</v>
      </c>
      <c r="D323">
        <v>2</v>
      </c>
      <c r="E323" t="s">
        <v>213</v>
      </c>
      <c r="F323" t="str">
        <f t="shared" ref="F323:F386" si="15">IF(RIGHT(A323,1)=")",RIGHT(A323,5),"N/A")</f>
        <v>(554)</v>
      </c>
      <c r="G323" t="str">
        <f t="shared" ref="G323:G386" si="16">TRIM(IF(LEFT(F323,1)="(",MID(F323,2,3),"N/A"))</f>
        <v>554</v>
      </c>
      <c r="H323" t="str">
        <f t="shared" ref="H323:H386" si="17">UPPER(TRIM(IF(G323="N/A","N/A",LEFT(A323,LEN(A323)-5))))</f>
        <v>WHEELING-STEUBENVILLE</v>
      </c>
    </row>
    <row r="324" spans="1:8" x14ac:dyDescent="0.3">
      <c r="A324" t="s">
        <v>114</v>
      </c>
      <c r="B324">
        <v>68</v>
      </c>
      <c r="C324">
        <v>31</v>
      </c>
      <c r="D324">
        <v>0</v>
      </c>
      <c r="E324" t="s">
        <v>213</v>
      </c>
      <c r="F324" t="str">
        <f t="shared" si="15"/>
        <v>(641)</v>
      </c>
      <c r="G324" t="str">
        <f t="shared" si="16"/>
        <v>641</v>
      </c>
      <c r="H324" t="str">
        <f t="shared" si="17"/>
        <v>SAN ANTONIO</v>
      </c>
    </row>
    <row r="325" spans="1:8" x14ac:dyDescent="0.3">
      <c r="A325" t="s">
        <v>115</v>
      </c>
      <c r="B325">
        <v>60</v>
      </c>
      <c r="C325">
        <v>22</v>
      </c>
      <c r="D325">
        <v>1</v>
      </c>
      <c r="E325" t="s">
        <v>213</v>
      </c>
      <c r="F325" t="str">
        <f t="shared" si="15"/>
        <v>(548)</v>
      </c>
      <c r="G325" t="str">
        <f t="shared" si="16"/>
        <v>548</v>
      </c>
      <c r="H325" t="str">
        <f t="shared" si="17"/>
        <v>WEST PALM BEACH-FT. PIERCE</v>
      </c>
    </row>
    <row r="326" spans="1:8" x14ac:dyDescent="0.3">
      <c r="A326" t="s">
        <v>116</v>
      </c>
      <c r="B326">
        <v>55</v>
      </c>
      <c r="C326">
        <v>24</v>
      </c>
      <c r="D326">
        <v>0</v>
      </c>
      <c r="E326" t="s">
        <v>213</v>
      </c>
      <c r="F326" t="str">
        <f t="shared" si="15"/>
        <v>(521)</v>
      </c>
      <c r="G326" t="str">
        <f t="shared" si="16"/>
        <v>521</v>
      </c>
      <c r="H326" t="str">
        <f t="shared" si="17"/>
        <v>PROVIDENCE-NEW BEDFORD</v>
      </c>
    </row>
    <row r="327" spans="1:8" x14ac:dyDescent="0.3">
      <c r="A327" t="s">
        <v>117</v>
      </c>
      <c r="B327">
        <v>46</v>
      </c>
      <c r="C327">
        <v>18</v>
      </c>
      <c r="D327">
        <v>2</v>
      </c>
      <c r="E327" t="s">
        <v>213</v>
      </c>
      <c r="F327" t="str">
        <f t="shared" si="15"/>
        <v>(533)</v>
      </c>
      <c r="G327" t="str">
        <f t="shared" si="16"/>
        <v>533</v>
      </c>
      <c r="H327" t="str">
        <f t="shared" si="17"/>
        <v>HARTFORD &amp; NEW HAVEN</v>
      </c>
    </row>
    <row r="328" spans="1:8" x14ac:dyDescent="0.3">
      <c r="A328" t="s">
        <v>118</v>
      </c>
      <c r="B328">
        <v>45</v>
      </c>
      <c r="C328">
        <v>21</v>
      </c>
      <c r="D328">
        <v>0</v>
      </c>
      <c r="E328" t="s">
        <v>213</v>
      </c>
      <c r="F328" t="str">
        <f t="shared" si="15"/>
        <v>(740)</v>
      </c>
      <c r="G328" t="str">
        <f t="shared" si="16"/>
        <v>740</v>
      </c>
      <c r="H328" t="str">
        <f t="shared" si="17"/>
        <v>NORTH PLATTE</v>
      </c>
    </row>
    <row r="329" spans="1:8" x14ac:dyDescent="0.3">
      <c r="A329" t="s">
        <v>119</v>
      </c>
      <c r="B329">
        <v>44</v>
      </c>
      <c r="C329">
        <v>27</v>
      </c>
      <c r="D329">
        <v>0</v>
      </c>
      <c r="E329" t="s">
        <v>213</v>
      </c>
      <c r="F329" t="str">
        <f t="shared" si="15"/>
        <v>(866)</v>
      </c>
      <c r="G329" t="str">
        <f t="shared" si="16"/>
        <v>866</v>
      </c>
      <c r="H329" t="str">
        <f t="shared" si="17"/>
        <v>FRESNO-VISALIA</v>
      </c>
    </row>
    <row r="330" spans="1:8" x14ac:dyDescent="0.3">
      <c r="A330" t="s">
        <v>120</v>
      </c>
      <c r="B330">
        <v>43</v>
      </c>
      <c r="C330">
        <v>12</v>
      </c>
      <c r="D330">
        <v>1</v>
      </c>
      <c r="E330" t="s">
        <v>213</v>
      </c>
      <c r="F330" t="str">
        <f t="shared" si="15"/>
        <v>(571)</v>
      </c>
      <c r="G330" t="str">
        <f t="shared" si="16"/>
        <v>571</v>
      </c>
      <c r="H330" t="str">
        <f t="shared" si="17"/>
        <v>FT. MYERS-NAPLES</v>
      </c>
    </row>
    <row r="331" spans="1:8" x14ac:dyDescent="0.3">
      <c r="A331" t="s">
        <v>121</v>
      </c>
      <c r="B331">
        <v>41</v>
      </c>
      <c r="C331">
        <v>17</v>
      </c>
      <c r="D331">
        <v>2</v>
      </c>
      <c r="E331" t="s">
        <v>213</v>
      </c>
      <c r="F331" t="str">
        <f t="shared" si="15"/>
        <v>(551)</v>
      </c>
      <c r="G331" t="str">
        <f t="shared" si="16"/>
        <v>551</v>
      </c>
      <c r="H331" t="str">
        <f t="shared" si="17"/>
        <v>LANSING</v>
      </c>
    </row>
    <row r="332" spans="1:8" x14ac:dyDescent="0.3">
      <c r="A332" t="s">
        <v>122</v>
      </c>
      <c r="B332">
        <v>40</v>
      </c>
      <c r="C332">
        <v>12</v>
      </c>
      <c r="D332">
        <v>0</v>
      </c>
      <c r="E332" t="s">
        <v>213</v>
      </c>
      <c r="F332" t="str">
        <f t="shared" si="15"/>
        <v>(686)</v>
      </c>
      <c r="G332" t="str">
        <f t="shared" si="16"/>
        <v>686</v>
      </c>
      <c r="H332" t="str">
        <f t="shared" si="17"/>
        <v>MOBILE-PENSACOLA (FT WALT)</v>
      </c>
    </row>
    <row r="333" spans="1:8" x14ac:dyDescent="0.3">
      <c r="A333" t="s">
        <v>123</v>
      </c>
      <c r="B333">
        <v>39</v>
      </c>
      <c r="C333">
        <v>21</v>
      </c>
      <c r="D333">
        <v>0</v>
      </c>
      <c r="E333" t="s">
        <v>213</v>
      </c>
      <c r="F333" t="str">
        <f t="shared" si="15"/>
        <v>(597)</v>
      </c>
      <c r="G333" t="str">
        <f t="shared" si="16"/>
        <v>597</v>
      </c>
      <c r="H333" t="str">
        <f t="shared" si="17"/>
        <v>PARKERSBURG</v>
      </c>
    </row>
    <row r="334" spans="1:8" x14ac:dyDescent="0.3">
      <c r="A334" t="s">
        <v>124</v>
      </c>
      <c r="B334">
        <v>37</v>
      </c>
      <c r="C334">
        <v>20</v>
      </c>
      <c r="D334">
        <v>1</v>
      </c>
      <c r="E334" t="s">
        <v>213</v>
      </c>
      <c r="F334" t="str">
        <f t="shared" si="15"/>
        <v>(744)</v>
      </c>
      <c r="G334" t="str">
        <f t="shared" si="16"/>
        <v>744</v>
      </c>
      <c r="H334" t="str">
        <f t="shared" si="17"/>
        <v>HONOLULU</v>
      </c>
    </row>
    <row r="335" spans="1:8" x14ac:dyDescent="0.3">
      <c r="A335" t="s">
        <v>125</v>
      </c>
      <c r="B335">
        <v>35</v>
      </c>
      <c r="C335">
        <v>15</v>
      </c>
      <c r="D335">
        <v>0</v>
      </c>
      <c r="E335" t="s">
        <v>213</v>
      </c>
      <c r="F335" t="str">
        <f t="shared" si="15"/>
        <v>(622)</v>
      </c>
      <c r="G335" t="str">
        <f t="shared" si="16"/>
        <v>622</v>
      </c>
      <c r="H335" t="str">
        <f t="shared" si="17"/>
        <v>NEW ORLEANS</v>
      </c>
    </row>
    <row r="336" spans="1:8" x14ac:dyDescent="0.3">
      <c r="A336" t="s">
        <v>126</v>
      </c>
      <c r="B336">
        <v>34</v>
      </c>
      <c r="C336">
        <v>18</v>
      </c>
      <c r="D336">
        <v>0</v>
      </c>
      <c r="E336" t="s">
        <v>213</v>
      </c>
      <c r="F336" t="str">
        <f t="shared" si="15"/>
        <v>(518)</v>
      </c>
      <c r="G336" t="str">
        <f t="shared" si="16"/>
        <v>518</v>
      </c>
      <c r="H336" t="str">
        <f t="shared" si="17"/>
        <v>GREENSBORO-H.POINT-W.SALEM</v>
      </c>
    </row>
    <row r="337" spans="1:8" x14ac:dyDescent="0.3">
      <c r="A337" t="s">
        <v>127</v>
      </c>
      <c r="B337">
        <v>33</v>
      </c>
      <c r="C337">
        <v>10</v>
      </c>
      <c r="D337">
        <v>1</v>
      </c>
      <c r="E337" t="s">
        <v>213</v>
      </c>
      <c r="F337" t="str">
        <f t="shared" si="15"/>
        <v>(569)</v>
      </c>
      <c r="G337" t="str">
        <f t="shared" si="16"/>
        <v>569</v>
      </c>
      <c r="H337" t="str">
        <f t="shared" si="17"/>
        <v>HARRISONBURG</v>
      </c>
    </row>
    <row r="338" spans="1:8" x14ac:dyDescent="0.3">
      <c r="A338" t="s">
        <v>128</v>
      </c>
      <c r="B338">
        <v>33</v>
      </c>
      <c r="C338">
        <v>10</v>
      </c>
      <c r="D338">
        <v>0</v>
      </c>
      <c r="E338" t="s">
        <v>213</v>
      </c>
      <c r="F338" t="str">
        <f t="shared" si="15"/>
        <v>(513)</v>
      </c>
      <c r="G338" t="str">
        <f t="shared" si="16"/>
        <v>513</v>
      </c>
      <c r="H338" t="str">
        <f t="shared" si="17"/>
        <v>FLINT-SAGINAW-BAY CITY</v>
      </c>
    </row>
    <row r="339" spans="1:8" x14ac:dyDescent="0.3">
      <c r="A339" t="s">
        <v>129</v>
      </c>
      <c r="B339">
        <v>33</v>
      </c>
      <c r="C339">
        <v>9</v>
      </c>
      <c r="D339">
        <v>0</v>
      </c>
      <c r="E339" t="s">
        <v>213</v>
      </c>
      <c r="F339" t="str">
        <f t="shared" si="15"/>
        <v>(546)</v>
      </c>
      <c r="G339" t="str">
        <f t="shared" si="16"/>
        <v>546</v>
      </c>
      <c r="H339" t="str">
        <f t="shared" si="17"/>
        <v>COLUMBIA SC</v>
      </c>
    </row>
    <row r="340" spans="1:8" x14ac:dyDescent="0.3">
      <c r="A340" t="s">
        <v>130</v>
      </c>
      <c r="B340">
        <v>32</v>
      </c>
      <c r="C340">
        <v>14</v>
      </c>
      <c r="D340">
        <v>1</v>
      </c>
      <c r="E340" t="s">
        <v>213</v>
      </c>
      <c r="F340" t="str">
        <f t="shared" si="15"/>
        <v>(541)</v>
      </c>
      <c r="G340" t="str">
        <f t="shared" si="16"/>
        <v>541</v>
      </c>
      <c r="H340" t="str">
        <f t="shared" si="17"/>
        <v>LEXINGTON</v>
      </c>
    </row>
    <row r="341" spans="1:8" x14ac:dyDescent="0.3">
      <c r="A341" t="s">
        <v>131</v>
      </c>
      <c r="B341">
        <v>31</v>
      </c>
      <c r="C341">
        <v>14</v>
      </c>
      <c r="D341">
        <v>0</v>
      </c>
      <c r="E341" t="s">
        <v>213</v>
      </c>
      <c r="F341" t="str">
        <f t="shared" si="15"/>
        <v>(557)</v>
      </c>
      <c r="G341" t="str">
        <f t="shared" si="16"/>
        <v>557</v>
      </c>
      <c r="H341" t="str">
        <f t="shared" si="17"/>
        <v>KNOXVILLE</v>
      </c>
    </row>
    <row r="342" spans="1:8" x14ac:dyDescent="0.3">
      <c r="A342" t="s">
        <v>132</v>
      </c>
      <c r="B342">
        <v>30</v>
      </c>
      <c r="C342">
        <v>16</v>
      </c>
      <c r="D342">
        <v>0</v>
      </c>
      <c r="E342" t="s">
        <v>213</v>
      </c>
      <c r="F342" t="str">
        <f t="shared" si="15"/>
        <v>(544)</v>
      </c>
      <c r="G342" t="str">
        <f t="shared" si="16"/>
        <v>544</v>
      </c>
      <c r="H342" t="str">
        <f t="shared" si="17"/>
        <v>NORFOLK-PORTSMTH-NEWPT NWS</v>
      </c>
    </row>
    <row r="343" spans="1:8" x14ac:dyDescent="0.3">
      <c r="A343" t="s">
        <v>133</v>
      </c>
      <c r="B343">
        <v>30</v>
      </c>
      <c r="C343">
        <v>13</v>
      </c>
      <c r="D343">
        <v>1</v>
      </c>
      <c r="E343" t="s">
        <v>213</v>
      </c>
      <c r="F343" t="str">
        <f t="shared" si="15"/>
        <v>(556)</v>
      </c>
      <c r="G343" t="str">
        <f t="shared" si="16"/>
        <v>556</v>
      </c>
      <c r="H343" t="str">
        <f t="shared" si="17"/>
        <v>RICHMOND-PETERSBURG</v>
      </c>
    </row>
    <row r="344" spans="1:8" x14ac:dyDescent="0.3">
      <c r="A344" t="s">
        <v>134</v>
      </c>
      <c r="B344">
        <v>26</v>
      </c>
      <c r="C344">
        <v>6</v>
      </c>
      <c r="D344">
        <v>0</v>
      </c>
      <c r="E344" t="s">
        <v>213</v>
      </c>
      <c r="F344" t="str">
        <f t="shared" si="15"/>
        <v>(570)</v>
      </c>
      <c r="G344" t="str">
        <f t="shared" si="16"/>
        <v>570</v>
      </c>
      <c r="H344" t="str">
        <f t="shared" si="17"/>
        <v>MYRTLE BEACH-FLORENCE</v>
      </c>
    </row>
    <row r="345" spans="1:8" x14ac:dyDescent="0.3">
      <c r="A345" t="s">
        <v>135</v>
      </c>
      <c r="B345">
        <v>24</v>
      </c>
      <c r="C345">
        <v>10</v>
      </c>
      <c r="D345">
        <v>0</v>
      </c>
      <c r="E345" t="s">
        <v>213</v>
      </c>
      <c r="F345" t="str">
        <f t="shared" si="15"/>
        <v>(519)</v>
      </c>
      <c r="G345" t="str">
        <f t="shared" si="16"/>
        <v>519</v>
      </c>
      <c r="H345" t="str">
        <f t="shared" si="17"/>
        <v>CHARLESTON SC</v>
      </c>
    </row>
    <row r="346" spans="1:8" x14ac:dyDescent="0.3">
      <c r="A346" t="s">
        <v>136</v>
      </c>
      <c r="B346">
        <v>22</v>
      </c>
      <c r="C346">
        <v>11</v>
      </c>
      <c r="D346">
        <v>0</v>
      </c>
      <c r="E346" t="s">
        <v>213</v>
      </c>
      <c r="F346" t="str">
        <f t="shared" si="15"/>
        <v>(698)</v>
      </c>
      <c r="G346" t="str">
        <f t="shared" si="16"/>
        <v>698</v>
      </c>
      <c r="H346" t="str">
        <f t="shared" si="17"/>
        <v>MONTGOMERY-SELMA</v>
      </c>
    </row>
    <row r="347" spans="1:8" x14ac:dyDescent="0.3">
      <c r="A347" t="s">
        <v>137</v>
      </c>
      <c r="B347">
        <v>19</v>
      </c>
      <c r="C347">
        <v>7</v>
      </c>
      <c r="D347">
        <v>0</v>
      </c>
      <c r="E347" t="s">
        <v>213</v>
      </c>
      <c r="F347" t="str">
        <f t="shared" si="15"/>
        <v>(693)</v>
      </c>
      <c r="G347" t="str">
        <f t="shared" si="16"/>
        <v>693</v>
      </c>
      <c r="H347" t="str">
        <f t="shared" si="17"/>
        <v>LITTLE ROCK-PINE BLUFF</v>
      </c>
    </row>
    <row r="348" spans="1:8" x14ac:dyDescent="0.3">
      <c r="A348" t="s">
        <v>138</v>
      </c>
      <c r="B348">
        <v>18</v>
      </c>
      <c r="C348">
        <v>9</v>
      </c>
      <c r="D348">
        <v>0</v>
      </c>
      <c r="E348" t="s">
        <v>213</v>
      </c>
      <c r="F348" t="str">
        <f t="shared" si="15"/>
        <v>(716)</v>
      </c>
      <c r="G348" t="str">
        <f t="shared" si="16"/>
        <v>716</v>
      </c>
      <c r="H348" t="str">
        <f t="shared" si="17"/>
        <v>BATON ROUGE</v>
      </c>
    </row>
    <row r="349" spans="1:8" x14ac:dyDescent="0.3">
      <c r="A349" t="s">
        <v>139</v>
      </c>
      <c r="B349">
        <v>17</v>
      </c>
      <c r="C349">
        <v>10</v>
      </c>
      <c r="D349">
        <v>0</v>
      </c>
      <c r="E349" t="s">
        <v>213</v>
      </c>
      <c r="F349" t="str">
        <f t="shared" si="15"/>
        <v>(691)</v>
      </c>
      <c r="G349" t="str">
        <f t="shared" si="16"/>
        <v>691</v>
      </c>
      <c r="H349" t="str">
        <f t="shared" si="17"/>
        <v>HUNTSVILLE-DECATUR (FLOR)</v>
      </c>
    </row>
    <row r="350" spans="1:8" x14ac:dyDescent="0.3">
      <c r="A350" t="s">
        <v>140</v>
      </c>
      <c r="B350">
        <v>17</v>
      </c>
      <c r="C350">
        <v>7</v>
      </c>
      <c r="D350">
        <v>0</v>
      </c>
      <c r="E350" t="s">
        <v>213</v>
      </c>
      <c r="F350" t="str">
        <f t="shared" si="15"/>
        <v>(855)</v>
      </c>
      <c r="G350" t="str">
        <f t="shared" si="16"/>
        <v>855</v>
      </c>
      <c r="H350" t="str">
        <f t="shared" si="17"/>
        <v>SANTABARBRA-SANMAR-SANLUOB</v>
      </c>
    </row>
    <row r="351" spans="1:8" x14ac:dyDescent="0.3">
      <c r="A351" t="s">
        <v>141</v>
      </c>
      <c r="B351">
        <v>16</v>
      </c>
      <c r="C351">
        <v>12</v>
      </c>
      <c r="D351">
        <v>1</v>
      </c>
      <c r="E351" t="s">
        <v>213</v>
      </c>
      <c r="F351" t="str">
        <f t="shared" si="15"/>
        <v>(514)</v>
      </c>
      <c r="G351" t="str">
        <f t="shared" si="16"/>
        <v>514</v>
      </c>
      <c r="H351" t="str">
        <f t="shared" si="17"/>
        <v>BUFFALO</v>
      </c>
    </row>
    <row r="352" spans="1:8" x14ac:dyDescent="0.3">
      <c r="A352" t="s">
        <v>142</v>
      </c>
      <c r="B352">
        <v>16</v>
      </c>
      <c r="C352">
        <v>8</v>
      </c>
      <c r="D352">
        <v>1</v>
      </c>
      <c r="E352" t="s">
        <v>213</v>
      </c>
      <c r="F352" t="str">
        <f t="shared" si="15"/>
        <v>(743)</v>
      </c>
      <c r="G352" t="str">
        <f t="shared" si="16"/>
        <v>743</v>
      </c>
      <c r="H352" t="str">
        <f t="shared" si="17"/>
        <v>ANCHORAGE</v>
      </c>
    </row>
    <row r="353" spans="1:8" x14ac:dyDescent="0.3">
      <c r="A353" t="s">
        <v>143</v>
      </c>
      <c r="B353">
        <v>16</v>
      </c>
      <c r="C353">
        <v>6</v>
      </c>
      <c r="D353">
        <v>0</v>
      </c>
      <c r="E353" t="s">
        <v>213</v>
      </c>
      <c r="F353" t="str">
        <f t="shared" si="15"/>
        <v>(592)</v>
      </c>
      <c r="G353" t="str">
        <f t="shared" si="16"/>
        <v>592</v>
      </c>
      <c r="H353" t="str">
        <f t="shared" si="17"/>
        <v>GAINESVILLE</v>
      </c>
    </row>
    <row r="354" spans="1:8" x14ac:dyDescent="0.3">
      <c r="A354" t="s">
        <v>144</v>
      </c>
      <c r="B354">
        <v>15</v>
      </c>
      <c r="C354">
        <v>9</v>
      </c>
      <c r="D354">
        <v>0</v>
      </c>
      <c r="E354" t="s">
        <v>213</v>
      </c>
      <c r="F354" t="str">
        <f t="shared" si="15"/>
        <v>(804)</v>
      </c>
      <c r="G354" t="str">
        <f t="shared" si="16"/>
        <v>804</v>
      </c>
      <c r="H354" t="str">
        <f t="shared" si="17"/>
        <v>PALM SPRINGS</v>
      </c>
    </row>
    <row r="355" spans="1:8" x14ac:dyDescent="0.3">
      <c r="A355" t="s">
        <v>145</v>
      </c>
      <c r="B355">
        <v>15</v>
      </c>
      <c r="C355">
        <v>5</v>
      </c>
      <c r="D355">
        <v>0</v>
      </c>
      <c r="E355" t="s">
        <v>213</v>
      </c>
      <c r="F355" t="str">
        <f t="shared" si="15"/>
        <v>(566)</v>
      </c>
      <c r="G355" t="str">
        <f t="shared" si="16"/>
        <v>566</v>
      </c>
      <c r="H355" t="str">
        <f t="shared" si="17"/>
        <v>HARRISBURG-LNCSTR-LEB-YORK</v>
      </c>
    </row>
    <row r="356" spans="1:8" x14ac:dyDescent="0.3">
      <c r="A356" t="s">
        <v>146</v>
      </c>
      <c r="B356">
        <v>14</v>
      </c>
      <c r="C356">
        <v>7</v>
      </c>
      <c r="D356">
        <v>1</v>
      </c>
      <c r="E356" t="s">
        <v>213</v>
      </c>
      <c r="F356" t="str">
        <f t="shared" si="15"/>
        <v>(718)</v>
      </c>
      <c r="G356" t="str">
        <f t="shared" si="16"/>
        <v>718</v>
      </c>
      <c r="H356" t="str">
        <f t="shared" si="17"/>
        <v>JACKSON MS</v>
      </c>
    </row>
    <row r="357" spans="1:8" x14ac:dyDescent="0.3">
      <c r="A357" t="s">
        <v>147</v>
      </c>
      <c r="B357">
        <v>13</v>
      </c>
      <c r="C357">
        <v>11</v>
      </c>
      <c r="D357">
        <v>0</v>
      </c>
      <c r="E357" t="s">
        <v>213</v>
      </c>
      <c r="F357" t="str">
        <f t="shared" si="15"/>
        <v>(573)</v>
      </c>
      <c r="G357" t="str">
        <f t="shared" si="16"/>
        <v>573</v>
      </c>
      <c r="H357" t="str">
        <f t="shared" si="17"/>
        <v>ROANOKE-LYNCHBURG</v>
      </c>
    </row>
    <row r="358" spans="1:8" x14ac:dyDescent="0.3">
      <c r="A358" t="s">
        <v>148</v>
      </c>
      <c r="B358">
        <v>13</v>
      </c>
      <c r="C358">
        <v>8</v>
      </c>
      <c r="D358">
        <v>0</v>
      </c>
      <c r="E358" t="s">
        <v>213</v>
      </c>
      <c r="F358" t="str">
        <f t="shared" si="15"/>
        <v>(577)</v>
      </c>
      <c r="G358" t="str">
        <f t="shared" si="16"/>
        <v>577</v>
      </c>
      <c r="H358" t="str">
        <f t="shared" si="17"/>
        <v>WILKES BARRE-SCRANTON-HZTN</v>
      </c>
    </row>
    <row r="359" spans="1:8" x14ac:dyDescent="0.3">
      <c r="A359" t="s">
        <v>149</v>
      </c>
      <c r="B359">
        <v>13</v>
      </c>
      <c r="C359">
        <v>7</v>
      </c>
      <c r="D359">
        <v>0</v>
      </c>
      <c r="E359" t="s">
        <v>213</v>
      </c>
      <c r="F359" t="str">
        <f t="shared" si="15"/>
        <v>(574)</v>
      </c>
      <c r="G359" t="str">
        <f t="shared" si="16"/>
        <v>574</v>
      </c>
      <c r="H359" t="str">
        <f t="shared" si="17"/>
        <v>JOHNSTOWN-ALTOONA-ST COLGE</v>
      </c>
    </row>
    <row r="360" spans="1:8" x14ac:dyDescent="0.3">
      <c r="A360" t="s">
        <v>150</v>
      </c>
      <c r="B360">
        <v>13</v>
      </c>
      <c r="C360">
        <v>4</v>
      </c>
      <c r="D360">
        <v>0</v>
      </c>
      <c r="E360" t="s">
        <v>213</v>
      </c>
      <c r="F360" t="str">
        <f t="shared" si="15"/>
        <v>(550)</v>
      </c>
      <c r="G360" t="str">
        <f t="shared" si="16"/>
        <v>550</v>
      </c>
      <c r="H360" t="str">
        <f t="shared" si="17"/>
        <v>WILMINGTON</v>
      </c>
    </row>
    <row r="361" spans="1:8" x14ac:dyDescent="0.3">
      <c r="A361" t="s">
        <v>151</v>
      </c>
      <c r="B361">
        <v>12</v>
      </c>
      <c r="C361">
        <v>9</v>
      </c>
      <c r="D361">
        <v>0</v>
      </c>
      <c r="E361" t="s">
        <v>213</v>
      </c>
      <c r="F361" t="str">
        <f t="shared" si="15"/>
        <v>(628)</v>
      </c>
      <c r="G361" t="str">
        <f t="shared" si="16"/>
        <v>628</v>
      </c>
      <c r="H361" t="str">
        <f t="shared" si="17"/>
        <v>MONROE-EL DORADO</v>
      </c>
    </row>
    <row r="362" spans="1:8" x14ac:dyDescent="0.3">
      <c r="A362" t="s">
        <v>152</v>
      </c>
      <c r="B362">
        <v>12</v>
      </c>
      <c r="C362">
        <v>6</v>
      </c>
      <c r="D362">
        <v>0</v>
      </c>
      <c r="E362" t="s">
        <v>213</v>
      </c>
      <c r="F362" t="str">
        <f t="shared" si="15"/>
        <v>(625)</v>
      </c>
      <c r="G362" t="str">
        <f t="shared" si="16"/>
        <v>625</v>
      </c>
      <c r="H362" t="str">
        <f t="shared" si="17"/>
        <v>WACO-TEMPLE-BRYAN</v>
      </c>
    </row>
    <row r="363" spans="1:8" x14ac:dyDescent="0.3">
      <c r="A363" t="s">
        <v>153</v>
      </c>
      <c r="B363">
        <v>12</v>
      </c>
      <c r="C363">
        <v>6</v>
      </c>
      <c r="D363">
        <v>0</v>
      </c>
      <c r="E363" t="s">
        <v>213</v>
      </c>
      <c r="F363" t="str">
        <f t="shared" si="15"/>
        <v>(532)</v>
      </c>
      <c r="G363" t="str">
        <f t="shared" si="16"/>
        <v>532</v>
      </c>
      <c r="H363" t="str">
        <f t="shared" si="17"/>
        <v>ALBANY-SCHENECTADY-TROY</v>
      </c>
    </row>
    <row r="364" spans="1:8" x14ac:dyDescent="0.3">
      <c r="A364" t="s">
        <v>154</v>
      </c>
      <c r="B364">
        <v>12</v>
      </c>
      <c r="C364">
        <v>4</v>
      </c>
      <c r="D364">
        <v>0</v>
      </c>
      <c r="E364" t="s">
        <v>213</v>
      </c>
      <c r="F364" t="str">
        <f t="shared" si="15"/>
        <v>(656)</v>
      </c>
      <c r="G364" t="str">
        <f t="shared" si="16"/>
        <v>656</v>
      </c>
      <c r="H364" t="str">
        <f t="shared" si="17"/>
        <v>PANAMA CITY</v>
      </c>
    </row>
    <row r="365" spans="1:8" x14ac:dyDescent="0.3">
      <c r="A365" t="s">
        <v>155</v>
      </c>
      <c r="B365">
        <v>11</v>
      </c>
      <c r="C365">
        <v>6</v>
      </c>
      <c r="D365">
        <v>0</v>
      </c>
      <c r="E365" t="s">
        <v>213</v>
      </c>
      <c r="F365" t="str">
        <f t="shared" si="15"/>
        <v>(540)</v>
      </c>
      <c r="G365" t="str">
        <f t="shared" si="16"/>
        <v>540</v>
      </c>
      <c r="H365" t="str">
        <f t="shared" si="17"/>
        <v>TRAVERSE CITY-CADILLAC</v>
      </c>
    </row>
    <row r="366" spans="1:8" x14ac:dyDescent="0.3">
      <c r="A366" t="s">
        <v>156</v>
      </c>
      <c r="B366">
        <v>11</v>
      </c>
      <c r="C366">
        <v>2</v>
      </c>
      <c r="D366">
        <v>0</v>
      </c>
      <c r="E366" t="s">
        <v>213</v>
      </c>
      <c r="F366" t="str">
        <f t="shared" si="15"/>
        <v>(606)</v>
      </c>
      <c r="G366" t="str">
        <f t="shared" si="16"/>
        <v>606</v>
      </c>
      <c r="H366" t="str">
        <f t="shared" si="17"/>
        <v>DOTHAN</v>
      </c>
    </row>
    <row r="367" spans="1:8" x14ac:dyDescent="0.3">
      <c r="A367" t="s">
        <v>157</v>
      </c>
      <c r="B367">
        <v>10</v>
      </c>
      <c r="C367">
        <v>6</v>
      </c>
      <c r="D367">
        <v>0</v>
      </c>
      <c r="E367" t="s">
        <v>213</v>
      </c>
      <c r="F367" t="str">
        <f t="shared" si="15"/>
        <v>(745)</v>
      </c>
      <c r="G367" t="str">
        <f t="shared" si="16"/>
        <v>745</v>
      </c>
      <c r="H367" t="str">
        <f t="shared" si="17"/>
        <v>FAIRBANKS</v>
      </c>
    </row>
    <row r="368" spans="1:8" x14ac:dyDescent="0.3">
      <c r="A368" t="s">
        <v>158</v>
      </c>
      <c r="B368">
        <v>10</v>
      </c>
      <c r="C368">
        <v>4</v>
      </c>
      <c r="D368">
        <v>0</v>
      </c>
      <c r="E368" t="s">
        <v>213</v>
      </c>
      <c r="F368" t="str">
        <f t="shared" si="15"/>
        <v>(754)</v>
      </c>
      <c r="G368" t="str">
        <f t="shared" si="16"/>
        <v>754</v>
      </c>
      <c r="H368" t="str">
        <f t="shared" si="17"/>
        <v>BUTTE-BOZEMAN</v>
      </c>
    </row>
    <row r="369" spans="1:8" x14ac:dyDescent="0.3">
      <c r="A369" t="s">
        <v>159</v>
      </c>
      <c r="B369">
        <v>10</v>
      </c>
      <c r="C369">
        <v>2</v>
      </c>
      <c r="D369">
        <v>1</v>
      </c>
      <c r="E369" t="s">
        <v>213</v>
      </c>
      <c r="F369" t="str">
        <f t="shared" si="15"/>
        <v>(636)</v>
      </c>
      <c r="G369" t="str">
        <f t="shared" si="16"/>
        <v>636</v>
      </c>
      <c r="H369" t="str">
        <f t="shared" si="17"/>
        <v>HARLINGEN-WSLCO-BRNSVL-MCA</v>
      </c>
    </row>
    <row r="370" spans="1:8" x14ac:dyDescent="0.3">
      <c r="A370" t="s">
        <v>160</v>
      </c>
      <c r="B370">
        <v>9</v>
      </c>
      <c r="C370">
        <v>8</v>
      </c>
      <c r="D370">
        <v>0</v>
      </c>
      <c r="E370" t="s">
        <v>213</v>
      </c>
      <c r="F370" t="str">
        <f t="shared" si="15"/>
        <v>(647)</v>
      </c>
      <c r="G370" t="str">
        <f t="shared" si="16"/>
        <v>647</v>
      </c>
      <c r="H370" t="str">
        <f t="shared" si="17"/>
        <v>GREENWOOD-GREENVILLE</v>
      </c>
    </row>
    <row r="371" spans="1:8" x14ac:dyDescent="0.3">
      <c r="A371" t="s">
        <v>161</v>
      </c>
      <c r="B371">
        <v>9</v>
      </c>
      <c r="C371">
        <v>6</v>
      </c>
      <c r="D371">
        <v>0</v>
      </c>
      <c r="E371" t="s">
        <v>213</v>
      </c>
      <c r="F371" t="str">
        <f t="shared" si="15"/>
        <v>(828)</v>
      </c>
      <c r="G371" t="str">
        <f t="shared" si="16"/>
        <v>828</v>
      </c>
      <c r="H371" t="str">
        <f t="shared" si="17"/>
        <v>MONTEREY-SALINAS</v>
      </c>
    </row>
    <row r="372" spans="1:8" x14ac:dyDescent="0.3">
      <c r="A372" t="s">
        <v>162</v>
      </c>
      <c r="B372">
        <v>9</v>
      </c>
      <c r="C372">
        <v>5</v>
      </c>
      <c r="D372">
        <v>0</v>
      </c>
      <c r="E372" t="s">
        <v>213</v>
      </c>
      <c r="F372" t="str">
        <f t="shared" si="15"/>
        <v>(612)</v>
      </c>
      <c r="G372" t="str">
        <f t="shared" si="16"/>
        <v>612</v>
      </c>
      <c r="H372" t="str">
        <f t="shared" si="17"/>
        <v>SHREVEPORT</v>
      </c>
    </row>
    <row r="373" spans="1:8" x14ac:dyDescent="0.3">
      <c r="A373" t="s">
        <v>163</v>
      </c>
      <c r="B373">
        <v>9</v>
      </c>
      <c r="C373">
        <v>5</v>
      </c>
      <c r="D373">
        <v>0</v>
      </c>
      <c r="E373" t="s">
        <v>213</v>
      </c>
      <c r="F373" t="str">
        <f t="shared" si="15"/>
        <v>(531)</v>
      </c>
      <c r="G373" t="str">
        <f t="shared" si="16"/>
        <v>531</v>
      </c>
      <c r="H373" t="str">
        <f t="shared" si="17"/>
        <v>TRI-CITIES TN-VA</v>
      </c>
    </row>
    <row r="374" spans="1:8" x14ac:dyDescent="0.3">
      <c r="A374" t="s">
        <v>164</v>
      </c>
      <c r="B374">
        <v>8</v>
      </c>
      <c r="C374">
        <v>6</v>
      </c>
      <c r="D374">
        <v>0</v>
      </c>
      <c r="E374" t="s">
        <v>213</v>
      </c>
      <c r="F374" t="str">
        <f t="shared" si="15"/>
        <v>(500)</v>
      </c>
      <c r="G374" t="str">
        <f t="shared" si="16"/>
        <v>500</v>
      </c>
      <c r="H374" t="str">
        <f t="shared" si="17"/>
        <v>PORTLAND-AUBURN</v>
      </c>
    </row>
    <row r="375" spans="1:8" x14ac:dyDescent="0.3">
      <c r="A375" t="s">
        <v>165</v>
      </c>
      <c r="B375">
        <v>8</v>
      </c>
      <c r="C375">
        <v>3</v>
      </c>
      <c r="D375">
        <v>0</v>
      </c>
      <c r="E375" t="s">
        <v>213</v>
      </c>
      <c r="F375" t="str">
        <f t="shared" si="15"/>
        <v>(746)</v>
      </c>
      <c r="G375" t="str">
        <f t="shared" si="16"/>
        <v>746</v>
      </c>
      <c r="H375" t="str">
        <f t="shared" si="17"/>
        <v>BILOXI-GULFPORT</v>
      </c>
    </row>
    <row r="376" spans="1:8" x14ac:dyDescent="0.3">
      <c r="A376" t="s">
        <v>166</v>
      </c>
      <c r="B376">
        <v>7</v>
      </c>
      <c r="C376">
        <v>5</v>
      </c>
      <c r="D376">
        <v>0</v>
      </c>
      <c r="E376" t="s">
        <v>213</v>
      </c>
      <c r="F376" t="str">
        <f t="shared" si="15"/>
        <v>(634)</v>
      </c>
      <c r="G376" t="str">
        <f t="shared" si="16"/>
        <v>634</v>
      </c>
      <c r="H376" t="str">
        <f t="shared" si="17"/>
        <v>AMARILLO</v>
      </c>
    </row>
    <row r="377" spans="1:8" x14ac:dyDescent="0.3">
      <c r="A377" t="s">
        <v>167</v>
      </c>
      <c r="B377">
        <v>7</v>
      </c>
      <c r="C377">
        <v>4</v>
      </c>
      <c r="D377">
        <v>0</v>
      </c>
      <c r="E377" t="s">
        <v>213</v>
      </c>
      <c r="F377" t="str">
        <f t="shared" si="15"/>
        <v>(800)</v>
      </c>
      <c r="G377" t="str">
        <f t="shared" si="16"/>
        <v>800</v>
      </c>
      <c r="H377" t="str">
        <f t="shared" si="17"/>
        <v>BAKERSFIELD</v>
      </c>
    </row>
    <row r="378" spans="1:8" x14ac:dyDescent="0.3">
      <c r="A378" t="s">
        <v>168</v>
      </c>
      <c r="B378">
        <v>7</v>
      </c>
      <c r="C378">
        <v>4</v>
      </c>
      <c r="D378">
        <v>0</v>
      </c>
      <c r="E378" t="s">
        <v>213</v>
      </c>
      <c r="F378" t="str">
        <f t="shared" si="15"/>
        <v>(553)</v>
      </c>
      <c r="G378" t="str">
        <f t="shared" si="16"/>
        <v>553</v>
      </c>
      <c r="H378" t="str">
        <f t="shared" si="17"/>
        <v>MARQUETTE</v>
      </c>
    </row>
    <row r="379" spans="1:8" x14ac:dyDescent="0.3">
      <c r="A379" t="s">
        <v>169</v>
      </c>
      <c r="B379">
        <v>7</v>
      </c>
      <c r="C379">
        <v>3</v>
      </c>
      <c r="D379">
        <v>0</v>
      </c>
      <c r="E379" t="s">
        <v>213</v>
      </c>
      <c r="F379" t="str">
        <f t="shared" si="15"/>
        <v>(545)</v>
      </c>
      <c r="G379" t="str">
        <f t="shared" si="16"/>
        <v>545</v>
      </c>
      <c r="H379" t="str">
        <f t="shared" si="17"/>
        <v>GREENVILLE-N.BERN-WASHNGTN</v>
      </c>
    </row>
    <row r="380" spans="1:8" x14ac:dyDescent="0.3">
      <c r="A380" t="s">
        <v>170</v>
      </c>
      <c r="B380">
        <v>6</v>
      </c>
      <c r="C380">
        <v>4</v>
      </c>
      <c r="D380">
        <v>0</v>
      </c>
      <c r="E380" t="s">
        <v>213</v>
      </c>
      <c r="F380" t="str">
        <f t="shared" si="15"/>
        <v>(633)</v>
      </c>
      <c r="G380" t="str">
        <f t="shared" si="16"/>
        <v>633</v>
      </c>
      <c r="H380" t="str">
        <f t="shared" si="17"/>
        <v>ODESSA-MIDLAND</v>
      </c>
    </row>
    <row r="381" spans="1:8" x14ac:dyDescent="0.3">
      <c r="A381" t="s">
        <v>171</v>
      </c>
      <c r="B381">
        <v>6</v>
      </c>
      <c r="C381">
        <v>3</v>
      </c>
      <c r="D381">
        <v>1</v>
      </c>
      <c r="E381" t="s">
        <v>213</v>
      </c>
      <c r="F381" t="str">
        <f t="shared" si="15"/>
        <v>(584)</v>
      </c>
      <c r="G381" t="str">
        <f t="shared" si="16"/>
        <v>584</v>
      </c>
      <c r="H381" t="str">
        <f t="shared" si="17"/>
        <v>CHARLOTTESVILLE</v>
      </c>
    </row>
    <row r="382" spans="1:8" x14ac:dyDescent="0.3">
      <c r="A382" t="s">
        <v>172</v>
      </c>
      <c r="B382">
        <v>6</v>
      </c>
      <c r="C382">
        <v>2</v>
      </c>
      <c r="D382">
        <v>1</v>
      </c>
      <c r="E382" t="s">
        <v>213</v>
      </c>
      <c r="F382" t="str">
        <f t="shared" si="15"/>
        <v>(709)</v>
      </c>
      <c r="G382" t="str">
        <f t="shared" si="16"/>
        <v>709</v>
      </c>
      <c r="H382" t="str">
        <f t="shared" si="17"/>
        <v>TYLER-LONGVIEW(LFKN&amp;NCGD)</v>
      </c>
    </row>
    <row r="383" spans="1:8" x14ac:dyDescent="0.3">
      <c r="A383" t="s">
        <v>173</v>
      </c>
      <c r="B383">
        <v>6</v>
      </c>
      <c r="C383">
        <v>1</v>
      </c>
      <c r="D383">
        <v>0</v>
      </c>
      <c r="E383" t="s">
        <v>213</v>
      </c>
      <c r="F383" t="str">
        <f t="shared" si="15"/>
        <v>(673)</v>
      </c>
      <c r="G383" t="str">
        <f t="shared" si="16"/>
        <v>673</v>
      </c>
      <c r="H383" t="str">
        <f t="shared" si="17"/>
        <v>COLUMBUS-TUPELO-W PNT-HSTN</v>
      </c>
    </row>
    <row r="384" spans="1:8" x14ac:dyDescent="0.3">
      <c r="A384" t="s">
        <v>174</v>
      </c>
      <c r="B384">
        <v>5</v>
      </c>
      <c r="C384">
        <v>5</v>
      </c>
      <c r="D384">
        <v>0</v>
      </c>
      <c r="E384" t="s">
        <v>213</v>
      </c>
      <c r="F384" t="str">
        <f t="shared" si="15"/>
        <v>(868)</v>
      </c>
      <c r="G384" t="str">
        <f t="shared" si="16"/>
        <v>868</v>
      </c>
      <c r="H384" t="str">
        <f t="shared" si="17"/>
        <v>CHICO-REDDING</v>
      </c>
    </row>
    <row r="385" spans="1:8" x14ac:dyDescent="0.3">
      <c r="A385" t="s">
        <v>175</v>
      </c>
      <c r="B385">
        <v>5</v>
      </c>
      <c r="C385">
        <v>4</v>
      </c>
      <c r="D385">
        <v>0</v>
      </c>
      <c r="E385" t="s">
        <v>213</v>
      </c>
      <c r="F385" t="str">
        <f t="shared" si="15"/>
        <v>(537)</v>
      </c>
      <c r="G385" t="str">
        <f t="shared" si="16"/>
        <v>537</v>
      </c>
      <c r="H385" t="str">
        <f t="shared" si="17"/>
        <v>BANGOR</v>
      </c>
    </row>
    <row r="386" spans="1:8" x14ac:dyDescent="0.3">
      <c r="A386" t="s">
        <v>176</v>
      </c>
      <c r="B386">
        <v>5</v>
      </c>
      <c r="C386">
        <v>3</v>
      </c>
      <c r="D386">
        <v>0</v>
      </c>
      <c r="E386" t="s">
        <v>213</v>
      </c>
      <c r="F386" t="str">
        <f t="shared" si="15"/>
        <v>(516)</v>
      </c>
      <c r="G386" t="str">
        <f t="shared" si="16"/>
        <v>516</v>
      </c>
      <c r="H386" t="str">
        <f t="shared" si="17"/>
        <v>ERIE</v>
      </c>
    </row>
    <row r="387" spans="1:8" x14ac:dyDescent="0.3">
      <c r="A387" t="s">
        <v>177</v>
      </c>
      <c r="B387">
        <v>5</v>
      </c>
      <c r="C387">
        <v>2</v>
      </c>
      <c r="D387">
        <v>0</v>
      </c>
      <c r="E387" t="s">
        <v>213</v>
      </c>
      <c r="F387" t="str">
        <f t="shared" ref="F387:F420" si="18">IF(RIGHT(A387,1)=")",RIGHT(A387,5),"N/A")</f>
        <v>(642)</v>
      </c>
      <c r="G387" t="str">
        <f t="shared" ref="G387:G420" si="19">TRIM(IF(LEFT(F387,1)="(",MID(F387,2,3),"N/A"))</f>
        <v>642</v>
      </c>
      <c r="H387" t="str">
        <f t="shared" ref="H387:H420" si="20">UPPER(TRIM(IF(G387="N/A","N/A",LEFT(A387,LEN(A387)-5))))</f>
        <v>LAFAYETTE LA</v>
      </c>
    </row>
    <row r="388" spans="1:8" x14ac:dyDescent="0.3">
      <c r="A388" t="s">
        <v>178</v>
      </c>
      <c r="B388">
        <v>5</v>
      </c>
      <c r="C388">
        <v>2</v>
      </c>
      <c r="D388">
        <v>0</v>
      </c>
      <c r="E388" t="s">
        <v>213</v>
      </c>
      <c r="F388" t="str">
        <f t="shared" si="18"/>
        <v>(523)</v>
      </c>
      <c r="G388" t="str">
        <f t="shared" si="19"/>
        <v>523</v>
      </c>
      <c r="H388" t="str">
        <f t="shared" si="20"/>
        <v>BURLINGTON-PLATTSBURGH</v>
      </c>
    </row>
    <row r="389" spans="1:8" x14ac:dyDescent="0.3">
      <c r="A389" t="s">
        <v>179</v>
      </c>
      <c r="B389">
        <v>4</v>
      </c>
      <c r="C389">
        <v>6</v>
      </c>
      <c r="D389">
        <v>0</v>
      </c>
      <c r="E389" t="s">
        <v>213</v>
      </c>
      <c r="F389" t="str">
        <f t="shared" si="18"/>
        <v>(762)</v>
      </c>
      <c r="G389" t="str">
        <f t="shared" si="19"/>
        <v>762</v>
      </c>
      <c r="H389" t="str">
        <f t="shared" si="20"/>
        <v>MISSOULA</v>
      </c>
    </row>
    <row r="390" spans="1:8" x14ac:dyDescent="0.3">
      <c r="A390" t="s">
        <v>180</v>
      </c>
      <c r="B390">
        <v>4</v>
      </c>
      <c r="C390">
        <v>4</v>
      </c>
      <c r="D390">
        <v>0</v>
      </c>
      <c r="E390" t="s">
        <v>213</v>
      </c>
      <c r="F390" t="str">
        <f t="shared" si="18"/>
        <v>(576)</v>
      </c>
      <c r="G390" t="str">
        <f t="shared" si="19"/>
        <v>576</v>
      </c>
      <c r="H390" t="str">
        <f t="shared" si="20"/>
        <v>SALISBURY</v>
      </c>
    </row>
    <row r="391" spans="1:8" x14ac:dyDescent="0.3">
      <c r="A391" t="s">
        <v>181</v>
      </c>
      <c r="B391">
        <v>4</v>
      </c>
      <c r="C391">
        <v>4</v>
      </c>
      <c r="D391">
        <v>0</v>
      </c>
      <c r="E391" t="s">
        <v>213</v>
      </c>
      <c r="F391" t="str">
        <f t="shared" si="18"/>
        <v>(555)</v>
      </c>
      <c r="G391" t="str">
        <f t="shared" si="19"/>
        <v>555</v>
      </c>
      <c r="H391" t="str">
        <f t="shared" si="20"/>
        <v>SYRACUSE</v>
      </c>
    </row>
    <row r="392" spans="1:8" x14ac:dyDescent="0.3">
      <c r="A392" t="s">
        <v>182</v>
      </c>
      <c r="B392">
        <v>4</v>
      </c>
      <c r="C392">
        <v>3</v>
      </c>
      <c r="D392">
        <v>0</v>
      </c>
      <c r="E392" t="s">
        <v>213</v>
      </c>
      <c r="F392" t="str">
        <f t="shared" si="18"/>
        <v>(538)</v>
      </c>
      <c r="G392" t="str">
        <f t="shared" si="19"/>
        <v>538</v>
      </c>
      <c r="H392" t="str">
        <f t="shared" si="20"/>
        <v>ROCHESTER NY</v>
      </c>
    </row>
    <row r="393" spans="1:8" x14ac:dyDescent="0.3">
      <c r="A393" t="s">
        <v>183</v>
      </c>
      <c r="B393">
        <v>4</v>
      </c>
      <c r="C393">
        <v>2</v>
      </c>
      <c r="D393">
        <v>0</v>
      </c>
      <c r="E393" t="s">
        <v>213</v>
      </c>
      <c r="F393" t="str">
        <f t="shared" si="18"/>
        <v>(657)</v>
      </c>
      <c r="G393" t="str">
        <f t="shared" si="19"/>
        <v>657</v>
      </c>
      <c r="H393" t="str">
        <f t="shared" si="20"/>
        <v>SHERMAN-ADA</v>
      </c>
    </row>
    <row r="394" spans="1:8" x14ac:dyDescent="0.3">
      <c r="A394" t="s">
        <v>184</v>
      </c>
      <c r="B394">
        <v>4</v>
      </c>
      <c r="C394">
        <v>1</v>
      </c>
      <c r="D394">
        <v>0</v>
      </c>
      <c r="E394" t="s">
        <v>213</v>
      </c>
      <c r="F394" t="str">
        <f t="shared" si="18"/>
        <v>(749)</v>
      </c>
      <c r="G394" t="str">
        <f t="shared" si="19"/>
        <v>749</v>
      </c>
      <c r="H394" t="str">
        <f t="shared" si="20"/>
        <v>LAREDO</v>
      </c>
    </row>
    <row r="395" spans="1:8" x14ac:dyDescent="0.3">
      <c r="A395" t="s">
        <v>185</v>
      </c>
      <c r="B395">
        <v>4</v>
      </c>
      <c r="C395">
        <v>1</v>
      </c>
      <c r="D395">
        <v>0</v>
      </c>
      <c r="E395" t="s">
        <v>213</v>
      </c>
      <c r="F395" t="str">
        <f t="shared" si="18"/>
        <v>(734)</v>
      </c>
      <c r="G395" t="str">
        <f t="shared" si="19"/>
        <v>734</v>
      </c>
      <c r="H395" t="str">
        <f t="shared" si="20"/>
        <v>JONESBORO</v>
      </c>
    </row>
    <row r="396" spans="1:8" x14ac:dyDescent="0.3">
      <c r="A396" t="s">
        <v>186</v>
      </c>
      <c r="B396">
        <v>4</v>
      </c>
      <c r="C396">
        <v>1</v>
      </c>
      <c r="D396">
        <v>0</v>
      </c>
      <c r="E396" t="s">
        <v>213</v>
      </c>
      <c r="F396" t="str">
        <f t="shared" si="18"/>
        <v>(662)</v>
      </c>
      <c r="G396" t="str">
        <f t="shared" si="19"/>
        <v>662</v>
      </c>
      <c r="H396" t="str">
        <f t="shared" si="20"/>
        <v>ABILENE-SWEETWATER</v>
      </c>
    </row>
    <row r="397" spans="1:8" x14ac:dyDescent="0.3">
      <c r="A397" t="s">
        <v>187</v>
      </c>
      <c r="B397">
        <v>4</v>
      </c>
      <c r="C397">
        <v>1</v>
      </c>
      <c r="D397">
        <v>0</v>
      </c>
      <c r="E397" t="s">
        <v>213</v>
      </c>
      <c r="F397" t="str">
        <f t="shared" si="18"/>
        <v>(643)</v>
      </c>
      <c r="G397" t="str">
        <f t="shared" si="19"/>
        <v>643</v>
      </c>
      <c r="H397" t="str">
        <f t="shared" si="20"/>
        <v>LAKE CHARLES</v>
      </c>
    </row>
    <row r="398" spans="1:8" x14ac:dyDescent="0.3">
      <c r="A398" t="s">
        <v>188</v>
      </c>
      <c r="B398">
        <v>3</v>
      </c>
      <c r="C398">
        <v>3</v>
      </c>
      <c r="D398">
        <v>0</v>
      </c>
      <c r="E398" t="s">
        <v>213</v>
      </c>
      <c r="F398" t="str">
        <f t="shared" si="18"/>
        <v>(711)</v>
      </c>
      <c r="G398" t="str">
        <f t="shared" si="19"/>
        <v>711</v>
      </c>
      <c r="H398" t="str">
        <f t="shared" si="20"/>
        <v>MERIDIAN</v>
      </c>
    </row>
    <row r="399" spans="1:8" x14ac:dyDescent="0.3">
      <c r="A399" t="s">
        <v>189</v>
      </c>
      <c r="B399">
        <v>3</v>
      </c>
      <c r="C399">
        <v>3</v>
      </c>
      <c r="D399">
        <v>0</v>
      </c>
      <c r="E399" t="s">
        <v>213</v>
      </c>
      <c r="F399" t="str">
        <f t="shared" si="18"/>
        <v>(692)</v>
      </c>
      <c r="G399" t="str">
        <f t="shared" si="19"/>
        <v>692</v>
      </c>
      <c r="H399" t="str">
        <f t="shared" si="20"/>
        <v>BEAUMONT-PORT ARTHUR</v>
      </c>
    </row>
    <row r="400" spans="1:8" x14ac:dyDescent="0.3">
      <c r="A400" t="s">
        <v>190</v>
      </c>
      <c r="B400">
        <v>3</v>
      </c>
      <c r="C400">
        <v>2</v>
      </c>
      <c r="D400">
        <v>0</v>
      </c>
      <c r="E400" t="s">
        <v>213</v>
      </c>
      <c r="F400" t="str">
        <f t="shared" si="18"/>
        <v>(767)</v>
      </c>
      <c r="G400" t="str">
        <f t="shared" si="19"/>
        <v>767</v>
      </c>
      <c r="H400" t="str">
        <f t="shared" si="20"/>
        <v>CASPER-RIVERTON</v>
      </c>
    </row>
    <row r="401" spans="1:8" x14ac:dyDescent="0.3">
      <c r="A401" t="s">
        <v>191</v>
      </c>
      <c r="B401">
        <v>3</v>
      </c>
      <c r="C401">
        <v>2</v>
      </c>
      <c r="D401">
        <v>0</v>
      </c>
      <c r="E401" t="s">
        <v>213</v>
      </c>
      <c r="F401" t="str">
        <f t="shared" si="18"/>
        <v>(766)</v>
      </c>
      <c r="G401" t="str">
        <f t="shared" si="19"/>
        <v>766</v>
      </c>
      <c r="H401" t="str">
        <f t="shared" si="20"/>
        <v>HELENA</v>
      </c>
    </row>
    <row r="402" spans="1:8" x14ac:dyDescent="0.3">
      <c r="A402" t="s">
        <v>192</v>
      </c>
      <c r="B402">
        <v>3</v>
      </c>
      <c r="C402">
        <v>1</v>
      </c>
      <c r="D402">
        <v>0</v>
      </c>
      <c r="E402" t="s">
        <v>213</v>
      </c>
      <c r="F402" t="str">
        <f t="shared" si="18"/>
        <v>(755)</v>
      </c>
      <c r="G402" t="str">
        <f t="shared" si="19"/>
        <v>755</v>
      </c>
      <c r="H402" t="str">
        <f t="shared" si="20"/>
        <v>GREAT FALLS</v>
      </c>
    </row>
    <row r="403" spans="1:8" x14ac:dyDescent="0.3">
      <c r="A403" t="s">
        <v>193</v>
      </c>
      <c r="B403">
        <v>3</v>
      </c>
      <c r="C403">
        <v>1</v>
      </c>
      <c r="D403">
        <v>0</v>
      </c>
      <c r="E403" t="s">
        <v>213</v>
      </c>
      <c r="F403" t="str">
        <f t="shared" si="18"/>
        <v>(736)</v>
      </c>
      <c r="G403" t="str">
        <f t="shared" si="19"/>
        <v>736</v>
      </c>
      <c r="H403" t="str">
        <f t="shared" si="20"/>
        <v>BOWLING GREEN</v>
      </c>
    </row>
    <row r="404" spans="1:8" x14ac:dyDescent="0.3">
      <c r="A404" t="s">
        <v>194</v>
      </c>
      <c r="B404">
        <v>3</v>
      </c>
      <c r="C404">
        <v>1</v>
      </c>
      <c r="D404">
        <v>0</v>
      </c>
      <c r="E404" t="s">
        <v>213</v>
      </c>
      <c r="F404" t="str">
        <f t="shared" si="18"/>
        <v>(639)</v>
      </c>
      <c r="G404" t="str">
        <f t="shared" si="19"/>
        <v>639</v>
      </c>
      <c r="H404" t="str">
        <f t="shared" si="20"/>
        <v>JACKSON TN</v>
      </c>
    </row>
    <row r="405" spans="1:8" x14ac:dyDescent="0.3">
      <c r="A405" t="s">
        <v>195</v>
      </c>
      <c r="B405">
        <v>3</v>
      </c>
      <c r="C405">
        <v>1</v>
      </c>
      <c r="D405">
        <v>0</v>
      </c>
      <c r="E405" t="s">
        <v>213</v>
      </c>
      <c r="F405" t="str">
        <f t="shared" si="18"/>
        <v>(526)</v>
      </c>
      <c r="G405" t="str">
        <f t="shared" si="19"/>
        <v>526</v>
      </c>
      <c r="H405" t="str">
        <f t="shared" si="20"/>
        <v>UTICA</v>
      </c>
    </row>
    <row r="406" spans="1:8" x14ac:dyDescent="0.3">
      <c r="A406" t="s">
        <v>196</v>
      </c>
      <c r="B406">
        <v>3</v>
      </c>
      <c r="C406">
        <v>0</v>
      </c>
      <c r="D406">
        <v>0</v>
      </c>
      <c r="E406" t="s">
        <v>213</v>
      </c>
      <c r="F406" t="str">
        <f t="shared" si="18"/>
        <v>(710)</v>
      </c>
      <c r="G406" t="str">
        <f t="shared" si="19"/>
        <v>710</v>
      </c>
      <c r="H406" t="str">
        <f t="shared" si="20"/>
        <v>HATTIESBURG-LAUREL</v>
      </c>
    </row>
    <row r="407" spans="1:8" x14ac:dyDescent="0.3">
      <c r="A407" t="s">
        <v>197</v>
      </c>
      <c r="B407">
        <v>3</v>
      </c>
      <c r="C407">
        <v>0</v>
      </c>
      <c r="D407">
        <v>0</v>
      </c>
      <c r="E407" t="s">
        <v>213</v>
      </c>
      <c r="F407" t="str">
        <f t="shared" si="18"/>
        <v>(559)</v>
      </c>
      <c r="G407" t="str">
        <f t="shared" si="19"/>
        <v>559</v>
      </c>
      <c r="H407" t="str">
        <f t="shared" si="20"/>
        <v>BLUEFIELD-BECKLEY-OAK HILL</v>
      </c>
    </row>
    <row r="408" spans="1:8" x14ac:dyDescent="0.3">
      <c r="A408" t="s">
        <v>198</v>
      </c>
      <c r="B408">
        <v>2</v>
      </c>
      <c r="C408">
        <v>2</v>
      </c>
      <c r="D408">
        <v>0</v>
      </c>
      <c r="E408" t="s">
        <v>213</v>
      </c>
      <c r="F408" t="str">
        <f t="shared" si="18"/>
        <v>(756)</v>
      </c>
      <c r="G408" t="str">
        <f t="shared" si="19"/>
        <v>756</v>
      </c>
      <c r="H408" t="str">
        <f t="shared" si="20"/>
        <v>BILLINGS</v>
      </c>
    </row>
    <row r="409" spans="1:8" x14ac:dyDescent="0.3">
      <c r="A409" t="s">
        <v>199</v>
      </c>
      <c r="B409">
        <v>2</v>
      </c>
      <c r="C409">
        <v>1</v>
      </c>
      <c r="D409">
        <v>0</v>
      </c>
      <c r="E409" t="s">
        <v>213</v>
      </c>
      <c r="F409" t="str">
        <f t="shared" si="18"/>
        <v>(651)</v>
      </c>
      <c r="G409" t="str">
        <f t="shared" si="19"/>
        <v>651</v>
      </c>
      <c r="H409" t="str">
        <f t="shared" si="20"/>
        <v>LUBBOCK</v>
      </c>
    </row>
    <row r="410" spans="1:8" x14ac:dyDescent="0.3">
      <c r="A410" t="s">
        <v>200</v>
      </c>
      <c r="B410">
        <v>2</v>
      </c>
      <c r="C410">
        <v>1</v>
      </c>
      <c r="D410">
        <v>0</v>
      </c>
      <c r="E410" t="s">
        <v>213</v>
      </c>
      <c r="F410" t="str">
        <f t="shared" si="18"/>
        <v>(627)</v>
      </c>
      <c r="G410" t="str">
        <f t="shared" si="19"/>
        <v>627</v>
      </c>
      <c r="H410" t="str">
        <f t="shared" si="20"/>
        <v>WICHITA FALLS &amp; LAWTON</v>
      </c>
    </row>
    <row r="411" spans="1:8" x14ac:dyDescent="0.3">
      <c r="A411" t="s">
        <v>201</v>
      </c>
      <c r="B411">
        <v>2</v>
      </c>
      <c r="C411">
        <v>1</v>
      </c>
      <c r="D411">
        <v>0</v>
      </c>
      <c r="E411" t="s">
        <v>213</v>
      </c>
      <c r="F411" t="str">
        <f t="shared" si="18"/>
        <v>(598)</v>
      </c>
      <c r="G411" t="str">
        <f t="shared" si="19"/>
        <v>598</v>
      </c>
      <c r="H411" t="str">
        <f t="shared" si="20"/>
        <v>CLARKSBURG-WESTON</v>
      </c>
    </row>
    <row r="412" spans="1:8" x14ac:dyDescent="0.3">
      <c r="A412" t="s">
        <v>202</v>
      </c>
      <c r="B412">
        <v>2</v>
      </c>
      <c r="C412">
        <v>1</v>
      </c>
      <c r="D412">
        <v>0</v>
      </c>
      <c r="E412" t="s">
        <v>213</v>
      </c>
      <c r="F412" t="str">
        <f t="shared" si="18"/>
        <v>(543)</v>
      </c>
      <c r="G412" t="str">
        <f t="shared" si="19"/>
        <v>543</v>
      </c>
      <c r="H412" t="str">
        <f t="shared" si="20"/>
        <v>SPRINGFIELD-HOLYOKE</v>
      </c>
    </row>
    <row r="413" spans="1:8" x14ac:dyDescent="0.3">
      <c r="A413" t="s">
        <v>203</v>
      </c>
      <c r="B413">
        <v>2</v>
      </c>
      <c r="C413">
        <v>0</v>
      </c>
      <c r="D413">
        <v>0</v>
      </c>
      <c r="E413" t="s">
        <v>213</v>
      </c>
      <c r="F413" t="str">
        <f t="shared" si="18"/>
        <v>(747)</v>
      </c>
      <c r="G413" t="str">
        <f t="shared" si="19"/>
        <v>747</v>
      </c>
      <c r="H413" t="str">
        <f t="shared" si="20"/>
        <v>JUNEAU</v>
      </c>
    </row>
    <row r="414" spans="1:8" x14ac:dyDescent="0.3">
      <c r="A414" t="s">
        <v>204</v>
      </c>
      <c r="B414">
        <v>2</v>
      </c>
      <c r="C414">
        <v>0</v>
      </c>
      <c r="D414">
        <v>0</v>
      </c>
      <c r="E414" t="s">
        <v>213</v>
      </c>
      <c r="F414" t="str">
        <f t="shared" si="18"/>
        <v>(661)</v>
      </c>
      <c r="G414" t="str">
        <f t="shared" si="19"/>
        <v>661</v>
      </c>
      <c r="H414" t="str">
        <f t="shared" si="20"/>
        <v>SAN ANGELO</v>
      </c>
    </row>
    <row r="415" spans="1:8" x14ac:dyDescent="0.3">
      <c r="A415" t="s">
        <v>205</v>
      </c>
      <c r="B415">
        <v>1</v>
      </c>
      <c r="C415">
        <v>1</v>
      </c>
      <c r="D415">
        <v>0</v>
      </c>
      <c r="E415" t="s">
        <v>213</v>
      </c>
      <c r="F415" t="str">
        <f t="shared" si="18"/>
        <v>(802)</v>
      </c>
      <c r="G415" t="str">
        <f t="shared" si="19"/>
        <v>802</v>
      </c>
      <c r="H415" t="str">
        <f t="shared" si="20"/>
        <v>EUREKA</v>
      </c>
    </row>
    <row r="416" spans="1:8" x14ac:dyDescent="0.3">
      <c r="A416" t="s">
        <v>206</v>
      </c>
      <c r="B416">
        <v>1</v>
      </c>
      <c r="C416">
        <v>1</v>
      </c>
      <c r="D416">
        <v>0</v>
      </c>
      <c r="E416" t="s">
        <v>213</v>
      </c>
      <c r="F416" t="str">
        <f t="shared" si="18"/>
        <v>(600)</v>
      </c>
      <c r="G416" t="str">
        <f t="shared" si="19"/>
        <v>600</v>
      </c>
      <c r="H416" t="str">
        <f t="shared" si="20"/>
        <v>CORPUS CHRISTI</v>
      </c>
    </row>
    <row r="417" spans="1:8" x14ac:dyDescent="0.3">
      <c r="A417" t="s">
        <v>207</v>
      </c>
      <c r="B417">
        <v>1</v>
      </c>
      <c r="C417">
        <v>1</v>
      </c>
      <c r="D417">
        <v>0</v>
      </c>
      <c r="E417" t="s">
        <v>213</v>
      </c>
      <c r="F417" t="str">
        <f t="shared" si="18"/>
        <v>(502)</v>
      </c>
      <c r="G417" t="str">
        <f t="shared" si="19"/>
        <v>502</v>
      </c>
      <c r="H417" t="str">
        <f t="shared" si="20"/>
        <v>BINGHAMTON</v>
      </c>
    </row>
    <row r="418" spans="1:8" x14ac:dyDescent="0.3">
      <c r="A418" t="s">
        <v>208</v>
      </c>
      <c r="B418">
        <v>1</v>
      </c>
      <c r="C418">
        <v>0</v>
      </c>
      <c r="D418">
        <v>0</v>
      </c>
      <c r="E418" t="s">
        <v>213</v>
      </c>
      <c r="F418" t="str">
        <f t="shared" si="18"/>
        <v>(798)</v>
      </c>
      <c r="G418" t="str">
        <f t="shared" si="19"/>
        <v>798</v>
      </c>
      <c r="H418" t="str">
        <f t="shared" si="20"/>
        <v>GLENDIVE</v>
      </c>
    </row>
    <row r="419" spans="1:8" x14ac:dyDescent="0.3">
      <c r="A419" t="s">
        <v>209</v>
      </c>
      <c r="B419">
        <v>1</v>
      </c>
      <c r="C419">
        <v>0</v>
      </c>
      <c r="D419">
        <v>0</v>
      </c>
      <c r="E419" t="s">
        <v>213</v>
      </c>
      <c r="F419" t="str">
        <f t="shared" si="18"/>
        <v>(626)</v>
      </c>
      <c r="G419" t="str">
        <f t="shared" si="19"/>
        <v>626</v>
      </c>
      <c r="H419" t="str">
        <f t="shared" si="20"/>
        <v>VICTORIA</v>
      </c>
    </row>
    <row r="420" spans="1:8" x14ac:dyDescent="0.3">
      <c r="A420" t="s">
        <v>210</v>
      </c>
      <c r="B420">
        <v>1</v>
      </c>
      <c r="C420">
        <v>0</v>
      </c>
      <c r="D420">
        <v>0</v>
      </c>
      <c r="E420" t="s">
        <v>213</v>
      </c>
      <c r="F420" t="str">
        <f t="shared" si="18"/>
        <v>(549)</v>
      </c>
      <c r="G420" t="str">
        <f t="shared" si="19"/>
        <v>549</v>
      </c>
      <c r="H420" t="str">
        <f t="shared" si="20"/>
        <v>WATERTOWN</v>
      </c>
    </row>
  </sheetData>
  <autoFilter ref="A1:H420" xr:uid="{A33CC51B-8B23-4844-9502-B0C092BEF2F8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3A2E-0678-411B-9869-D34BFB6285F3}">
  <dimension ref="A3:F58"/>
  <sheetViews>
    <sheetView zoomScale="120" zoomScaleNormal="120" workbookViewId="0">
      <selection activeCell="A6" sqref="A6:A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7.21875" bestFit="1" customWidth="1"/>
    <col min="4" max="4" width="10.77734375" bestFit="1" customWidth="1"/>
  </cols>
  <sheetData>
    <row r="3" spans="1:6" x14ac:dyDescent="0.3">
      <c r="A3" s="1" t="s">
        <v>271</v>
      </c>
      <c r="B3" s="1" t="s">
        <v>268</v>
      </c>
    </row>
    <row r="4" spans="1:6" x14ac:dyDescent="0.3">
      <c r="A4" s="1" t="s">
        <v>270</v>
      </c>
      <c r="B4">
        <v>2021</v>
      </c>
      <c r="C4" t="s">
        <v>213</v>
      </c>
      <c r="D4" t="s">
        <v>269</v>
      </c>
      <c r="E4" t="s">
        <v>275</v>
      </c>
    </row>
    <row r="5" spans="1:6" x14ac:dyDescent="0.3">
      <c r="A5" s="2" t="s">
        <v>214</v>
      </c>
      <c r="B5" s="3">
        <v>449003</v>
      </c>
      <c r="C5" s="3">
        <v>210043</v>
      </c>
      <c r="D5" s="3">
        <v>659046</v>
      </c>
    </row>
    <row r="6" spans="1:6" x14ac:dyDescent="0.3">
      <c r="A6" s="2" t="s">
        <v>215</v>
      </c>
      <c r="B6" s="3">
        <v>67316</v>
      </c>
      <c r="C6" s="3">
        <v>32343</v>
      </c>
      <c r="D6" s="3">
        <v>99659</v>
      </c>
      <c r="E6">
        <f>_xlfn.RANK.EQ(B6,$B$6:$B$57,0)</f>
        <v>1</v>
      </c>
      <c r="F6">
        <f>_xlfn.RANK.EQ(C6,$C$6:$C$57,0)</f>
        <v>1</v>
      </c>
    </row>
    <row r="7" spans="1:6" x14ac:dyDescent="0.3">
      <c r="A7" s="2" t="s">
        <v>216</v>
      </c>
      <c r="B7" s="3">
        <v>53825</v>
      </c>
      <c r="C7" s="3">
        <v>25717</v>
      </c>
      <c r="D7" s="3">
        <v>79542</v>
      </c>
      <c r="E7">
        <f t="shared" ref="E7:E57" si="0">_xlfn.RANK.EQ(B7,$B$6:$B$57,0)</f>
        <v>2</v>
      </c>
      <c r="F7">
        <f t="shared" ref="F7:F57" si="1">_xlfn.RANK.EQ(C7,$C$6:$C$57,0)</f>
        <v>2</v>
      </c>
    </row>
    <row r="8" spans="1:6" x14ac:dyDescent="0.3">
      <c r="A8" s="2" t="s">
        <v>217</v>
      </c>
      <c r="B8" s="3">
        <v>30460</v>
      </c>
      <c r="C8" s="3">
        <v>14245</v>
      </c>
      <c r="D8" s="3">
        <v>44705</v>
      </c>
      <c r="E8">
        <f t="shared" si="0"/>
        <v>3</v>
      </c>
      <c r="F8">
        <f t="shared" si="1"/>
        <v>3</v>
      </c>
    </row>
    <row r="9" spans="1:6" x14ac:dyDescent="0.3">
      <c r="A9" s="2" t="s">
        <v>218</v>
      </c>
      <c r="B9" s="3">
        <v>29001</v>
      </c>
      <c r="C9" s="3">
        <v>13760</v>
      </c>
      <c r="D9" s="3">
        <v>42761</v>
      </c>
      <c r="E9">
        <f t="shared" si="0"/>
        <v>4</v>
      </c>
      <c r="F9">
        <f t="shared" si="1"/>
        <v>4</v>
      </c>
    </row>
    <row r="10" spans="1:6" x14ac:dyDescent="0.3">
      <c r="A10" s="4" t="s">
        <v>219</v>
      </c>
      <c r="B10" s="3">
        <v>28327</v>
      </c>
      <c r="C10" s="3">
        <v>13437</v>
      </c>
      <c r="D10" s="3">
        <v>41764</v>
      </c>
      <c r="E10">
        <f t="shared" si="0"/>
        <v>5</v>
      </c>
      <c r="F10">
        <f t="shared" si="1"/>
        <v>5</v>
      </c>
    </row>
    <row r="11" spans="1:6" x14ac:dyDescent="0.3">
      <c r="A11" s="4" t="s">
        <v>220</v>
      </c>
      <c r="B11" s="3">
        <v>26213</v>
      </c>
      <c r="C11" s="3">
        <v>12616</v>
      </c>
      <c r="D11" s="3">
        <v>38829</v>
      </c>
      <c r="E11">
        <f t="shared" si="0"/>
        <v>6</v>
      </c>
      <c r="F11">
        <f t="shared" si="1"/>
        <v>7</v>
      </c>
    </row>
    <row r="12" spans="1:6" x14ac:dyDescent="0.3">
      <c r="A12" s="2" t="s">
        <v>221</v>
      </c>
      <c r="B12" s="3">
        <v>26010</v>
      </c>
      <c r="C12" s="3">
        <v>13436</v>
      </c>
      <c r="D12" s="3">
        <v>39446</v>
      </c>
      <c r="E12">
        <f t="shared" si="0"/>
        <v>7</v>
      </c>
      <c r="F12">
        <f t="shared" si="1"/>
        <v>6</v>
      </c>
    </row>
    <row r="13" spans="1:6" x14ac:dyDescent="0.3">
      <c r="A13" s="2" t="s">
        <v>222</v>
      </c>
      <c r="B13" s="3">
        <v>24839</v>
      </c>
      <c r="C13" s="3">
        <v>10654</v>
      </c>
      <c r="D13" s="3">
        <v>35493</v>
      </c>
      <c r="E13">
        <f t="shared" si="0"/>
        <v>8</v>
      </c>
      <c r="F13">
        <f t="shared" si="1"/>
        <v>8</v>
      </c>
    </row>
    <row r="14" spans="1:6" x14ac:dyDescent="0.3">
      <c r="A14" s="2" t="s">
        <v>223</v>
      </c>
      <c r="B14" s="3">
        <v>23354</v>
      </c>
      <c r="C14" s="3">
        <v>9560</v>
      </c>
      <c r="D14" s="3">
        <v>32914</v>
      </c>
      <c r="E14">
        <f t="shared" si="0"/>
        <v>9</v>
      </c>
      <c r="F14">
        <f t="shared" si="1"/>
        <v>9</v>
      </c>
    </row>
    <row r="15" spans="1:6" x14ac:dyDescent="0.3">
      <c r="A15" s="2" t="s">
        <v>224</v>
      </c>
      <c r="B15" s="3">
        <v>18352</v>
      </c>
      <c r="C15" s="3">
        <v>8788</v>
      </c>
      <c r="D15" s="3">
        <v>27140</v>
      </c>
      <c r="E15">
        <f t="shared" si="0"/>
        <v>10</v>
      </c>
      <c r="F15">
        <f t="shared" si="1"/>
        <v>10</v>
      </c>
    </row>
    <row r="16" spans="1:6" x14ac:dyDescent="0.3">
      <c r="A16" s="4" t="s">
        <v>225</v>
      </c>
      <c r="B16" s="3">
        <v>14480</v>
      </c>
      <c r="C16" s="3">
        <v>5642</v>
      </c>
      <c r="D16" s="3">
        <v>20122</v>
      </c>
      <c r="E16">
        <f t="shared" si="0"/>
        <v>11</v>
      </c>
      <c r="F16">
        <f t="shared" si="1"/>
        <v>12</v>
      </c>
    </row>
    <row r="17" spans="1:6" x14ac:dyDescent="0.3">
      <c r="A17" s="4" t="s">
        <v>226</v>
      </c>
      <c r="B17" s="3">
        <v>13137</v>
      </c>
      <c r="C17" s="3">
        <v>6058</v>
      </c>
      <c r="D17" s="3">
        <v>19195</v>
      </c>
      <c r="E17">
        <f t="shared" si="0"/>
        <v>12</v>
      </c>
      <c r="F17">
        <f t="shared" si="1"/>
        <v>11</v>
      </c>
    </row>
    <row r="18" spans="1:6" x14ac:dyDescent="0.3">
      <c r="A18" s="2" t="s">
        <v>227</v>
      </c>
      <c r="B18" s="3">
        <v>11256</v>
      </c>
      <c r="C18" s="3">
        <v>5630</v>
      </c>
      <c r="D18" s="3">
        <v>16886</v>
      </c>
      <c r="E18">
        <f t="shared" si="0"/>
        <v>13</v>
      </c>
      <c r="F18">
        <f t="shared" si="1"/>
        <v>13</v>
      </c>
    </row>
    <row r="19" spans="1:6" x14ac:dyDescent="0.3">
      <c r="A19" s="2" t="s">
        <v>228</v>
      </c>
      <c r="B19" s="3">
        <v>10923</v>
      </c>
      <c r="C19" s="3">
        <v>5438</v>
      </c>
      <c r="D19" s="3">
        <v>16361</v>
      </c>
      <c r="E19">
        <f t="shared" si="0"/>
        <v>14</v>
      </c>
      <c r="F19">
        <f t="shared" si="1"/>
        <v>14</v>
      </c>
    </row>
    <row r="20" spans="1:6" x14ac:dyDescent="0.3">
      <c r="A20" s="2" t="s">
        <v>229</v>
      </c>
      <c r="B20" s="3">
        <v>9055</v>
      </c>
      <c r="C20" s="3">
        <v>4408</v>
      </c>
      <c r="D20" s="3">
        <v>13463</v>
      </c>
      <c r="E20">
        <f t="shared" si="0"/>
        <v>15</v>
      </c>
      <c r="F20">
        <f t="shared" si="1"/>
        <v>15</v>
      </c>
    </row>
    <row r="21" spans="1:6" x14ac:dyDescent="0.3">
      <c r="A21" s="2" t="s">
        <v>230</v>
      </c>
      <c r="B21" s="3">
        <v>8600</v>
      </c>
      <c r="C21" s="3">
        <v>3933</v>
      </c>
      <c r="D21" s="3">
        <v>12533</v>
      </c>
      <c r="E21">
        <f t="shared" si="0"/>
        <v>16</v>
      </c>
      <c r="F21">
        <f t="shared" si="1"/>
        <v>17</v>
      </c>
    </row>
    <row r="22" spans="1:6" x14ac:dyDescent="0.3">
      <c r="A22" s="2" t="s">
        <v>231</v>
      </c>
      <c r="B22" s="3">
        <v>8166</v>
      </c>
      <c r="C22" s="3">
        <v>3952</v>
      </c>
      <c r="D22" s="3">
        <v>12118</v>
      </c>
      <c r="E22">
        <f t="shared" si="0"/>
        <v>17</v>
      </c>
      <c r="F22">
        <f t="shared" si="1"/>
        <v>16</v>
      </c>
    </row>
    <row r="23" spans="1:6" x14ac:dyDescent="0.3">
      <c r="A23" s="2" t="s">
        <v>232</v>
      </c>
      <c r="B23" s="3">
        <v>4744</v>
      </c>
      <c r="C23" s="3">
        <v>2421</v>
      </c>
      <c r="D23" s="3">
        <v>7165</v>
      </c>
      <c r="E23">
        <f t="shared" si="0"/>
        <v>18</v>
      </c>
      <c r="F23">
        <f t="shared" si="1"/>
        <v>18</v>
      </c>
    </row>
    <row r="24" spans="1:6" x14ac:dyDescent="0.3">
      <c r="A24" s="2" t="s">
        <v>233</v>
      </c>
      <c r="B24" s="3">
        <v>4277</v>
      </c>
      <c r="C24" s="3">
        <v>2408</v>
      </c>
      <c r="D24" s="3">
        <v>6685</v>
      </c>
      <c r="E24">
        <f t="shared" si="0"/>
        <v>19</v>
      </c>
      <c r="F24">
        <f t="shared" si="1"/>
        <v>19</v>
      </c>
    </row>
    <row r="25" spans="1:6" x14ac:dyDescent="0.3">
      <c r="A25" s="2" t="s">
        <v>234</v>
      </c>
      <c r="B25" s="3">
        <v>4112</v>
      </c>
      <c r="C25" s="3">
        <v>566</v>
      </c>
      <c r="D25" s="3">
        <v>4678</v>
      </c>
      <c r="E25">
        <f t="shared" si="0"/>
        <v>20</v>
      </c>
      <c r="F25">
        <f t="shared" si="1"/>
        <v>29</v>
      </c>
    </row>
    <row r="26" spans="1:6" x14ac:dyDescent="0.3">
      <c r="A26" s="2" t="s">
        <v>235</v>
      </c>
      <c r="B26" s="3">
        <v>3659</v>
      </c>
      <c r="C26" s="3">
        <v>1940</v>
      </c>
      <c r="D26" s="3">
        <v>5599</v>
      </c>
      <c r="E26">
        <f t="shared" si="0"/>
        <v>21</v>
      </c>
      <c r="F26">
        <f t="shared" si="1"/>
        <v>20</v>
      </c>
    </row>
    <row r="27" spans="1:6" x14ac:dyDescent="0.3">
      <c r="A27" s="2" t="s">
        <v>236</v>
      </c>
      <c r="B27" s="3">
        <v>3629</v>
      </c>
      <c r="C27" s="3">
        <v>1671</v>
      </c>
      <c r="D27" s="3">
        <v>5300</v>
      </c>
      <c r="E27">
        <f t="shared" si="0"/>
        <v>22</v>
      </c>
      <c r="F27">
        <f t="shared" si="1"/>
        <v>21</v>
      </c>
    </row>
    <row r="28" spans="1:6" x14ac:dyDescent="0.3">
      <c r="A28" s="2" t="s">
        <v>237</v>
      </c>
      <c r="B28" s="3">
        <v>3301</v>
      </c>
      <c r="C28" s="3">
        <v>1476</v>
      </c>
      <c r="D28" s="3">
        <v>4777</v>
      </c>
      <c r="E28">
        <f t="shared" si="0"/>
        <v>23</v>
      </c>
      <c r="F28">
        <f t="shared" si="1"/>
        <v>22</v>
      </c>
    </row>
    <row r="29" spans="1:6" x14ac:dyDescent="0.3">
      <c r="A29" s="2" t="s">
        <v>238</v>
      </c>
      <c r="B29" s="3">
        <v>2607</v>
      </c>
      <c r="C29" s="3">
        <v>1235</v>
      </c>
      <c r="D29" s="3">
        <v>3842</v>
      </c>
      <c r="E29">
        <f t="shared" si="0"/>
        <v>24</v>
      </c>
      <c r="F29">
        <f t="shared" si="1"/>
        <v>24</v>
      </c>
    </row>
    <row r="30" spans="1:6" x14ac:dyDescent="0.3">
      <c r="A30" s="2" t="s">
        <v>239</v>
      </c>
      <c r="B30" s="3">
        <v>2591</v>
      </c>
      <c r="C30" s="3">
        <v>1171</v>
      </c>
      <c r="D30" s="3">
        <v>3762</v>
      </c>
      <c r="E30">
        <f t="shared" si="0"/>
        <v>25</v>
      </c>
      <c r="F30">
        <f t="shared" si="1"/>
        <v>26</v>
      </c>
    </row>
    <row r="31" spans="1:6" x14ac:dyDescent="0.3">
      <c r="A31" s="2" t="s">
        <v>240</v>
      </c>
      <c r="B31" s="3">
        <v>2360</v>
      </c>
      <c r="C31" s="3">
        <v>1173</v>
      </c>
      <c r="D31" s="3">
        <v>3533</v>
      </c>
      <c r="E31">
        <f t="shared" si="0"/>
        <v>26</v>
      </c>
      <c r="F31">
        <f t="shared" si="1"/>
        <v>25</v>
      </c>
    </row>
    <row r="32" spans="1:6" x14ac:dyDescent="0.3">
      <c r="A32" s="2" t="s">
        <v>241</v>
      </c>
      <c r="B32" s="3">
        <v>2024</v>
      </c>
      <c r="C32" s="3">
        <v>1369</v>
      </c>
      <c r="D32" s="3">
        <v>3393</v>
      </c>
      <c r="E32">
        <f t="shared" si="0"/>
        <v>27</v>
      </c>
      <c r="F32">
        <f t="shared" si="1"/>
        <v>23</v>
      </c>
    </row>
    <row r="33" spans="1:6" x14ac:dyDescent="0.3">
      <c r="A33" s="2" t="s">
        <v>242</v>
      </c>
      <c r="B33" s="3">
        <v>1821</v>
      </c>
      <c r="C33" s="3">
        <v>592</v>
      </c>
      <c r="D33" s="3">
        <v>2413</v>
      </c>
      <c r="E33">
        <f t="shared" si="0"/>
        <v>28</v>
      </c>
      <c r="F33">
        <f t="shared" si="1"/>
        <v>28</v>
      </c>
    </row>
    <row r="34" spans="1:6" x14ac:dyDescent="0.3">
      <c r="A34" s="2" t="s">
        <v>243</v>
      </c>
      <c r="B34" s="3">
        <v>1648</v>
      </c>
      <c r="C34" s="3">
        <v>739</v>
      </c>
      <c r="D34" s="3">
        <v>2387</v>
      </c>
      <c r="E34">
        <f t="shared" si="0"/>
        <v>29</v>
      </c>
      <c r="F34">
        <f t="shared" si="1"/>
        <v>27</v>
      </c>
    </row>
    <row r="35" spans="1:6" x14ac:dyDescent="0.3">
      <c r="A35" s="2" t="s">
        <v>244</v>
      </c>
      <c r="B35" s="3">
        <v>1156</v>
      </c>
      <c r="C35" s="3">
        <v>377</v>
      </c>
      <c r="D35" s="3">
        <v>1533</v>
      </c>
      <c r="E35">
        <f t="shared" si="0"/>
        <v>30</v>
      </c>
      <c r="F35">
        <f t="shared" si="1"/>
        <v>33</v>
      </c>
    </row>
    <row r="36" spans="1:6" x14ac:dyDescent="0.3">
      <c r="A36" s="2" t="s">
        <v>245</v>
      </c>
      <c r="B36" s="3">
        <v>951</v>
      </c>
      <c r="C36" s="3">
        <v>327</v>
      </c>
      <c r="D36" s="3">
        <v>1278</v>
      </c>
      <c r="E36">
        <f t="shared" si="0"/>
        <v>31</v>
      </c>
      <c r="F36">
        <f t="shared" si="1"/>
        <v>34</v>
      </c>
    </row>
    <row r="37" spans="1:6" x14ac:dyDescent="0.3">
      <c r="A37" s="2" t="s">
        <v>246</v>
      </c>
      <c r="B37" s="3">
        <v>950</v>
      </c>
      <c r="C37" s="3">
        <v>485</v>
      </c>
      <c r="D37" s="3">
        <v>1435</v>
      </c>
      <c r="E37">
        <f t="shared" si="0"/>
        <v>32</v>
      </c>
      <c r="F37">
        <f t="shared" si="1"/>
        <v>30</v>
      </c>
    </row>
    <row r="38" spans="1:6" x14ac:dyDescent="0.3">
      <c r="A38" s="2" t="s">
        <v>247</v>
      </c>
      <c r="B38" s="3">
        <v>905</v>
      </c>
      <c r="C38" s="3">
        <v>475</v>
      </c>
      <c r="D38" s="3">
        <v>1380</v>
      </c>
      <c r="E38">
        <f t="shared" si="0"/>
        <v>33</v>
      </c>
      <c r="F38">
        <f t="shared" si="1"/>
        <v>31</v>
      </c>
    </row>
    <row r="39" spans="1:6" x14ac:dyDescent="0.3">
      <c r="A39" s="2" t="s">
        <v>248</v>
      </c>
      <c r="B39" s="3">
        <v>901</v>
      </c>
      <c r="C39" s="3">
        <v>399</v>
      </c>
      <c r="D39" s="3">
        <v>1300</v>
      </c>
      <c r="E39">
        <f t="shared" si="0"/>
        <v>34</v>
      </c>
      <c r="F39">
        <f t="shared" si="1"/>
        <v>32</v>
      </c>
    </row>
    <row r="40" spans="1:6" x14ac:dyDescent="0.3">
      <c r="A40" s="2" t="s">
        <v>249</v>
      </c>
      <c r="B40" s="3">
        <v>647</v>
      </c>
      <c r="C40" s="3">
        <v>64</v>
      </c>
      <c r="D40" s="3">
        <v>711</v>
      </c>
      <c r="E40">
        <f t="shared" si="0"/>
        <v>35</v>
      </c>
      <c r="F40">
        <f t="shared" si="1"/>
        <v>41</v>
      </c>
    </row>
    <row r="41" spans="1:6" x14ac:dyDescent="0.3">
      <c r="A41" s="2" t="s">
        <v>250</v>
      </c>
      <c r="B41" s="3">
        <v>632</v>
      </c>
      <c r="C41" s="3">
        <v>279</v>
      </c>
      <c r="D41" s="3">
        <v>911</v>
      </c>
      <c r="E41">
        <f t="shared" si="0"/>
        <v>36</v>
      </c>
      <c r="F41">
        <f t="shared" si="1"/>
        <v>35</v>
      </c>
    </row>
    <row r="42" spans="1:6" x14ac:dyDescent="0.3">
      <c r="A42" s="2" t="s">
        <v>251</v>
      </c>
      <c r="B42" s="3">
        <v>501</v>
      </c>
      <c r="C42" s="3">
        <v>240</v>
      </c>
      <c r="D42" s="3">
        <v>741</v>
      </c>
      <c r="E42">
        <f t="shared" si="0"/>
        <v>37</v>
      </c>
      <c r="F42">
        <f t="shared" si="1"/>
        <v>37</v>
      </c>
    </row>
    <row r="43" spans="1:6" x14ac:dyDescent="0.3">
      <c r="A43" s="2" t="s">
        <v>252</v>
      </c>
      <c r="B43" s="3">
        <v>374</v>
      </c>
      <c r="C43" s="3">
        <v>209</v>
      </c>
      <c r="D43" s="3">
        <v>583</v>
      </c>
      <c r="E43">
        <f t="shared" si="0"/>
        <v>38</v>
      </c>
      <c r="F43">
        <f t="shared" si="1"/>
        <v>38</v>
      </c>
    </row>
    <row r="44" spans="1:6" x14ac:dyDescent="0.3">
      <c r="A44" s="2" t="s">
        <v>253</v>
      </c>
      <c r="B44" s="3">
        <v>372</v>
      </c>
      <c r="C44" s="3">
        <v>28</v>
      </c>
      <c r="D44" s="3">
        <v>400</v>
      </c>
      <c r="E44">
        <f t="shared" si="0"/>
        <v>39</v>
      </c>
      <c r="F44">
        <f t="shared" si="1"/>
        <v>47</v>
      </c>
    </row>
    <row r="45" spans="1:6" x14ac:dyDescent="0.3">
      <c r="A45" s="2" t="s">
        <v>254</v>
      </c>
      <c r="B45" s="3">
        <v>370</v>
      </c>
      <c r="C45" s="3">
        <v>256</v>
      </c>
      <c r="D45" s="3">
        <v>626</v>
      </c>
      <c r="E45">
        <f t="shared" si="0"/>
        <v>40</v>
      </c>
      <c r="F45">
        <f t="shared" si="1"/>
        <v>36</v>
      </c>
    </row>
    <row r="46" spans="1:6" x14ac:dyDescent="0.3">
      <c r="A46" s="2" t="s">
        <v>255</v>
      </c>
      <c r="B46" s="3">
        <v>340</v>
      </c>
      <c r="C46" s="3">
        <v>150</v>
      </c>
      <c r="D46" s="3">
        <v>490</v>
      </c>
      <c r="E46">
        <f t="shared" si="0"/>
        <v>41</v>
      </c>
      <c r="F46">
        <f t="shared" si="1"/>
        <v>39</v>
      </c>
    </row>
    <row r="47" spans="1:6" x14ac:dyDescent="0.3">
      <c r="A47" s="2" t="s">
        <v>256</v>
      </c>
      <c r="B47" s="3">
        <v>192</v>
      </c>
      <c r="C47" s="3">
        <v>81</v>
      </c>
      <c r="D47" s="3">
        <v>273</v>
      </c>
      <c r="E47">
        <f t="shared" si="0"/>
        <v>42</v>
      </c>
      <c r="F47">
        <f t="shared" si="1"/>
        <v>40</v>
      </c>
    </row>
    <row r="48" spans="1:6" x14ac:dyDescent="0.3">
      <c r="A48" s="2" t="s">
        <v>257</v>
      </c>
      <c r="B48" s="3">
        <v>118</v>
      </c>
      <c r="C48" s="3">
        <v>63</v>
      </c>
      <c r="D48" s="3">
        <v>181</v>
      </c>
      <c r="E48">
        <f t="shared" si="0"/>
        <v>43</v>
      </c>
      <c r="F48">
        <f t="shared" si="1"/>
        <v>42</v>
      </c>
    </row>
    <row r="49" spans="1:6" x14ac:dyDescent="0.3">
      <c r="A49" s="2" t="s">
        <v>258</v>
      </c>
      <c r="B49" s="3">
        <v>108</v>
      </c>
      <c r="C49" s="3">
        <v>49</v>
      </c>
      <c r="D49" s="3">
        <v>157</v>
      </c>
      <c r="E49">
        <f t="shared" si="0"/>
        <v>44</v>
      </c>
      <c r="F49">
        <f t="shared" si="1"/>
        <v>43</v>
      </c>
    </row>
    <row r="50" spans="1:6" x14ac:dyDescent="0.3">
      <c r="A50" s="2" t="s">
        <v>259</v>
      </c>
      <c r="B50" s="3">
        <v>80</v>
      </c>
      <c r="C50" s="3">
        <v>37</v>
      </c>
      <c r="D50" s="3">
        <v>117</v>
      </c>
      <c r="E50">
        <f t="shared" si="0"/>
        <v>45</v>
      </c>
      <c r="F50">
        <f t="shared" si="1"/>
        <v>45</v>
      </c>
    </row>
    <row r="51" spans="1:6" x14ac:dyDescent="0.3">
      <c r="A51" s="2" t="s">
        <v>260</v>
      </c>
      <c r="B51" s="3">
        <v>72</v>
      </c>
      <c r="C51" s="3">
        <v>39</v>
      </c>
      <c r="D51" s="3">
        <v>111</v>
      </c>
      <c r="E51">
        <f t="shared" si="0"/>
        <v>46</v>
      </c>
      <c r="F51">
        <f t="shared" si="1"/>
        <v>44</v>
      </c>
    </row>
    <row r="52" spans="1:6" x14ac:dyDescent="0.3">
      <c r="A52" s="2" t="s">
        <v>261</v>
      </c>
      <c r="B52" s="3">
        <v>60</v>
      </c>
      <c r="C52" s="3">
        <v>30</v>
      </c>
      <c r="D52" s="3">
        <v>90</v>
      </c>
      <c r="E52">
        <f t="shared" si="0"/>
        <v>47</v>
      </c>
      <c r="F52">
        <f t="shared" si="1"/>
        <v>46</v>
      </c>
    </row>
    <row r="53" spans="1:6" x14ac:dyDescent="0.3">
      <c r="A53" s="2" t="s">
        <v>262</v>
      </c>
      <c r="B53" s="3">
        <v>46</v>
      </c>
      <c r="C53" s="3">
        <v>21</v>
      </c>
      <c r="D53" s="3">
        <v>67</v>
      </c>
      <c r="E53">
        <f t="shared" si="0"/>
        <v>48</v>
      </c>
      <c r="F53">
        <f t="shared" si="1"/>
        <v>48</v>
      </c>
    </row>
    <row r="54" spans="1:6" x14ac:dyDescent="0.3">
      <c r="A54" s="2" t="s">
        <v>263</v>
      </c>
      <c r="B54" s="3">
        <v>45</v>
      </c>
      <c r="C54" s="3">
        <v>7</v>
      </c>
      <c r="D54" s="3">
        <v>52</v>
      </c>
      <c r="E54">
        <f t="shared" si="0"/>
        <v>49</v>
      </c>
      <c r="F54">
        <f t="shared" si="1"/>
        <v>52</v>
      </c>
    </row>
    <row r="55" spans="1:6" x14ac:dyDescent="0.3">
      <c r="A55" s="2" t="s">
        <v>264</v>
      </c>
      <c r="B55" s="3">
        <v>43</v>
      </c>
      <c r="C55" s="3">
        <v>21</v>
      </c>
      <c r="D55" s="3">
        <v>64</v>
      </c>
      <c r="E55">
        <f t="shared" si="0"/>
        <v>50</v>
      </c>
      <c r="F55">
        <f t="shared" si="1"/>
        <v>48</v>
      </c>
    </row>
    <row r="56" spans="1:6" x14ac:dyDescent="0.3">
      <c r="A56" s="2" t="s">
        <v>265</v>
      </c>
      <c r="B56" s="3">
        <v>33</v>
      </c>
      <c r="C56" s="3">
        <v>15</v>
      </c>
      <c r="D56" s="3">
        <v>48</v>
      </c>
      <c r="E56">
        <f t="shared" si="0"/>
        <v>51</v>
      </c>
      <c r="F56">
        <f t="shared" si="1"/>
        <v>50</v>
      </c>
    </row>
    <row r="57" spans="1:6" x14ac:dyDescent="0.3">
      <c r="A57" s="2" t="s">
        <v>266</v>
      </c>
      <c r="B57" s="3">
        <v>20</v>
      </c>
      <c r="C57" s="3">
        <v>13</v>
      </c>
      <c r="D57" s="3">
        <v>33</v>
      </c>
      <c r="E57">
        <f t="shared" si="0"/>
        <v>52</v>
      </c>
      <c r="F57">
        <f t="shared" si="1"/>
        <v>51</v>
      </c>
    </row>
    <row r="58" spans="1:6" x14ac:dyDescent="0.3">
      <c r="A58" s="2" t="s">
        <v>269</v>
      </c>
      <c r="B58" s="3">
        <v>898006</v>
      </c>
      <c r="C58" s="3">
        <v>420086</v>
      </c>
      <c r="D58" s="3">
        <v>1318092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3836-9EC1-4278-AED6-24095F3110BD}">
  <dimension ref="A1:E107"/>
  <sheetViews>
    <sheetView workbookViewId="0"/>
  </sheetViews>
  <sheetFormatPr defaultRowHeight="14.4" x14ac:dyDescent="0.3"/>
  <cols>
    <col min="1" max="1" width="17.33203125" bestFit="1" customWidth="1"/>
  </cols>
  <sheetData>
    <row r="1" spans="1:5" x14ac:dyDescent="0.3">
      <c r="A1" t="s">
        <v>267</v>
      </c>
      <c r="B1" t="s">
        <v>0</v>
      </c>
      <c r="C1" t="s">
        <v>1</v>
      </c>
      <c r="D1" t="s">
        <v>2</v>
      </c>
      <c r="E1" t="s">
        <v>212</v>
      </c>
    </row>
    <row r="2" spans="1:5" x14ac:dyDescent="0.3">
      <c r="A2" t="s">
        <v>214</v>
      </c>
      <c r="B2">
        <v>449003</v>
      </c>
      <c r="C2">
        <v>207836</v>
      </c>
      <c r="D2">
        <v>3355</v>
      </c>
      <c r="E2">
        <v>2021</v>
      </c>
    </row>
    <row r="3" spans="1:5" x14ac:dyDescent="0.3">
      <c r="A3" t="s">
        <v>215</v>
      </c>
      <c r="B3">
        <v>67316</v>
      </c>
      <c r="C3">
        <v>26930</v>
      </c>
      <c r="D3">
        <v>138</v>
      </c>
      <c r="E3">
        <v>2021</v>
      </c>
    </row>
    <row r="4" spans="1:5" x14ac:dyDescent="0.3">
      <c r="A4" t="s">
        <v>216</v>
      </c>
      <c r="B4">
        <v>53825</v>
      </c>
      <c r="C4">
        <v>23991</v>
      </c>
      <c r="D4">
        <v>362</v>
      </c>
      <c r="E4">
        <v>2021</v>
      </c>
    </row>
    <row r="5" spans="1:5" x14ac:dyDescent="0.3">
      <c r="A5" t="s">
        <v>217</v>
      </c>
      <c r="B5">
        <v>30460</v>
      </c>
      <c r="C5">
        <v>14584</v>
      </c>
      <c r="D5">
        <v>293</v>
      </c>
      <c r="E5">
        <v>2021</v>
      </c>
    </row>
    <row r="6" spans="1:5" x14ac:dyDescent="0.3">
      <c r="A6" t="s">
        <v>218</v>
      </c>
      <c r="B6">
        <v>29001</v>
      </c>
      <c r="C6">
        <v>14089</v>
      </c>
      <c r="D6">
        <v>222</v>
      </c>
      <c r="E6">
        <v>2021</v>
      </c>
    </row>
    <row r="7" spans="1:5" x14ac:dyDescent="0.3">
      <c r="A7" t="s">
        <v>219</v>
      </c>
      <c r="B7">
        <v>28327</v>
      </c>
      <c r="C7">
        <v>13600</v>
      </c>
      <c r="D7">
        <v>181</v>
      </c>
      <c r="E7">
        <v>2021</v>
      </c>
    </row>
    <row r="8" spans="1:5" x14ac:dyDescent="0.3">
      <c r="A8" t="s">
        <v>220</v>
      </c>
      <c r="B8">
        <v>26213</v>
      </c>
      <c r="C8">
        <v>12889</v>
      </c>
      <c r="D8">
        <v>405</v>
      </c>
      <c r="E8">
        <v>2021</v>
      </c>
    </row>
    <row r="9" spans="1:5" x14ac:dyDescent="0.3">
      <c r="A9" t="s">
        <v>221</v>
      </c>
      <c r="B9">
        <v>26010</v>
      </c>
      <c r="C9">
        <v>8929</v>
      </c>
      <c r="D9">
        <v>141</v>
      </c>
      <c r="E9">
        <v>2021</v>
      </c>
    </row>
    <row r="10" spans="1:5" x14ac:dyDescent="0.3">
      <c r="A10" t="s">
        <v>222</v>
      </c>
      <c r="B10">
        <v>24839</v>
      </c>
      <c r="C10">
        <v>13842</v>
      </c>
      <c r="D10">
        <v>222</v>
      </c>
      <c r="E10">
        <v>2021</v>
      </c>
    </row>
    <row r="11" spans="1:5" x14ac:dyDescent="0.3">
      <c r="A11" t="s">
        <v>223</v>
      </c>
      <c r="B11">
        <v>23354</v>
      </c>
      <c r="C11">
        <v>13001</v>
      </c>
      <c r="D11">
        <v>164</v>
      </c>
      <c r="E11">
        <v>2021</v>
      </c>
    </row>
    <row r="12" spans="1:5" x14ac:dyDescent="0.3">
      <c r="A12" t="s">
        <v>224</v>
      </c>
      <c r="B12">
        <v>18352</v>
      </c>
      <c r="C12">
        <v>9080</v>
      </c>
      <c r="D12">
        <v>172</v>
      </c>
      <c r="E12">
        <v>2021</v>
      </c>
    </row>
    <row r="13" spans="1:5" x14ac:dyDescent="0.3">
      <c r="A13" t="s">
        <v>225</v>
      </c>
      <c r="B13">
        <v>14480</v>
      </c>
      <c r="C13">
        <v>7850</v>
      </c>
      <c r="D13">
        <v>68</v>
      </c>
      <c r="E13">
        <v>2021</v>
      </c>
    </row>
    <row r="14" spans="1:5" x14ac:dyDescent="0.3">
      <c r="A14" t="s">
        <v>226</v>
      </c>
      <c r="B14">
        <v>13137</v>
      </c>
      <c r="C14">
        <v>6762</v>
      </c>
      <c r="D14">
        <v>102</v>
      </c>
      <c r="E14">
        <v>2021</v>
      </c>
    </row>
    <row r="15" spans="1:5" x14ac:dyDescent="0.3">
      <c r="A15" t="s">
        <v>227</v>
      </c>
      <c r="B15">
        <v>11256</v>
      </c>
      <c r="C15">
        <v>5990</v>
      </c>
      <c r="D15">
        <v>154</v>
      </c>
      <c r="E15">
        <v>2021</v>
      </c>
    </row>
    <row r="16" spans="1:5" x14ac:dyDescent="0.3">
      <c r="A16" t="s">
        <v>228</v>
      </c>
      <c r="B16">
        <v>10923</v>
      </c>
      <c r="C16">
        <v>5578</v>
      </c>
      <c r="D16">
        <v>95</v>
      </c>
      <c r="E16">
        <v>2021</v>
      </c>
    </row>
    <row r="17" spans="1:5" x14ac:dyDescent="0.3">
      <c r="A17" t="s">
        <v>229</v>
      </c>
      <c r="B17">
        <v>9055</v>
      </c>
      <c r="C17">
        <v>4469</v>
      </c>
      <c r="D17">
        <v>109</v>
      </c>
      <c r="E17">
        <v>2021</v>
      </c>
    </row>
    <row r="18" spans="1:5" x14ac:dyDescent="0.3">
      <c r="A18" t="s">
        <v>230</v>
      </c>
      <c r="B18">
        <v>8600</v>
      </c>
      <c r="C18">
        <v>3840</v>
      </c>
      <c r="D18">
        <v>68</v>
      </c>
      <c r="E18">
        <v>2021</v>
      </c>
    </row>
    <row r="19" spans="1:5" x14ac:dyDescent="0.3">
      <c r="A19" t="s">
        <v>231</v>
      </c>
      <c r="B19">
        <v>8166</v>
      </c>
      <c r="C19">
        <v>4330</v>
      </c>
      <c r="D19">
        <v>88</v>
      </c>
      <c r="E19">
        <v>2021</v>
      </c>
    </row>
    <row r="20" spans="1:5" x14ac:dyDescent="0.3">
      <c r="A20" t="s">
        <v>232</v>
      </c>
      <c r="B20">
        <v>4744</v>
      </c>
      <c r="C20">
        <v>1803</v>
      </c>
      <c r="D20">
        <v>33</v>
      </c>
      <c r="E20">
        <v>2021</v>
      </c>
    </row>
    <row r="21" spans="1:5" x14ac:dyDescent="0.3">
      <c r="A21" t="s">
        <v>233</v>
      </c>
      <c r="B21">
        <v>4277</v>
      </c>
      <c r="C21">
        <v>1851</v>
      </c>
      <c r="D21">
        <v>36</v>
      </c>
      <c r="E21">
        <v>2021</v>
      </c>
    </row>
    <row r="22" spans="1:5" x14ac:dyDescent="0.3">
      <c r="A22" t="s">
        <v>234</v>
      </c>
      <c r="B22">
        <v>4112</v>
      </c>
      <c r="C22">
        <v>600</v>
      </c>
      <c r="D22">
        <v>7</v>
      </c>
      <c r="E22">
        <v>2021</v>
      </c>
    </row>
    <row r="23" spans="1:5" x14ac:dyDescent="0.3">
      <c r="A23" t="s">
        <v>235</v>
      </c>
      <c r="B23">
        <v>3659</v>
      </c>
      <c r="C23">
        <v>1655</v>
      </c>
      <c r="D23">
        <v>41</v>
      </c>
      <c r="E23">
        <v>2021</v>
      </c>
    </row>
    <row r="24" spans="1:5" x14ac:dyDescent="0.3">
      <c r="A24" t="s">
        <v>236</v>
      </c>
      <c r="B24">
        <v>3629</v>
      </c>
      <c r="C24">
        <v>1529</v>
      </c>
      <c r="D24">
        <v>23</v>
      </c>
      <c r="E24">
        <v>2021</v>
      </c>
    </row>
    <row r="25" spans="1:5" x14ac:dyDescent="0.3">
      <c r="A25" t="s">
        <v>237</v>
      </c>
      <c r="B25">
        <v>3301</v>
      </c>
      <c r="C25">
        <v>1812</v>
      </c>
      <c r="D25">
        <v>38</v>
      </c>
      <c r="E25">
        <v>2021</v>
      </c>
    </row>
    <row r="26" spans="1:5" x14ac:dyDescent="0.3">
      <c r="A26" t="s">
        <v>238</v>
      </c>
      <c r="B26">
        <v>2607</v>
      </c>
      <c r="C26">
        <v>1360</v>
      </c>
      <c r="D26">
        <v>53</v>
      </c>
      <c r="E26">
        <v>2021</v>
      </c>
    </row>
    <row r="27" spans="1:5" x14ac:dyDescent="0.3">
      <c r="A27" t="s">
        <v>239</v>
      </c>
      <c r="B27">
        <v>2591</v>
      </c>
      <c r="C27">
        <v>885</v>
      </c>
      <c r="D27">
        <v>9</v>
      </c>
      <c r="E27">
        <v>2021</v>
      </c>
    </row>
    <row r="28" spans="1:5" x14ac:dyDescent="0.3">
      <c r="A28" t="s">
        <v>240</v>
      </c>
      <c r="B28">
        <v>2360</v>
      </c>
      <c r="C28">
        <v>1088</v>
      </c>
      <c r="D28">
        <v>29</v>
      </c>
      <c r="E28">
        <v>2021</v>
      </c>
    </row>
    <row r="29" spans="1:5" x14ac:dyDescent="0.3">
      <c r="A29" t="s">
        <v>241</v>
      </c>
      <c r="B29">
        <v>2024</v>
      </c>
      <c r="C29">
        <v>996</v>
      </c>
      <c r="D29">
        <v>27</v>
      </c>
      <c r="E29">
        <v>2021</v>
      </c>
    </row>
    <row r="30" spans="1:5" x14ac:dyDescent="0.3">
      <c r="A30" t="s">
        <v>242</v>
      </c>
      <c r="B30">
        <v>1821</v>
      </c>
      <c r="C30">
        <v>452</v>
      </c>
      <c r="D30">
        <v>9</v>
      </c>
      <c r="E30">
        <v>2021</v>
      </c>
    </row>
    <row r="31" spans="1:5" x14ac:dyDescent="0.3">
      <c r="A31" t="s">
        <v>243</v>
      </c>
      <c r="B31">
        <v>1648</v>
      </c>
      <c r="C31">
        <v>634</v>
      </c>
      <c r="D31">
        <v>7</v>
      </c>
      <c r="E31">
        <v>2021</v>
      </c>
    </row>
    <row r="32" spans="1:5" x14ac:dyDescent="0.3">
      <c r="A32" t="s">
        <v>244</v>
      </c>
      <c r="B32">
        <v>1156</v>
      </c>
      <c r="C32">
        <v>417</v>
      </c>
      <c r="D32">
        <v>4</v>
      </c>
      <c r="E32">
        <v>2021</v>
      </c>
    </row>
    <row r="33" spans="1:5" x14ac:dyDescent="0.3">
      <c r="A33" t="s">
        <v>245</v>
      </c>
      <c r="B33">
        <v>951</v>
      </c>
      <c r="C33">
        <v>410</v>
      </c>
      <c r="D33">
        <v>6</v>
      </c>
      <c r="E33">
        <v>2021</v>
      </c>
    </row>
    <row r="34" spans="1:5" x14ac:dyDescent="0.3">
      <c r="A34" t="s">
        <v>246</v>
      </c>
      <c r="B34">
        <v>950</v>
      </c>
      <c r="C34">
        <v>373</v>
      </c>
      <c r="D34">
        <v>10</v>
      </c>
      <c r="E34">
        <v>2021</v>
      </c>
    </row>
    <row r="35" spans="1:5" x14ac:dyDescent="0.3">
      <c r="A35" t="s">
        <v>247</v>
      </c>
      <c r="B35">
        <v>905</v>
      </c>
      <c r="C35">
        <v>362</v>
      </c>
      <c r="D35">
        <v>8</v>
      </c>
      <c r="E35">
        <v>2021</v>
      </c>
    </row>
    <row r="36" spans="1:5" x14ac:dyDescent="0.3">
      <c r="A36" t="s">
        <v>248</v>
      </c>
      <c r="B36">
        <v>901</v>
      </c>
      <c r="C36">
        <v>381</v>
      </c>
      <c r="D36">
        <v>5</v>
      </c>
      <c r="E36">
        <v>2021</v>
      </c>
    </row>
    <row r="37" spans="1:5" x14ac:dyDescent="0.3">
      <c r="A37" t="s">
        <v>249</v>
      </c>
      <c r="B37">
        <v>647</v>
      </c>
      <c r="C37">
        <v>67</v>
      </c>
      <c r="D37">
        <v>3</v>
      </c>
      <c r="E37">
        <v>2021</v>
      </c>
    </row>
    <row r="38" spans="1:5" x14ac:dyDescent="0.3">
      <c r="A38" t="s">
        <v>250</v>
      </c>
      <c r="B38">
        <v>632</v>
      </c>
      <c r="C38">
        <v>295</v>
      </c>
      <c r="D38">
        <v>5</v>
      </c>
      <c r="E38">
        <v>2021</v>
      </c>
    </row>
    <row r="39" spans="1:5" x14ac:dyDescent="0.3">
      <c r="A39" t="s">
        <v>251</v>
      </c>
      <c r="B39">
        <v>501</v>
      </c>
      <c r="C39">
        <v>217</v>
      </c>
      <c r="D39">
        <v>8</v>
      </c>
      <c r="E39">
        <v>2021</v>
      </c>
    </row>
    <row r="40" spans="1:5" x14ac:dyDescent="0.3">
      <c r="A40" t="s">
        <v>252</v>
      </c>
      <c r="B40">
        <v>374</v>
      </c>
      <c r="C40">
        <v>153</v>
      </c>
      <c r="D40">
        <v>2</v>
      </c>
      <c r="E40">
        <v>2021</v>
      </c>
    </row>
    <row r="41" spans="1:5" x14ac:dyDescent="0.3">
      <c r="A41" t="s">
        <v>253</v>
      </c>
      <c r="B41">
        <v>372</v>
      </c>
      <c r="C41">
        <v>156</v>
      </c>
      <c r="D41">
        <v>3</v>
      </c>
      <c r="E41">
        <v>2021</v>
      </c>
    </row>
    <row r="42" spans="1:5" x14ac:dyDescent="0.3">
      <c r="A42" t="s">
        <v>254</v>
      </c>
      <c r="B42">
        <v>370</v>
      </c>
      <c r="C42">
        <v>109</v>
      </c>
      <c r="D42">
        <v>0</v>
      </c>
      <c r="E42">
        <v>2021</v>
      </c>
    </row>
    <row r="43" spans="1:5" x14ac:dyDescent="0.3">
      <c r="A43" t="s">
        <v>255</v>
      </c>
      <c r="B43">
        <v>340</v>
      </c>
      <c r="C43">
        <v>137</v>
      </c>
      <c r="D43">
        <v>1</v>
      </c>
      <c r="E43">
        <v>2021</v>
      </c>
    </row>
    <row r="44" spans="1:5" x14ac:dyDescent="0.3">
      <c r="A44" t="s">
        <v>256</v>
      </c>
      <c r="B44">
        <v>192</v>
      </c>
      <c r="C44">
        <v>73</v>
      </c>
      <c r="D44">
        <v>0</v>
      </c>
      <c r="E44">
        <v>2021</v>
      </c>
    </row>
    <row r="45" spans="1:5" x14ac:dyDescent="0.3">
      <c r="A45" t="s">
        <v>257</v>
      </c>
      <c r="B45">
        <v>118</v>
      </c>
      <c r="C45">
        <v>45</v>
      </c>
      <c r="D45">
        <v>1</v>
      </c>
      <c r="E45">
        <v>2021</v>
      </c>
    </row>
    <row r="46" spans="1:5" x14ac:dyDescent="0.3">
      <c r="A46" t="s">
        <v>258</v>
      </c>
      <c r="B46">
        <v>108</v>
      </c>
      <c r="C46">
        <v>40</v>
      </c>
      <c r="D46">
        <v>0</v>
      </c>
      <c r="E46">
        <v>2021</v>
      </c>
    </row>
    <row r="47" spans="1:5" x14ac:dyDescent="0.3">
      <c r="A47" t="s">
        <v>259</v>
      </c>
      <c r="B47">
        <v>80</v>
      </c>
      <c r="C47">
        <v>39</v>
      </c>
      <c r="D47">
        <v>1</v>
      </c>
      <c r="E47">
        <v>2021</v>
      </c>
    </row>
    <row r="48" spans="1:5" x14ac:dyDescent="0.3">
      <c r="A48" t="s">
        <v>260</v>
      </c>
      <c r="B48">
        <v>72</v>
      </c>
      <c r="C48">
        <v>37</v>
      </c>
      <c r="D48">
        <v>0</v>
      </c>
      <c r="E48">
        <v>2021</v>
      </c>
    </row>
    <row r="49" spans="1:5" x14ac:dyDescent="0.3">
      <c r="A49" t="s">
        <v>261</v>
      </c>
      <c r="B49">
        <v>60</v>
      </c>
      <c r="C49">
        <v>27</v>
      </c>
      <c r="D49">
        <v>0</v>
      </c>
      <c r="E49">
        <v>2021</v>
      </c>
    </row>
    <row r="50" spans="1:5" x14ac:dyDescent="0.3">
      <c r="A50" t="s">
        <v>262</v>
      </c>
      <c r="B50">
        <v>46</v>
      </c>
      <c r="C50">
        <v>25</v>
      </c>
      <c r="D50">
        <v>2</v>
      </c>
      <c r="E50">
        <v>2021</v>
      </c>
    </row>
    <row r="51" spans="1:5" x14ac:dyDescent="0.3">
      <c r="A51" t="s">
        <v>263</v>
      </c>
      <c r="B51">
        <v>45</v>
      </c>
      <c r="C51">
        <v>5</v>
      </c>
      <c r="D51">
        <v>0</v>
      </c>
      <c r="E51">
        <v>2021</v>
      </c>
    </row>
    <row r="52" spans="1:5" x14ac:dyDescent="0.3">
      <c r="A52" t="s">
        <v>264</v>
      </c>
      <c r="B52">
        <v>43</v>
      </c>
      <c r="C52">
        <v>17</v>
      </c>
      <c r="D52">
        <v>0</v>
      </c>
      <c r="E52">
        <v>2021</v>
      </c>
    </row>
    <row r="53" spans="1:5" x14ac:dyDescent="0.3">
      <c r="A53" t="s">
        <v>265</v>
      </c>
      <c r="B53">
        <v>33</v>
      </c>
      <c r="C53">
        <v>17</v>
      </c>
      <c r="D53">
        <v>0</v>
      </c>
      <c r="E53">
        <v>2021</v>
      </c>
    </row>
    <row r="54" spans="1:5" x14ac:dyDescent="0.3">
      <c r="A54" t="s">
        <v>266</v>
      </c>
      <c r="B54">
        <v>20</v>
      </c>
      <c r="C54">
        <v>15</v>
      </c>
      <c r="D54">
        <v>0</v>
      </c>
      <c r="E54">
        <v>2021</v>
      </c>
    </row>
    <row r="55" spans="1:5" x14ac:dyDescent="0.3">
      <c r="A55" t="s">
        <v>214</v>
      </c>
      <c r="B55">
        <v>210043</v>
      </c>
      <c r="C55">
        <v>107283</v>
      </c>
      <c r="D55">
        <v>2250</v>
      </c>
      <c r="E55" t="s">
        <v>213</v>
      </c>
    </row>
    <row r="56" spans="1:5" x14ac:dyDescent="0.3">
      <c r="A56" t="s">
        <v>215</v>
      </c>
      <c r="B56">
        <v>32343</v>
      </c>
      <c r="C56">
        <v>12962</v>
      </c>
      <c r="D56">
        <v>80</v>
      </c>
      <c r="E56" t="s">
        <v>213</v>
      </c>
    </row>
    <row r="57" spans="1:5" x14ac:dyDescent="0.3">
      <c r="A57" t="s">
        <v>216</v>
      </c>
      <c r="B57">
        <v>25717</v>
      </c>
      <c r="C57">
        <v>12636</v>
      </c>
      <c r="D57">
        <v>261</v>
      </c>
      <c r="E57" t="s">
        <v>213</v>
      </c>
    </row>
    <row r="58" spans="1:5" x14ac:dyDescent="0.3">
      <c r="A58" t="s">
        <v>217</v>
      </c>
      <c r="B58">
        <v>14245</v>
      </c>
      <c r="C58">
        <v>7510</v>
      </c>
      <c r="D58">
        <v>187</v>
      </c>
      <c r="E58" t="s">
        <v>213</v>
      </c>
    </row>
    <row r="59" spans="1:5" x14ac:dyDescent="0.3">
      <c r="A59" t="s">
        <v>218</v>
      </c>
      <c r="B59">
        <v>13760</v>
      </c>
      <c r="C59">
        <v>7345</v>
      </c>
      <c r="D59">
        <v>147</v>
      </c>
      <c r="E59" t="s">
        <v>213</v>
      </c>
    </row>
    <row r="60" spans="1:5" x14ac:dyDescent="0.3">
      <c r="A60" t="s">
        <v>219</v>
      </c>
      <c r="B60">
        <v>13437</v>
      </c>
      <c r="C60">
        <v>6957</v>
      </c>
      <c r="D60">
        <v>131</v>
      </c>
      <c r="E60" t="s">
        <v>213</v>
      </c>
    </row>
    <row r="61" spans="1:5" x14ac:dyDescent="0.3">
      <c r="A61" t="s">
        <v>221</v>
      </c>
      <c r="B61">
        <v>13436</v>
      </c>
      <c r="C61">
        <v>4832</v>
      </c>
      <c r="D61">
        <v>82</v>
      </c>
      <c r="E61" t="s">
        <v>213</v>
      </c>
    </row>
    <row r="62" spans="1:5" x14ac:dyDescent="0.3">
      <c r="A62" t="s">
        <v>220</v>
      </c>
      <c r="B62">
        <v>12616</v>
      </c>
      <c r="C62">
        <v>6570</v>
      </c>
      <c r="D62">
        <v>253</v>
      </c>
      <c r="E62" t="s">
        <v>213</v>
      </c>
    </row>
    <row r="63" spans="1:5" x14ac:dyDescent="0.3">
      <c r="A63" t="s">
        <v>222</v>
      </c>
      <c r="B63">
        <v>10654</v>
      </c>
      <c r="C63">
        <v>6955</v>
      </c>
      <c r="D63">
        <v>147</v>
      </c>
      <c r="E63" t="s">
        <v>213</v>
      </c>
    </row>
    <row r="64" spans="1:5" x14ac:dyDescent="0.3">
      <c r="A64" t="s">
        <v>223</v>
      </c>
      <c r="B64">
        <v>9560</v>
      </c>
      <c r="C64">
        <v>6593</v>
      </c>
      <c r="D64">
        <v>113</v>
      </c>
      <c r="E64" t="s">
        <v>213</v>
      </c>
    </row>
    <row r="65" spans="1:5" x14ac:dyDescent="0.3">
      <c r="A65" t="s">
        <v>224</v>
      </c>
      <c r="B65">
        <v>8788</v>
      </c>
      <c r="C65">
        <v>4727</v>
      </c>
      <c r="D65">
        <v>120</v>
      </c>
      <c r="E65" t="s">
        <v>213</v>
      </c>
    </row>
    <row r="66" spans="1:5" x14ac:dyDescent="0.3">
      <c r="A66" t="s">
        <v>226</v>
      </c>
      <c r="B66">
        <v>6058</v>
      </c>
      <c r="C66">
        <v>3356</v>
      </c>
      <c r="D66">
        <v>76</v>
      </c>
      <c r="E66" t="s">
        <v>213</v>
      </c>
    </row>
    <row r="67" spans="1:5" x14ac:dyDescent="0.3">
      <c r="A67" t="s">
        <v>225</v>
      </c>
      <c r="B67">
        <v>5642</v>
      </c>
      <c r="C67">
        <v>3824</v>
      </c>
      <c r="D67">
        <v>44</v>
      </c>
      <c r="E67" t="s">
        <v>213</v>
      </c>
    </row>
    <row r="68" spans="1:5" x14ac:dyDescent="0.3">
      <c r="A68" t="s">
        <v>227</v>
      </c>
      <c r="B68">
        <v>5630</v>
      </c>
      <c r="C68">
        <v>3204</v>
      </c>
      <c r="D68">
        <v>101</v>
      </c>
      <c r="E68" t="s">
        <v>213</v>
      </c>
    </row>
    <row r="69" spans="1:5" x14ac:dyDescent="0.3">
      <c r="A69" t="s">
        <v>228</v>
      </c>
      <c r="B69">
        <v>5438</v>
      </c>
      <c r="C69">
        <v>2991</v>
      </c>
      <c r="D69">
        <v>69</v>
      </c>
      <c r="E69" t="s">
        <v>213</v>
      </c>
    </row>
    <row r="70" spans="1:5" x14ac:dyDescent="0.3">
      <c r="A70" t="s">
        <v>229</v>
      </c>
      <c r="B70">
        <v>4408</v>
      </c>
      <c r="C70">
        <v>2310</v>
      </c>
      <c r="D70">
        <v>72</v>
      </c>
      <c r="E70" t="s">
        <v>213</v>
      </c>
    </row>
    <row r="71" spans="1:5" x14ac:dyDescent="0.3">
      <c r="A71" t="s">
        <v>231</v>
      </c>
      <c r="B71">
        <v>3952</v>
      </c>
      <c r="C71">
        <v>2438</v>
      </c>
      <c r="D71">
        <v>54</v>
      </c>
      <c r="E71" t="s">
        <v>213</v>
      </c>
    </row>
    <row r="72" spans="1:5" x14ac:dyDescent="0.3">
      <c r="A72" t="s">
        <v>230</v>
      </c>
      <c r="B72">
        <v>3933</v>
      </c>
      <c r="C72">
        <v>2071</v>
      </c>
      <c r="D72">
        <v>46</v>
      </c>
      <c r="E72" t="s">
        <v>213</v>
      </c>
    </row>
    <row r="73" spans="1:5" x14ac:dyDescent="0.3">
      <c r="A73" t="s">
        <v>232</v>
      </c>
      <c r="B73">
        <v>2421</v>
      </c>
      <c r="C73">
        <v>1062</v>
      </c>
      <c r="D73">
        <v>25</v>
      </c>
      <c r="E73" t="s">
        <v>213</v>
      </c>
    </row>
    <row r="74" spans="1:5" x14ac:dyDescent="0.3">
      <c r="A74" t="s">
        <v>233</v>
      </c>
      <c r="B74">
        <v>2408</v>
      </c>
      <c r="C74">
        <v>1125</v>
      </c>
      <c r="D74">
        <v>25</v>
      </c>
      <c r="E74" t="s">
        <v>213</v>
      </c>
    </row>
    <row r="75" spans="1:5" x14ac:dyDescent="0.3">
      <c r="A75" t="s">
        <v>235</v>
      </c>
      <c r="B75">
        <v>1940</v>
      </c>
      <c r="C75">
        <v>945</v>
      </c>
      <c r="D75">
        <v>31</v>
      </c>
      <c r="E75" t="s">
        <v>213</v>
      </c>
    </row>
    <row r="76" spans="1:5" x14ac:dyDescent="0.3">
      <c r="A76" t="s">
        <v>236</v>
      </c>
      <c r="B76">
        <v>1671</v>
      </c>
      <c r="C76">
        <v>802</v>
      </c>
      <c r="D76">
        <v>14</v>
      </c>
      <c r="E76" t="s">
        <v>213</v>
      </c>
    </row>
    <row r="77" spans="1:5" x14ac:dyDescent="0.3">
      <c r="A77" t="s">
        <v>237</v>
      </c>
      <c r="B77">
        <v>1476</v>
      </c>
      <c r="C77">
        <v>956</v>
      </c>
      <c r="D77">
        <v>30</v>
      </c>
      <c r="E77" t="s">
        <v>213</v>
      </c>
    </row>
    <row r="78" spans="1:5" x14ac:dyDescent="0.3">
      <c r="A78" t="s">
        <v>241</v>
      </c>
      <c r="B78">
        <v>1369</v>
      </c>
      <c r="C78">
        <v>768</v>
      </c>
      <c r="D78">
        <v>26</v>
      </c>
      <c r="E78" t="s">
        <v>213</v>
      </c>
    </row>
    <row r="79" spans="1:5" x14ac:dyDescent="0.3">
      <c r="A79" t="s">
        <v>238</v>
      </c>
      <c r="B79">
        <v>1235</v>
      </c>
      <c r="C79">
        <v>724</v>
      </c>
      <c r="D79">
        <v>30</v>
      </c>
      <c r="E79" t="s">
        <v>213</v>
      </c>
    </row>
    <row r="80" spans="1:5" x14ac:dyDescent="0.3">
      <c r="A80" t="s">
        <v>240</v>
      </c>
      <c r="B80">
        <v>1173</v>
      </c>
      <c r="C80">
        <v>706</v>
      </c>
      <c r="D80">
        <v>22</v>
      </c>
      <c r="E80" t="s">
        <v>213</v>
      </c>
    </row>
    <row r="81" spans="1:5" x14ac:dyDescent="0.3">
      <c r="A81" t="s">
        <v>239</v>
      </c>
      <c r="B81">
        <v>1171</v>
      </c>
      <c r="C81">
        <v>433</v>
      </c>
      <c r="D81">
        <v>6</v>
      </c>
      <c r="E81" t="s">
        <v>213</v>
      </c>
    </row>
    <row r="82" spans="1:5" x14ac:dyDescent="0.3">
      <c r="A82" t="s">
        <v>243</v>
      </c>
      <c r="B82">
        <v>739</v>
      </c>
      <c r="C82">
        <v>308</v>
      </c>
      <c r="D82">
        <v>5</v>
      </c>
      <c r="E82" t="s">
        <v>213</v>
      </c>
    </row>
    <row r="83" spans="1:5" x14ac:dyDescent="0.3">
      <c r="A83" t="s">
        <v>242</v>
      </c>
      <c r="B83">
        <v>592</v>
      </c>
      <c r="C83">
        <v>263</v>
      </c>
      <c r="D83">
        <v>9</v>
      </c>
      <c r="E83" t="s">
        <v>213</v>
      </c>
    </row>
    <row r="84" spans="1:5" x14ac:dyDescent="0.3">
      <c r="A84" t="s">
        <v>234</v>
      </c>
      <c r="B84">
        <v>566</v>
      </c>
      <c r="C84">
        <v>263</v>
      </c>
      <c r="D84">
        <v>5</v>
      </c>
      <c r="E84" t="s">
        <v>213</v>
      </c>
    </row>
    <row r="85" spans="1:5" x14ac:dyDescent="0.3">
      <c r="A85" t="s">
        <v>246</v>
      </c>
      <c r="B85">
        <v>485</v>
      </c>
      <c r="C85">
        <v>216</v>
      </c>
      <c r="D85">
        <v>8</v>
      </c>
      <c r="E85" t="s">
        <v>213</v>
      </c>
    </row>
    <row r="86" spans="1:5" x14ac:dyDescent="0.3">
      <c r="A86" t="s">
        <v>247</v>
      </c>
      <c r="B86">
        <v>475</v>
      </c>
      <c r="C86">
        <v>210</v>
      </c>
      <c r="D86">
        <v>4</v>
      </c>
      <c r="E86" t="s">
        <v>213</v>
      </c>
    </row>
    <row r="87" spans="1:5" x14ac:dyDescent="0.3">
      <c r="A87" t="s">
        <v>248</v>
      </c>
      <c r="B87">
        <v>399</v>
      </c>
      <c r="C87">
        <v>177</v>
      </c>
      <c r="D87">
        <v>2</v>
      </c>
      <c r="E87" t="s">
        <v>213</v>
      </c>
    </row>
    <row r="88" spans="1:5" x14ac:dyDescent="0.3">
      <c r="A88" t="s">
        <v>244</v>
      </c>
      <c r="B88">
        <v>377</v>
      </c>
      <c r="C88">
        <v>140</v>
      </c>
      <c r="D88">
        <v>0</v>
      </c>
      <c r="E88" t="s">
        <v>213</v>
      </c>
    </row>
    <row r="89" spans="1:5" x14ac:dyDescent="0.3">
      <c r="A89" t="s">
        <v>245</v>
      </c>
      <c r="B89">
        <v>327</v>
      </c>
      <c r="C89">
        <v>146</v>
      </c>
      <c r="D89">
        <v>5</v>
      </c>
      <c r="E89" t="s">
        <v>213</v>
      </c>
    </row>
    <row r="90" spans="1:5" x14ac:dyDescent="0.3">
      <c r="A90" t="s">
        <v>250</v>
      </c>
      <c r="B90">
        <v>279</v>
      </c>
      <c r="C90">
        <v>153</v>
      </c>
      <c r="D90">
        <v>4</v>
      </c>
      <c r="E90" t="s">
        <v>213</v>
      </c>
    </row>
    <row r="91" spans="1:5" x14ac:dyDescent="0.3">
      <c r="A91" t="s">
        <v>254</v>
      </c>
      <c r="B91">
        <v>256</v>
      </c>
      <c r="C91">
        <v>79</v>
      </c>
      <c r="D91">
        <v>0</v>
      </c>
      <c r="E91" t="s">
        <v>213</v>
      </c>
    </row>
    <row r="92" spans="1:5" x14ac:dyDescent="0.3">
      <c r="A92" t="s">
        <v>251</v>
      </c>
      <c r="B92">
        <v>240</v>
      </c>
      <c r="C92">
        <v>136</v>
      </c>
      <c r="D92">
        <v>7</v>
      </c>
      <c r="E92" t="s">
        <v>213</v>
      </c>
    </row>
    <row r="93" spans="1:5" x14ac:dyDescent="0.3">
      <c r="A93" t="s">
        <v>252</v>
      </c>
      <c r="B93">
        <v>209</v>
      </c>
      <c r="C93">
        <v>99</v>
      </c>
      <c r="D93">
        <v>2</v>
      </c>
      <c r="E93" t="s">
        <v>213</v>
      </c>
    </row>
    <row r="94" spans="1:5" x14ac:dyDescent="0.3">
      <c r="A94" t="s">
        <v>255</v>
      </c>
      <c r="B94">
        <v>150</v>
      </c>
      <c r="C94">
        <v>57</v>
      </c>
      <c r="D94">
        <v>1</v>
      </c>
      <c r="E94" t="s">
        <v>213</v>
      </c>
    </row>
    <row r="95" spans="1:5" x14ac:dyDescent="0.3">
      <c r="A95" t="s">
        <v>256</v>
      </c>
      <c r="B95">
        <v>81</v>
      </c>
      <c r="C95">
        <v>40</v>
      </c>
      <c r="D95">
        <v>0</v>
      </c>
      <c r="E95" t="s">
        <v>213</v>
      </c>
    </row>
    <row r="96" spans="1:5" x14ac:dyDescent="0.3">
      <c r="A96" t="s">
        <v>249</v>
      </c>
      <c r="B96">
        <v>64</v>
      </c>
      <c r="C96">
        <v>27</v>
      </c>
      <c r="D96">
        <v>2</v>
      </c>
      <c r="E96" t="s">
        <v>213</v>
      </c>
    </row>
    <row r="97" spans="1:5" x14ac:dyDescent="0.3">
      <c r="A97" t="s">
        <v>257</v>
      </c>
      <c r="B97">
        <v>63</v>
      </c>
      <c r="C97">
        <v>30</v>
      </c>
      <c r="D97">
        <v>1</v>
      </c>
      <c r="E97" t="s">
        <v>213</v>
      </c>
    </row>
    <row r="98" spans="1:5" x14ac:dyDescent="0.3">
      <c r="A98" t="s">
        <v>258</v>
      </c>
      <c r="B98">
        <v>49</v>
      </c>
      <c r="C98">
        <v>18</v>
      </c>
      <c r="D98">
        <v>0</v>
      </c>
      <c r="E98" t="s">
        <v>213</v>
      </c>
    </row>
    <row r="99" spans="1:5" x14ac:dyDescent="0.3">
      <c r="A99" t="s">
        <v>260</v>
      </c>
      <c r="B99">
        <v>39</v>
      </c>
      <c r="C99">
        <v>25</v>
      </c>
      <c r="D99">
        <v>0</v>
      </c>
      <c r="E99" t="s">
        <v>213</v>
      </c>
    </row>
    <row r="100" spans="1:5" x14ac:dyDescent="0.3">
      <c r="A100" t="s">
        <v>259</v>
      </c>
      <c r="B100">
        <v>37</v>
      </c>
      <c r="C100">
        <v>20</v>
      </c>
      <c r="D100">
        <v>1</v>
      </c>
      <c r="E100" t="s">
        <v>213</v>
      </c>
    </row>
    <row r="101" spans="1:5" x14ac:dyDescent="0.3">
      <c r="A101" t="s">
        <v>261</v>
      </c>
      <c r="B101">
        <v>30</v>
      </c>
      <c r="C101">
        <v>17</v>
      </c>
      <c r="D101">
        <v>0</v>
      </c>
      <c r="E101" t="s">
        <v>213</v>
      </c>
    </row>
    <row r="102" spans="1:5" x14ac:dyDescent="0.3">
      <c r="A102" t="s">
        <v>253</v>
      </c>
      <c r="B102">
        <v>28</v>
      </c>
      <c r="C102">
        <v>14</v>
      </c>
      <c r="D102">
        <v>1</v>
      </c>
      <c r="E102" t="s">
        <v>213</v>
      </c>
    </row>
    <row r="103" spans="1:5" x14ac:dyDescent="0.3">
      <c r="A103" t="s">
        <v>262</v>
      </c>
      <c r="B103">
        <v>21</v>
      </c>
      <c r="C103">
        <v>11</v>
      </c>
      <c r="D103">
        <v>1</v>
      </c>
      <c r="E103" t="s">
        <v>213</v>
      </c>
    </row>
    <row r="104" spans="1:5" x14ac:dyDescent="0.3">
      <c r="A104" t="s">
        <v>264</v>
      </c>
      <c r="B104">
        <v>21</v>
      </c>
      <c r="C104">
        <v>10</v>
      </c>
      <c r="D104">
        <v>0</v>
      </c>
      <c r="E104" t="s">
        <v>213</v>
      </c>
    </row>
    <row r="105" spans="1:5" x14ac:dyDescent="0.3">
      <c r="A105" t="s">
        <v>265</v>
      </c>
      <c r="B105">
        <v>15</v>
      </c>
      <c r="C105">
        <v>10</v>
      </c>
      <c r="D105">
        <v>0</v>
      </c>
      <c r="E105" t="s">
        <v>213</v>
      </c>
    </row>
    <row r="106" spans="1:5" x14ac:dyDescent="0.3">
      <c r="A106" t="s">
        <v>266</v>
      </c>
      <c r="B106">
        <v>13</v>
      </c>
      <c r="C106">
        <v>10</v>
      </c>
      <c r="D106">
        <v>0</v>
      </c>
      <c r="E106" t="s">
        <v>213</v>
      </c>
    </row>
    <row r="107" spans="1:5" x14ac:dyDescent="0.3">
      <c r="A107" t="s">
        <v>263</v>
      </c>
      <c r="B107">
        <v>7</v>
      </c>
      <c r="C107">
        <v>2</v>
      </c>
      <c r="D107">
        <v>0</v>
      </c>
      <c r="E107" t="s">
        <v>213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566F-6A46-4800-B543-52527D9E39A6}">
  <dimension ref="A1:Z211"/>
  <sheetViews>
    <sheetView zoomScaleNormal="100" workbookViewId="0">
      <selection activeCell="P48" sqref="P48"/>
    </sheetView>
  </sheetViews>
  <sheetFormatPr defaultRowHeight="14.4" x14ac:dyDescent="0.3"/>
  <cols>
    <col min="2" max="2" width="0" hidden="1" customWidth="1"/>
    <col min="3" max="3" width="29.6640625" bestFit="1" customWidth="1"/>
    <col min="4" max="7" width="8.88671875" hidden="1" customWidth="1"/>
    <col min="8" max="8" width="8.44140625" hidden="1" customWidth="1"/>
    <col min="9" max="10" width="8.88671875" hidden="1" customWidth="1"/>
    <col min="11" max="11" width="14" customWidth="1"/>
    <col min="12" max="12" width="24.33203125" bestFit="1" customWidth="1"/>
    <col min="13" max="13" width="30.33203125" bestFit="1" customWidth="1"/>
    <col min="16" max="16" width="33.21875" bestFit="1" customWidth="1"/>
    <col min="17" max="17" width="12.5546875" bestFit="1" customWidth="1"/>
    <col min="20" max="20" width="30.5546875" bestFit="1" customWidth="1"/>
    <col min="24" max="24" width="36.33203125" bestFit="1" customWidth="1"/>
    <col min="25" max="25" width="10.44140625" bestFit="1" customWidth="1"/>
  </cols>
  <sheetData>
    <row r="1" spans="1:26" s="64" customFormat="1" ht="16.2" thickBot="1" x14ac:dyDescent="0.35">
      <c r="A1" s="57" t="s">
        <v>293</v>
      </c>
      <c r="B1" s="58" t="s">
        <v>294</v>
      </c>
      <c r="C1" s="58" t="s">
        <v>295</v>
      </c>
      <c r="D1" s="58" t="s">
        <v>296</v>
      </c>
      <c r="E1" s="58" t="s">
        <v>297</v>
      </c>
      <c r="F1" s="59" t="s">
        <v>298</v>
      </c>
      <c r="G1" s="60" t="s">
        <v>299</v>
      </c>
      <c r="H1" s="61" t="s">
        <v>300</v>
      </c>
      <c r="I1" s="62" t="s">
        <v>301</v>
      </c>
      <c r="J1" s="62" t="s">
        <v>302</v>
      </c>
      <c r="K1" s="63" t="s">
        <v>303</v>
      </c>
      <c r="M1" s="65" t="s">
        <v>575</v>
      </c>
      <c r="N1" s="65" t="s">
        <v>267</v>
      </c>
      <c r="O1" s="64" t="s">
        <v>276</v>
      </c>
      <c r="P1" s="64" t="s">
        <v>1075</v>
      </c>
      <c r="T1" s="64" t="s">
        <v>211</v>
      </c>
      <c r="U1" s="64" t="s">
        <v>276</v>
      </c>
      <c r="X1" s="66" t="s">
        <v>211</v>
      </c>
      <c r="Y1" s="64" t="s">
        <v>1370</v>
      </c>
    </row>
    <row r="2" spans="1:26" ht="15.6" x14ac:dyDescent="0.3">
      <c r="A2" s="6" t="s">
        <v>304</v>
      </c>
      <c r="B2" s="7"/>
      <c r="C2" s="8" t="s">
        <v>305</v>
      </c>
      <c r="D2" s="8"/>
      <c r="E2" s="8"/>
      <c r="F2" s="9" t="s">
        <v>306</v>
      </c>
      <c r="G2" s="10" t="s">
        <v>307</v>
      </c>
      <c r="H2" s="11">
        <v>630</v>
      </c>
      <c r="I2" s="12"/>
      <c r="J2" s="12"/>
      <c r="K2" s="13">
        <v>1</v>
      </c>
      <c r="L2" t="str">
        <f>LEFT(C2,LEN(C2)-3)</f>
        <v>KANSAS CITY</v>
      </c>
      <c r="M2" t="str">
        <f>VLOOKUP(L2,$T$2:$T$211,1,FALSE)</f>
        <v>KANSAS CITY</v>
      </c>
      <c r="N2" t="str">
        <f>TRIM(RIGHT(C2,2))</f>
        <v>MO</v>
      </c>
      <c r="O2" t="str">
        <f>VLOOKUP(M2,$T$2:$U$211,2,FALSE)</f>
        <v>616</v>
      </c>
      <c r="P2" t="str">
        <f>M2&amp;" "&amp;N2</f>
        <v>KANSAS CITY MO</v>
      </c>
      <c r="Q2" s="42">
        <f>_xlfn.XLOOKUP(M2,$Z$2:$Z$202,$Y$2:$Y$202,0,0)</f>
        <v>2157990</v>
      </c>
      <c r="T2" t="s">
        <v>559</v>
      </c>
      <c r="U2" t="s">
        <v>772</v>
      </c>
      <c r="X2" s="50" t="s">
        <v>1340</v>
      </c>
      <c r="Y2" s="53">
        <v>172060</v>
      </c>
      <c r="Z2" t="str">
        <f>UPPER(X2)</f>
        <v>ABILENE SWEETWATER</v>
      </c>
    </row>
    <row r="3" spans="1:26" ht="15.6" x14ac:dyDescent="0.3">
      <c r="A3" s="6" t="s">
        <v>304</v>
      </c>
      <c r="B3" s="14"/>
      <c r="C3" s="15" t="s">
        <v>308</v>
      </c>
      <c r="D3" s="15"/>
      <c r="E3" s="15"/>
      <c r="F3" s="9" t="s">
        <v>306</v>
      </c>
      <c r="G3" s="10" t="s">
        <v>307</v>
      </c>
      <c r="H3" s="11">
        <v>630</v>
      </c>
      <c r="I3" s="16"/>
      <c r="J3" s="16"/>
      <c r="K3" s="17">
        <v>1</v>
      </c>
      <c r="L3" t="str">
        <f t="shared" ref="L3:L59" si="0">LEFT(C3,LEN(C3)-3)</f>
        <v>MILWAUKEE</v>
      </c>
      <c r="M3" t="str">
        <f>VLOOKUP(L3,$T$2:$T$211,1,FALSE)</f>
        <v>MILWAUKEE</v>
      </c>
      <c r="N3" t="str">
        <f t="shared" ref="N3:N59" si="1">TRIM(RIGHT(C3,2))</f>
        <v>WI</v>
      </c>
      <c r="O3" t="str">
        <f t="shared" ref="O3:O59" si="2">VLOOKUP(M3,$T$2:$U$211,2,FALSE)</f>
        <v>617</v>
      </c>
      <c r="P3" t="str">
        <f t="shared" ref="P3:P59" si="3">M3&amp;" "&amp;N3</f>
        <v>MILWAUKEE WI</v>
      </c>
      <c r="Q3" s="42">
        <f t="shared" ref="Q3:Q59" si="4">_xlfn.XLOOKUP(M3,$Z$2:$Z$202,$Y$2:$Y$202,0,0)</f>
        <v>1575179</v>
      </c>
      <c r="T3" t="s">
        <v>419</v>
      </c>
      <c r="U3" t="s">
        <v>631</v>
      </c>
      <c r="X3" s="50" t="s">
        <v>1321</v>
      </c>
      <c r="Y3" s="53">
        <v>146726</v>
      </c>
      <c r="Z3" t="str">
        <f t="shared" ref="Z3:Z66" si="5">UPPER(X3)</f>
        <v>ALBANY GA</v>
      </c>
    </row>
    <row r="4" spans="1:26" ht="15.6" x14ac:dyDescent="0.3">
      <c r="A4" s="6" t="s">
        <v>304</v>
      </c>
      <c r="B4" s="18"/>
      <c r="C4" s="15" t="s">
        <v>309</v>
      </c>
      <c r="D4" s="15"/>
      <c r="E4" s="15"/>
      <c r="F4" s="9" t="s">
        <v>306</v>
      </c>
      <c r="G4" s="10" t="s">
        <v>307</v>
      </c>
      <c r="H4" s="11">
        <v>630</v>
      </c>
      <c r="I4" s="16"/>
      <c r="J4" s="16"/>
      <c r="K4" s="17">
        <v>1</v>
      </c>
      <c r="L4" t="str">
        <f t="shared" si="0"/>
        <v>MINNEAPOLIS/ST PAUL</v>
      </c>
      <c r="M4" t="s">
        <v>367</v>
      </c>
      <c r="N4" t="str">
        <f t="shared" si="1"/>
        <v>MN</v>
      </c>
      <c r="O4" t="str">
        <f t="shared" si="2"/>
        <v>613</v>
      </c>
      <c r="P4" t="str">
        <f t="shared" si="3"/>
        <v>MINNEAPOLIS-ST. PAUL MN</v>
      </c>
      <c r="Q4" s="42">
        <v>3640043</v>
      </c>
      <c r="T4" t="s">
        <v>472</v>
      </c>
      <c r="U4" t="s">
        <v>685</v>
      </c>
      <c r="X4" s="50" t="s">
        <v>1188</v>
      </c>
      <c r="Y4" s="53">
        <v>880381</v>
      </c>
      <c r="Z4" t="str">
        <f t="shared" si="5"/>
        <v>ALBANY SCHENECTADY TROY</v>
      </c>
    </row>
    <row r="5" spans="1:26" ht="15.6" x14ac:dyDescent="0.3">
      <c r="A5" s="6" t="s">
        <v>304</v>
      </c>
      <c r="B5" s="14"/>
      <c r="C5" s="15" t="s">
        <v>310</v>
      </c>
      <c r="D5" s="15"/>
      <c r="E5" s="15"/>
      <c r="F5" s="9" t="s">
        <v>306</v>
      </c>
      <c r="G5" s="10" t="s">
        <v>307</v>
      </c>
      <c r="H5" s="11">
        <v>630</v>
      </c>
      <c r="I5" s="16"/>
      <c r="J5" s="16"/>
      <c r="K5" s="17">
        <v>1</v>
      </c>
      <c r="L5" t="str">
        <f t="shared" si="0"/>
        <v>ST LOUIS</v>
      </c>
      <c r="M5" t="s">
        <v>371</v>
      </c>
      <c r="N5" t="str">
        <f t="shared" si="1"/>
        <v>MO</v>
      </c>
      <c r="O5" t="str">
        <f t="shared" si="2"/>
        <v>609</v>
      </c>
      <c r="P5" t="str">
        <f t="shared" si="3"/>
        <v>ST. LOUIS MO</v>
      </c>
      <c r="Q5" s="42">
        <f t="shared" si="4"/>
        <v>2803228</v>
      </c>
      <c r="T5" t="s">
        <v>425</v>
      </c>
      <c r="U5" t="s">
        <v>637</v>
      </c>
      <c r="X5" s="50" t="s">
        <v>1190</v>
      </c>
      <c r="Y5" s="53">
        <v>1068376</v>
      </c>
      <c r="Z5" t="str">
        <f t="shared" si="5"/>
        <v>ALBUQUERQUE SANTA FE</v>
      </c>
    </row>
    <row r="6" spans="1:26" ht="15.6" x14ac:dyDescent="0.3">
      <c r="A6" s="6" t="s">
        <v>304</v>
      </c>
      <c r="B6" s="14"/>
      <c r="C6" s="15" t="s">
        <v>311</v>
      </c>
      <c r="D6" s="15"/>
      <c r="E6" s="15"/>
      <c r="F6" s="9" t="s">
        <v>306</v>
      </c>
      <c r="G6" s="10" t="s">
        <v>307</v>
      </c>
      <c r="H6" s="11">
        <v>630</v>
      </c>
      <c r="I6" s="16"/>
      <c r="J6" s="16"/>
      <c r="K6" s="17">
        <v>1</v>
      </c>
      <c r="L6" t="str">
        <f t="shared" si="0"/>
        <v>COLUMBIA/JEFERSON CTY</v>
      </c>
      <c r="M6" t="s">
        <v>402</v>
      </c>
      <c r="N6" t="str">
        <f t="shared" si="1"/>
        <v>MO</v>
      </c>
      <c r="O6" t="str">
        <f t="shared" si="2"/>
        <v>604</v>
      </c>
      <c r="P6" t="str">
        <f t="shared" si="3"/>
        <v>COLUMBIA-JEFFERSON CITY MO</v>
      </c>
      <c r="Q6" s="42">
        <v>359408</v>
      </c>
      <c r="T6" t="s">
        <v>563</v>
      </c>
      <c r="U6" t="s">
        <v>776</v>
      </c>
      <c r="X6" s="50" t="s">
        <v>1335</v>
      </c>
      <c r="Y6" s="53">
        <v>152037</v>
      </c>
      <c r="Z6" t="str">
        <f t="shared" si="5"/>
        <v>ALEXANDRIA LA</v>
      </c>
    </row>
    <row r="7" spans="1:26" ht="15.6" x14ac:dyDescent="0.3">
      <c r="A7" s="6" t="s">
        <v>304</v>
      </c>
      <c r="B7" s="14"/>
      <c r="C7" s="15" t="s">
        <v>312</v>
      </c>
      <c r="D7" s="15"/>
      <c r="E7" s="15"/>
      <c r="F7" s="9" t="s">
        <v>306</v>
      </c>
      <c r="G7" s="10" t="s">
        <v>307</v>
      </c>
      <c r="H7" s="11">
        <v>630</v>
      </c>
      <c r="I7" s="16"/>
      <c r="J7" s="16"/>
      <c r="K7" s="17">
        <v>1</v>
      </c>
      <c r="L7" t="str">
        <f t="shared" si="0"/>
        <v>DULUTH/SUPERIOR</v>
      </c>
      <c r="M7" t="s">
        <v>424</v>
      </c>
      <c r="N7" t="str">
        <f t="shared" si="1"/>
        <v>MN</v>
      </c>
      <c r="O7" t="str">
        <f t="shared" si="2"/>
        <v>676</v>
      </c>
      <c r="P7" t="str">
        <f t="shared" si="3"/>
        <v>DULUTH-SUPERIOR MN</v>
      </c>
      <c r="Q7" s="42">
        <v>288732</v>
      </c>
      <c r="T7" t="s">
        <v>525</v>
      </c>
      <c r="U7" t="s">
        <v>738</v>
      </c>
      <c r="X7" s="50" t="s">
        <v>1310</v>
      </c>
      <c r="Y7" s="53">
        <v>265053</v>
      </c>
      <c r="Z7" t="str">
        <f t="shared" si="5"/>
        <v>AMARILLO</v>
      </c>
    </row>
    <row r="8" spans="1:26" ht="15.6" x14ac:dyDescent="0.3">
      <c r="A8" s="6" t="s">
        <v>304</v>
      </c>
      <c r="B8" s="14"/>
      <c r="C8" s="15" t="s">
        <v>313</v>
      </c>
      <c r="D8" s="15"/>
      <c r="E8" s="15"/>
      <c r="F8" s="9" t="s">
        <v>306</v>
      </c>
      <c r="G8" s="10" t="s">
        <v>307</v>
      </c>
      <c r="H8" s="11">
        <v>630</v>
      </c>
      <c r="I8" s="16"/>
      <c r="J8" s="16"/>
      <c r="K8" s="17">
        <v>1</v>
      </c>
      <c r="L8" t="str">
        <f t="shared" si="0"/>
        <v>JOPLIN/PITTSBURG</v>
      </c>
      <c r="M8" t="s">
        <v>427</v>
      </c>
      <c r="N8" t="str">
        <f t="shared" si="1"/>
        <v>MO</v>
      </c>
      <c r="O8" t="str">
        <f t="shared" si="2"/>
        <v>603</v>
      </c>
      <c r="P8" t="str">
        <f t="shared" si="3"/>
        <v>JOPLIN-PITTSBURG MO</v>
      </c>
      <c r="Q8" s="42">
        <v>179564</v>
      </c>
      <c r="T8" t="s">
        <v>523</v>
      </c>
      <c r="U8" t="s">
        <v>736</v>
      </c>
      <c r="X8" s="50" t="s">
        <v>1271</v>
      </c>
      <c r="Y8" s="53">
        <v>396317</v>
      </c>
      <c r="Z8" t="str">
        <f t="shared" si="5"/>
        <v>ANCHORAGE</v>
      </c>
    </row>
    <row r="9" spans="1:26" ht="15.6" x14ac:dyDescent="0.3">
      <c r="A9" s="6" t="s">
        <v>304</v>
      </c>
      <c r="B9" s="14"/>
      <c r="C9" s="15" t="s">
        <v>314</v>
      </c>
      <c r="D9" s="15"/>
      <c r="E9" s="15"/>
      <c r="F9" s="9" t="s">
        <v>306</v>
      </c>
      <c r="G9" s="10" t="s">
        <v>307</v>
      </c>
      <c r="H9" s="11">
        <v>630</v>
      </c>
      <c r="I9" s="16"/>
      <c r="J9" s="16"/>
      <c r="K9" s="17">
        <v>1</v>
      </c>
      <c r="L9" t="str">
        <f t="shared" si="0"/>
        <v>LA CROSSE/EAU CLAIRE</v>
      </c>
      <c r="M9" t="s">
        <v>405</v>
      </c>
      <c r="N9" t="str">
        <f t="shared" si="1"/>
        <v>WI</v>
      </c>
      <c r="O9" t="str">
        <f t="shared" si="2"/>
        <v>702</v>
      </c>
      <c r="P9" t="str">
        <f t="shared" si="3"/>
        <v>LA CROSSE-EAU CLAIRE WI</v>
      </c>
      <c r="Q9" s="42">
        <v>305920</v>
      </c>
      <c r="T9" t="s">
        <v>365</v>
      </c>
      <c r="U9" t="s">
        <v>576</v>
      </c>
      <c r="X9" s="50" t="s">
        <v>1177</v>
      </c>
      <c r="Y9" s="53">
        <v>6020364</v>
      </c>
      <c r="Z9" t="str">
        <f t="shared" si="5"/>
        <v>ATLANTA</v>
      </c>
    </row>
    <row r="10" spans="1:26" ht="15.6" x14ac:dyDescent="0.3">
      <c r="A10" s="6" t="s">
        <v>304</v>
      </c>
      <c r="B10" s="14"/>
      <c r="C10" s="15" t="s">
        <v>315</v>
      </c>
      <c r="D10" s="15"/>
      <c r="E10" s="15"/>
      <c r="F10" s="9" t="s">
        <v>306</v>
      </c>
      <c r="G10" s="10" t="s">
        <v>307</v>
      </c>
      <c r="H10" s="11">
        <v>630</v>
      </c>
      <c r="I10" s="16"/>
      <c r="J10" s="16"/>
      <c r="K10" s="17">
        <v>1</v>
      </c>
      <c r="L10" t="str">
        <f t="shared" si="0"/>
        <v>MADISON</v>
      </c>
      <c r="M10" t="str">
        <f>VLOOKUP(L10,$T$2:$T$211,1,FALSE)</f>
        <v>MADISON</v>
      </c>
      <c r="N10" t="str">
        <f t="shared" si="1"/>
        <v>WI</v>
      </c>
      <c r="O10" t="str">
        <f t="shared" si="2"/>
        <v>669</v>
      </c>
      <c r="P10" t="str">
        <f t="shared" si="3"/>
        <v>MADISON WI</v>
      </c>
      <c r="Q10" s="42">
        <f t="shared" si="4"/>
        <v>664865</v>
      </c>
      <c r="T10" t="s">
        <v>410</v>
      </c>
      <c r="U10" t="s">
        <v>622</v>
      </c>
      <c r="X10" s="50" t="s">
        <v>1272</v>
      </c>
      <c r="Y10" s="53">
        <v>608980</v>
      </c>
      <c r="Z10" t="str">
        <f t="shared" si="5"/>
        <v>AUGUSTA</v>
      </c>
    </row>
    <row r="11" spans="1:26" ht="15.6" x14ac:dyDescent="0.3">
      <c r="A11" s="6" t="s">
        <v>304</v>
      </c>
      <c r="B11" s="14"/>
      <c r="C11" s="15" t="s">
        <v>316</v>
      </c>
      <c r="D11" s="15"/>
      <c r="E11" s="15"/>
      <c r="F11" s="9" t="s">
        <v>306</v>
      </c>
      <c r="G11" s="10" t="s">
        <v>307</v>
      </c>
      <c r="H11" s="11">
        <v>630</v>
      </c>
      <c r="I11" s="16"/>
      <c r="J11" s="16"/>
      <c r="K11" s="17">
        <v>1</v>
      </c>
      <c r="L11" t="str">
        <f t="shared" si="0"/>
        <v>MANKATO</v>
      </c>
      <c r="M11" t="str">
        <f>VLOOKUP(L11,$T$2:$T$211,1,FALSE)</f>
        <v>MANKATO</v>
      </c>
      <c r="N11" t="str">
        <f t="shared" si="1"/>
        <v>MN</v>
      </c>
      <c r="O11" t="str">
        <f t="shared" si="2"/>
        <v>737</v>
      </c>
      <c r="P11" t="str">
        <f t="shared" si="3"/>
        <v>MANKATO MN</v>
      </c>
      <c r="Q11" s="42">
        <f t="shared" si="4"/>
        <v>101927</v>
      </c>
      <c r="T11" t="s">
        <v>464</v>
      </c>
      <c r="U11" t="s">
        <v>677</v>
      </c>
      <c r="X11" s="50" t="s">
        <v>1219</v>
      </c>
      <c r="Y11" s="53">
        <v>2227083</v>
      </c>
      <c r="Z11" t="str">
        <f t="shared" si="5"/>
        <v>AUSTIN</v>
      </c>
    </row>
    <row r="12" spans="1:26" ht="15.6" x14ac:dyDescent="0.3">
      <c r="A12" s="6" t="s">
        <v>304</v>
      </c>
      <c r="B12" s="14"/>
      <c r="C12" s="15" t="s">
        <v>317</v>
      </c>
      <c r="D12" s="15"/>
      <c r="E12" s="15"/>
      <c r="F12" s="9" t="s">
        <v>306</v>
      </c>
      <c r="G12" s="10" t="s">
        <v>307</v>
      </c>
      <c r="H12" s="11">
        <v>630</v>
      </c>
      <c r="I12" s="16"/>
      <c r="J12" s="16"/>
      <c r="K12" s="17">
        <v>1</v>
      </c>
      <c r="L12" t="str">
        <f t="shared" si="0"/>
        <v>ST JOSEPH</v>
      </c>
      <c r="M12" t="s">
        <v>450</v>
      </c>
      <c r="N12" t="str">
        <f t="shared" si="1"/>
        <v>MO</v>
      </c>
      <c r="O12" t="str">
        <f t="shared" si="2"/>
        <v>638</v>
      </c>
      <c r="P12" t="str">
        <f t="shared" si="3"/>
        <v>ST. JOSEPH MO</v>
      </c>
      <c r="Q12" s="42">
        <v>125223</v>
      </c>
      <c r="T12" t="s">
        <v>532</v>
      </c>
      <c r="U12" t="s">
        <v>745</v>
      </c>
      <c r="X12" s="50" t="s">
        <v>1287</v>
      </c>
      <c r="Y12" s="53">
        <v>900202</v>
      </c>
      <c r="Z12" t="str">
        <f t="shared" si="5"/>
        <v>BAKERSFIELD</v>
      </c>
    </row>
    <row r="13" spans="1:26" ht="15.6" x14ac:dyDescent="0.3">
      <c r="A13" s="6" t="s">
        <v>304</v>
      </c>
      <c r="B13" s="14"/>
      <c r="C13" s="15" t="s">
        <v>318</v>
      </c>
      <c r="D13" s="15"/>
      <c r="E13" s="15"/>
      <c r="F13" s="9" t="s">
        <v>306</v>
      </c>
      <c r="G13" s="10" t="s">
        <v>307</v>
      </c>
      <c r="H13" s="11">
        <v>630</v>
      </c>
      <c r="I13" s="16"/>
      <c r="J13" s="16"/>
      <c r="K13" s="17">
        <v>1</v>
      </c>
      <c r="L13" t="str">
        <f t="shared" si="0"/>
        <v>WAUSAU</v>
      </c>
      <c r="M13" t="s">
        <v>414</v>
      </c>
      <c r="N13" t="str">
        <f t="shared" si="1"/>
        <v>WI</v>
      </c>
      <c r="O13" t="str">
        <f t="shared" si="2"/>
        <v>705</v>
      </c>
      <c r="P13" t="str">
        <f t="shared" si="3"/>
        <v>WAUSAU-RHINELANDER WI</v>
      </c>
      <c r="Q13" s="42">
        <v>163285</v>
      </c>
      <c r="T13" t="s">
        <v>468</v>
      </c>
      <c r="U13" t="s">
        <v>681</v>
      </c>
      <c r="X13" s="50" t="s">
        <v>1226</v>
      </c>
      <c r="Y13" s="53">
        <v>2800053</v>
      </c>
      <c r="Z13" t="str">
        <f t="shared" si="5"/>
        <v>BALTIMORE</v>
      </c>
    </row>
    <row r="14" spans="1:26" ht="15.6" x14ac:dyDescent="0.3">
      <c r="A14" s="6" t="s">
        <v>304</v>
      </c>
      <c r="B14" s="14"/>
      <c r="C14" s="15" t="s">
        <v>319</v>
      </c>
      <c r="D14" s="15"/>
      <c r="E14" s="15"/>
      <c r="F14" s="9" t="s">
        <v>306</v>
      </c>
      <c r="G14" s="10" t="s">
        <v>307</v>
      </c>
      <c r="H14" s="11">
        <v>630</v>
      </c>
      <c r="I14" s="16"/>
      <c r="J14" s="16"/>
      <c r="K14" s="17">
        <v>1</v>
      </c>
      <c r="L14" t="str">
        <f t="shared" si="0"/>
        <v>WICHITA/HUTCHINSON</v>
      </c>
      <c r="M14" t="s">
        <v>383</v>
      </c>
      <c r="N14" t="str">
        <f t="shared" si="1"/>
        <v>KS</v>
      </c>
      <c r="O14" t="str">
        <f t="shared" si="2"/>
        <v>678</v>
      </c>
      <c r="P14" t="str">
        <f t="shared" si="3"/>
        <v>WICHITA-HUTCHINSON PLUS KS</v>
      </c>
      <c r="Q14" s="42">
        <v>640218</v>
      </c>
      <c r="T14" t="s">
        <v>555</v>
      </c>
      <c r="U14" t="s">
        <v>768</v>
      </c>
      <c r="X14" s="50" t="s">
        <v>1273</v>
      </c>
      <c r="Y14" s="53">
        <v>152148</v>
      </c>
      <c r="Z14" t="str">
        <f t="shared" si="5"/>
        <v>BANGOR</v>
      </c>
    </row>
    <row r="15" spans="1:26" ht="15.6" x14ac:dyDescent="0.3">
      <c r="A15" s="19" t="s">
        <v>304</v>
      </c>
      <c r="B15" s="20"/>
      <c r="C15" s="21" t="s">
        <v>320</v>
      </c>
      <c r="D15" s="21"/>
      <c r="E15" s="21"/>
      <c r="F15" s="22" t="s">
        <v>306</v>
      </c>
      <c r="G15" s="23" t="s">
        <v>307</v>
      </c>
      <c r="H15" s="24">
        <v>720</v>
      </c>
      <c r="I15" s="25"/>
      <c r="J15" s="25"/>
      <c r="K15" s="26">
        <v>2</v>
      </c>
      <c r="L15" t="str">
        <f t="shared" si="0"/>
        <v>ATLANTA</v>
      </c>
      <c r="M15" t="str">
        <f>VLOOKUP(L15,$T$2:$T$211,1,FALSE)</f>
        <v>ATLANTA</v>
      </c>
      <c r="N15" t="str">
        <f t="shared" si="1"/>
        <v>GA</v>
      </c>
      <c r="O15" t="str">
        <f t="shared" si="2"/>
        <v>524</v>
      </c>
      <c r="P15" t="str">
        <f t="shared" si="3"/>
        <v>ATLANTA GA</v>
      </c>
      <c r="Q15" s="42">
        <f t="shared" si="4"/>
        <v>6020364</v>
      </c>
      <c r="T15" t="s">
        <v>513</v>
      </c>
      <c r="U15" t="s">
        <v>726</v>
      </c>
      <c r="X15" s="50" t="s">
        <v>1268</v>
      </c>
      <c r="Y15" s="53">
        <v>854884</v>
      </c>
      <c r="Z15" t="str">
        <f t="shared" si="5"/>
        <v>BATON ROUGE</v>
      </c>
    </row>
    <row r="16" spans="1:26" ht="15.6" x14ac:dyDescent="0.3">
      <c r="A16" s="19" t="s">
        <v>304</v>
      </c>
      <c r="B16" s="27"/>
      <c r="C16" s="21" t="s">
        <v>321</v>
      </c>
      <c r="D16" s="21"/>
      <c r="E16" s="21"/>
      <c r="F16" s="22" t="s">
        <v>306</v>
      </c>
      <c r="G16" s="23" t="s">
        <v>307</v>
      </c>
      <c r="H16" s="24">
        <v>720</v>
      </c>
      <c r="I16" s="25"/>
      <c r="J16" s="25"/>
      <c r="K16" s="26">
        <v>2</v>
      </c>
      <c r="L16" t="str">
        <f t="shared" si="0"/>
        <v>CHICAGO</v>
      </c>
      <c r="M16" t="str">
        <f>VLOOKUP(L16,$T$2:$T$211,1,FALSE)</f>
        <v>CHICAGO</v>
      </c>
      <c r="N16" t="str">
        <f t="shared" si="1"/>
        <v>IL</v>
      </c>
      <c r="O16" t="str">
        <f t="shared" si="2"/>
        <v>602</v>
      </c>
      <c r="P16" t="str">
        <f t="shared" si="3"/>
        <v>CHICAGO IL</v>
      </c>
      <c r="Q16" s="42">
        <f t="shared" si="4"/>
        <v>9458539</v>
      </c>
      <c r="T16" t="s">
        <v>541</v>
      </c>
      <c r="U16" t="s">
        <v>754</v>
      </c>
      <c r="X16" s="50" t="s">
        <v>1315</v>
      </c>
      <c r="Y16" s="53">
        <v>392563</v>
      </c>
      <c r="Z16" t="str">
        <f t="shared" si="5"/>
        <v>BEAUMONT PORT ARTHUR</v>
      </c>
    </row>
    <row r="17" spans="1:26" ht="15.6" x14ac:dyDescent="0.3">
      <c r="A17" s="19" t="s">
        <v>304</v>
      </c>
      <c r="B17" s="27"/>
      <c r="C17" s="21" t="s">
        <v>322</v>
      </c>
      <c r="D17" s="21"/>
      <c r="E17" s="21"/>
      <c r="F17" s="22" t="s">
        <v>306</v>
      </c>
      <c r="G17" s="23" t="s">
        <v>307</v>
      </c>
      <c r="H17" s="24">
        <v>720</v>
      </c>
      <c r="I17" s="25"/>
      <c r="J17" s="25"/>
      <c r="K17" s="26">
        <v>2</v>
      </c>
      <c r="L17" t="str">
        <f t="shared" si="0"/>
        <v>CINCINNATI</v>
      </c>
      <c r="M17" t="str">
        <f>VLOOKUP(L17,$T$2:$T$211,1,FALSE)</f>
        <v>CINCINNATI</v>
      </c>
      <c r="N17" t="str">
        <f t="shared" si="1"/>
        <v>OH</v>
      </c>
      <c r="O17" t="str">
        <f t="shared" si="2"/>
        <v>515</v>
      </c>
      <c r="P17" t="str">
        <f t="shared" si="3"/>
        <v>CINCINNATI OH</v>
      </c>
      <c r="Q17" s="42">
        <f t="shared" si="4"/>
        <v>2221208</v>
      </c>
      <c r="T17" t="s">
        <v>343</v>
      </c>
      <c r="U17" t="s">
        <v>671</v>
      </c>
      <c r="X17" s="50" t="s">
        <v>1333</v>
      </c>
      <c r="Y17" s="53">
        <v>197692</v>
      </c>
      <c r="Z17" t="str">
        <f t="shared" si="5"/>
        <v>BEND OR</v>
      </c>
    </row>
    <row r="18" spans="1:26" ht="15.6" x14ac:dyDescent="0.3">
      <c r="A18" s="19" t="s">
        <v>304</v>
      </c>
      <c r="B18" s="27"/>
      <c r="C18" s="21" t="s">
        <v>323</v>
      </c>
      <c r="D18" s="21"/>
      <c r="E18" s="21"/>
      <c r="F18" s="22" t="s">
        <v>306</v>
      </c>
      <c r="G18" s="23" t="s">
        <v>307</v>
      </c>
      <c r="H18" s="24">
        <v>720</v>
      </c>
      <c r="I18" s="25"/>
      <c r="J18" s="25"/>
      <c r="K18" s="26">
        <v>2</v>
      </c>
      <c r="L18" t="str">
        <f t="shared" si="0"/>
        <v>CLEVELAND/AKRN/CANTON</v>
      </c>
      <c r="M18" t="s">
        <v>376</v>
      </c>
      <c r="N18" t="str">
        <f t="shared" si="1"/>
        <v>OH</v>
      </c>
      <c r="O18" t="str">
        <f t="shared" si="2"/>
        <v>510</v>
      </c>
      <c r="P18" t="str">
        <f t="shared" si="3"/>
        <v>CLEVELAND-AKRON (CANTON) OH</v>
      </c>
      <c r="Q18" s="42">
        <v>2048449</v>
      </c>
      <c r="T18" t="s">
        <v>546</v>
      </c>
      <c r="U18" t="s">
        <v>759</v>
      </c>
      <c r="X18" s="50" t="s">
        <v>1323</v>
      </c>
      <c r="Y18" s="53">
        <v>181667</v>
      </c>
      <c r="Z18" t="str">
        <f t="shared" si="5"/>
        <v>BILLINGS</v>
      </c>
    </row>
    <row r="19" spans="1:26" ht="15.6" x14ac:dyDescent="0.3">
      <c r="A19" s="19" t="s">
        <v>304</v>
      </c>
      <c r="B19" s="27"/>
      <c r="C19" s="21" t="s">
        <v>324</v>
      </c>
      <c r="D19" s="21"/>
      <c r="E19" s="21"/>
      <c r="F19" s="22" t="s">
        <v>306</v>
      </c>
      <c r="G19" s="23" t="s">
        <v>307</v>
      </c>
      <c r="H19" s="24">
        <v>720</v>
      </c>
      <c r="I19" s="25"/>
      <c r="J19" s="25"/>
      <c r="K19" s="26">
        <v>2</v>
      </c>
      <c r="L19" t="s">
        <v>324</v>
      </c>
      <c r="M19" t="str">
        <f>VLOOKUP(L19,$T$2:$T$211,1,FALSE)</f>
        <v>COLUMBUS OH</v>
      </c>
      <c r="N19" t="str">
        <f t="shared" si="1"/>
        <v>OH</v>
      </c>
      <c r="O19" t="str">
        <f t="shared" si="2"/>
        <v>535</v>
      </c>
      <c r="P19" t="str">
        <f>M19</f>
        <v>COLUMBUS OH</v>
      </c>
      <c r="Q19" s="42">
        <v>2122271</v>
      </c>
      <c r="T19" t="s">
        <v>543</v>
      </c>
      <c r="U19" t="s">
        <v>756</v>
      </c>
      <c r="X19" s="50" t="s">
        <v>1293</v>
      </c>
      <c r="Y19" s="53">
        <v>417665</v>
      </c>
      <c r="Z19" t="str">
        <f t="shared" si="5"/>
        <v>BILOXI GULFPORT</v>
      </c>
    </row>
    <row r="20" spans="1:26" ht="15.6" x14ac:dyDescent="0.3">
      <c r="A20" s="19" t="s">
        <v>304</v>
      </c>
      <c r="B20" s="27"/>
      <c r="C20" s="21" t="s">
        <v>325</v>
      </c>
      <c r="D20" s="21"/>
      <c r="E20" s="21"/>
      <c r="F20" s="22" t="s">
        <v>306</v>
      </c>
      <c r="G20" s="23" t="s">
        <v>307</v>
      </c>
      <c r="H20" s="24">
        <v>720</v>
      </c>
      <c r="I20" s="25"/>
      <c r="J20" s="25"/>
      <c r="K20" s="26">
        <v>2</v>
      </c>
      <c r="L20" t="str">
        <f t="shared" si="0"/>
        <v>DAYTON</v>
      </c>
      <c r="M20" t="str">
        <f>VLOOKUP(L20,$T$2:$T$211,1,FALSE)</f>
        <v>DAYTON</v>
      </c>
      <c r="N20" t="str">
        <f t="shared" si="1"/>
        <v>OH</v>
      </c>
      <c r="O20" t="str">
        <f t="shared" si="2"/>
        <v>542</v>
      </c>
      <c r="P20" t="str">
        <f t="shared" si="3"/>
        <v>DAYTON OH</v>
      </c>
      <c r="Q20" s="42">
        <f t="shared" si="4"/>
        <v>807611</v>
      </c>
      <c r="T20" t="s">
        <v>524</v>
      </c>
      <c r="U20" t="s">
        <v>737</v>
      </c>
      <c r="X20" s="50" t="s">
        <v>1292</v>
      </c>
      <c r="Y20" s="53">
        <v>238691</v>
      </c>
      <c r="Z20" t="str">
        <f t="shared" si="5"/>
        <v>BINGHAMTON</v>
      </c>
    </row>
    <row r="21" spans="1:26" ht="15.6" x14ac:dyDescent="0.3">
      <c r="A21" s="19" t="s">
        <v>304</v>
      </c>
      <c r="B21" s="20"/>
      <c r="C21" s="21" t="s">
        <v>326</v>
      </c>
      <c r="D21" s="21"/>
      <c r="E21" s="21"/>
      <c r="F21" s="22" t="s">
        <v>306</v>
      </c>
      <c r="G21" s="23" t="s">
        <v>307</v>
      </c>
      <c r="H21" s="24">
        <v>720</v>
      </c>
      <c r="I21" s="25"/>
      <c r="J21" s="25"/>
      <c r="K21" s="26">
        <v>2</v>
      </c>
      <c r="L21" t="str">
        <f t="shared" si="0"/>
        <v>SEATTLE/TACOMA</v>
      </c>
      <c r="M21" t="s">
        <v>368</v>
      </c>
      <c r="N21" t="str">
        <f t="shared" si="1"/>
        <v>WA</v>
      </c>
      <c r="O21" t="str">
        <f t="shared" si="2"/>
        <v>819</v>
      </c>
      <c r="P21" t="str">
        <f t="shared" si="3"/>
        <v>SEATTLE-TACOMA WA</v>
      </c>
      <c r="Q21" s="42">
        <v>3979845</v>
      </c>
      <c r="T21" t="s">
        <v>434</v>
      </c>
      <c r="U21" t="s">
        <v>646</v>
      </c>
      <c r="X21" s="51" t="s">
        <v>1234</v>
      </c>
      <c r="Y21" s="53">
        <v>1090435</v>
      </c>
      <c r="Z21" t="str">
        <f t="shared" si="5"/>
        <v xml:space="preserve">BIRMINGHAM </v>
      </c>
    </row>
    <row r="22" spans="1:26" ht="15.6" x14ac:dyDescent="0.3">
      <c r="A22" s="19" t="s">
        <v>304</v>
      </c>
      <c r="B22" s="20"/>
      <c r="C22" s="21" t="s">
        <v>327</v>
      </c>
      <c r="D22" s="21"/>
      <c r="E22" s="21"/>
      <c r="F22" s="22" t="s">
        <v>306</v>
      </c>
      <c r="G22" s="23" t="s">
        <v>307</v>
      </c>
      <c r="H22" s="24">
        <v>720</v>
      </c>
      <c r="I22" s="25"/>
      <c r="J22" s="25"/>
      <c r="K22" s="26">
        <v>2</v>
      </c>
      <c r="L22" t="str">
        <f t="shared" si="0"/>
        <v>ZANESVILLE</v>
      </c>
      <c r="M22" t="str">
        <f>VLOOKUP(L22,$T$2:$T$211,1,FALSE)</f>
        <v>ZANESVILLE</v>
      </c>
      <c r="N22" t="str">
        <f t="shared" si="1"/>
        <v>OH</v>
      </c>
      <c r="O22" t="str">
        <f t="shared" si="2"/>
        <v>596</v>
      </c>
      <c r="P22" s="68" t="str">
        <f t="shared" si="3"/>
        <v>ZANESVILLE OH</v>
      </c>
      <c r="Q22" s="69">
        <f t="shared" si="4"/>
        <v>0</v>
      </c>
      <c r="T22" t="s">
        <v>557</v>
      </c>
      <c r="U22" t="s">
        <v>770</v>
      </c>
      <c r="X22" s="50" t="s">
        <v>1332</v>
      </c>
      <c r="Y22" s="53">
        <v>115767</v>
      </c>
      <c r="Z22" t="str">
        <f t="shared" si="5"/>
        <v>BLUEFIELD BECKLEY OAK HILL</v>
      </c>
    </row>
    <row r="23" spans="1:26" ht="15.6" x14ac:dyDescent="0.3">
      <c r="A23" s="19" t="s">
        <v>304</v>
      </c>
      <c r="B23" s="20"/>
      <c r="C23" s="21" t="s">
        <v>328</v>
      </c>
      <c r="D23" s="21"/>
      <c r="E23" s="21"/>
      <c r="F23" s="22" t="s">
        <v>306</v>
      </c>
      <c r="G23" s="23" t="s">
        <v>307</v>
      </c>
      <c r="H23" s="24">
        <v>720</v>
      </c>
      <c r="I23" s="25"/>
      <c r="J23" s="25"/>
      <c r="K23" s="26">
        <v>2</v>
      </c>
      <c r="L23" t="str">
        <f t="shared" si="0"/>
        <v>BOISE</v>
      </c>
      <c r="M23" t="str">
        <f>VLOOKUP(L23,$T$2:$T$211,1,FALSE)</f>
        <v>BOISE</v>
      </c>
      <c r="N23" t="str">
        <f t="shared" si="1"/>
        <v>ID</v>
      </c>
      <c r="O23" t="str">
        <f t="shared" si="2"/>
        <v>757</v>
      </c>
      <c r="P23" t="str">
        <f t="shared" si="3"/>
        <v>BOISE ID</v>
      </c>
      <c r="Q23" s="42">
        <f t="shared" si="4"/>
        <v>749202</v>
      </c>
      <c r="T23" t="s">
        <v>403</v>
      </c>
      <c r="U23" t="s">
        <v>616</v>
      </c>
      <c r="X23" s="50" t="s">
        <v>1282</v>
      </c>
      <c r="Y23" s="53">
        <v>749202</v>
      </c>
      <c r="Z23" t="str">
        <f t="shared" si="5"/>
        <v>BOISE</v>
      </c>
    </row>
    <row r="24" spans="1:26" ht="15.6" x14ac:dyDescent="0.3">
      <c r="A24" s="19" t="s">
        <v>304</v>
      </c>
      <c r="B24" s="20"/>
      <c r="C24" s="21" t="s">
        <v>329</v>
      </c>
      <c r="D24" s="21"/>
      <c r="E24" s="21"/>
      <c r="F24" s="22" t="s">
        <v>306</v>
      </c>
      <c r="G24" s="23" t="s">
        <v>307</v>
      </c>
      <c r="H24" s="24">
        <v>720</v>
      </c>
      <c r="I24" s="25"/>
      <c r="J24" s="25"/>
      <c r="K24" s="26">
        <v>2</v>
      </c>
      <c r="L24" t="str">
        <f t="shared" si="0"/>
        <v>IDAHO FALLS/POCATELLO</v>
      </c>
      <c r="M24" t="s">
        <v>446</v>
      </c>
      <c r="N24" t="str">
        <f t="shared" si="1"/>
        <v>ID</v>
      </c>
      <c r="O24" t="str">
        <f t="shared" si="2"/>
        <v>758</v>
      </c>
      <c r="P24" t="str">
        <f t="shared" si="3"/>
        <v>IDAHO FALS-POCATLLO(JCKSN) ID</v>
      </c>
      <c r="Q24" s="42">
        <v>247019</v>
      </c>
      <c r="T24" t="s">
        <v>457</v>
      </c>
      <c r="U24" t="s">
        <v>669</v>
      </c>
      <c r="X24" s="50" t="s">
        <v>1200</v>
      </c>
      <c r="Y24" s="53">
        <v>4873019</v>
      </c>
      <c r="Z24" t="str">
        <f t="shared" si="5"/>
        <v>BOSTON</v>
      </c>
    </row>
    <row r="25" spans="1:26" ht="15.6" x14ac:dyDescent="0.3">
      <c r="A25" s="19" t="s">
        <v>304</v>
      </c>
      <c r="B25" s="20"/>
      <c r="C25" s="21" t="s">
        <v>330</v>
      </c>
      <c r="D25" s="21"/>
      <c r="E25" s="21"/>
      <c r="F25" s="22" t="s">
        <v>306</v>
      </c>
      <c r="G25" s="23" t="s">
        <v>307</v>
      </c>
      <c r="H25" s="24">
        <v>720</v>
      </c>
      <c r="I25" s="25"/>
      <c r="J25" s="25"/>
      <c r="K25" s="26">
        <v>2</v>
      </c>
      <c r="L25" t="str">
        <f t="shared" si="0"/>
        <v>LIMA</v>
      </c>
      <c r="M25" t="str">
        <f>VLOOKUP(L25,$T$2:$T$211,1,FALSE)</f>
        <v>LIMA</v>
      </c>
      <c r="N25" t="str">
        <f t="shared" si="1"/>
        <v>OH</v>
      </c>
      <c r="O25" t="str">
        <f t="shared" si="2"/>
        <v>558</v>
      </c>
      <c r="P25" t="str">
        <f t="shared" si="3"/>
        <v>LIMA OH</v>
      </c>
      <c r="Q25" s="42">
        <f t="shared" si="4"/>
        <v>102351</v>
      </c>
      <c r="T25" t="s">
        <v>547</v>
      </c>
      <c r="U25" t="s">
        <v>760</v>
      </c>
      <c r="X25" s="50" t="s">
        <v>1334</v>
      </c>
      <c r="Y25" s="53">
        <v>179240</v>
      </c>
      <c r="Z25" t="str">
        <f t="shared" si="5"/>
        <v>BOWLING GREEN</v>
      </c>
    </row>
    <row r="26" spans="1:26" ht="15.6" x14ac:dyDescent="0.3">
      <c r="A26" s="19" t="s">
        <v>304</v>
      </c>
      <c r="B26" s="20"/>
      <c r="C26" s="21" t="s">
        <v>331</v>
      </c>
      <c r="D26" s="21"/>
      <c r="E26" s="21"/>
      <c r="F26" s="22" t="s">
        <v>306</v>
      </c>
      <c r="G26" s="23" t="s">
        <v>307</v>
      </c>
      <c r="H26" s="24">
        <v>720</v>
      </c>
      <c r="I26" s="25"/>
      <c r="J26" s="25"/>
      <c r="K26" s="26">
        <v>2</v>
      </c>
      <c r="L26" t="str">
        <f t="shared" si="0"/>
        <v>QUINCY/HANIBAL/KEOKUK</v>
      </c>
      <c r="M26" t="s">
        <v>442</v>
      </c>
      <c r="N26" t="str">
        <f t="shared" si="1"/>
        <v>IL</v>
      </c>
      <c r="O26" t="str">
        <f t="shared" si="2"/>
        <v>717</v>
      </c>
      <c r="P26" s="5" t="str">
        <f t="shared" si="3"/>
        <v>QUINCY-HANNIBAL-KEOKUK IL</v>
      </c>
      <c r="Q26" s="67">
        <f t="shared" si="4"/>
        <v>0</v>
      </c>
      <c r="T26" t="s">
        <v>462</v>
      </c>
      <c r="U26" t="s">
        <v>675</v>
      </c>
      <c r="X26" s="50" t="s">
        <v>1203</v>
      </c>
      <c r="Y26" s="54">
        <v>1127983</v>
      </c>
      <c r="Z26" t="str">
        <f t="shared" si="5"/>
        <v>BUFFALO</v>
      </c>
    </row>
    <row r="27" spans="1:26" ht="15.6" x14ac:dyDescent="0.3">
      <c r="A27" s="19" t="s">
        <v>304</v>
      </c>
      <c r="B27" s="20"/>
      <c r="C27" s="21" t="s">
        <v>332</v>
      </c>
      <c r="D27" s="21"/>
      <c r="E27" s="21"/>
      <c r="F27" s="22" t="s">
        <v>306</v>
      </c>
      <c r="G27" s="23" t="s">
        <v>307</v>
      </c>
      <c r="H27" s="24">
        <v>720</v>
      </c>
      <c r="I27" s="25"/>
      <c r="J27" s="25"/>
      <c r="K27" s="26">
        <v>2</v>
      </c>
      <c r="L27" t="str">
        <f t="shared" si="0"/>
        <v>ROCKFORD</v>
      </c>
      <c r="M27" t="str">
        <f>VLOOKUP(L27,$T$2:$T$211,1,FALSE)</f>
        <v>ROCKFORD</v>
      </c>
      <c r="N27" t="str">
        <f t="shared" si="1"/>
        <v>IL</v>
      </c>
      <c r="O27" t="str">
        <f t="shared" si="2"/>
        <v>610</v>
      </c>
      <c r="P27" t="str">
        <f t="shared" si="3"/>
        <v>ROCKFORD IL</v>
      </c>
      <c r="Q27" s="42">
        <f t="shared" si="4"/>
        <v>336116</v>
      </c>
      <c r="T27" t="s">
        <v>505</v>
      </c>
      <c r="U27" t="s">
        <v>718</v>
      </c>
      <c r="X27" s="51" t="s">
        <v>1235</v>
      </c>
      <c r="Y27" s="53">
        <v>220411</v>
      </c>
      <c r="Z27" t="str">
        <f t="shared" si="5"/>
        <v>BURLINGTON</v>
      </c>
    </row>
    <row r="28" spans="1:26" ht="15.6" x14ac:dyDescent="0.3">
      <c r="A28" s="19" t="s">
        <v>304</v>
      </c>
      <c r="B28" s="20"/>
      <c r="C28" s="21" t="s">
        <v>333</v>
      </c>
      <c r="D28" s="21"/>
      <c r="E28" s="21"/>
      <c r="F28" s="22" t="s">
        <v>306</v>
      </c>
      <c r="G28" s="23" t="s">
        <v>307</v>
      </c>
      <c r="H28" s="24">
        <v>720</v>
      </c>
      <c r="I28" s="25"/>
      <c r="J28" s="25"/>
      <c r="K28" s="26">
        <v>2</v>
      </c>
      <c r="L28" t="str">
        <f t="shared" si="0"/>
        <v>SPOKANE</v>
      </c>
      <c r="M28" t="str">
        <f>VLOOKUP(L28,$T$2:$T$211,1,FALSE)</f>
        <v>SPOKANE</v>
      </c>
      <c r="N28" t="str">
        <f t="shared" si="1"/>
        <v>WA</v>
      </c>
      <c r="O28" t="str">
        <f t="shared" si="2"/>
        <v>881</v>
      </c>
      <c r="P28" t="str">
        <f t="shared" si="3"/>
        <v>SPOKANE WA</v>
      </c>
      <c r="Q28" s="42">
        <f t="shared" si="4"/>
        <v>568521</v>
      </c>
      <c r="T28" t="s">
        <v>534</v>
      </c>
      <c r="U28" t="s">
        <v>747</v>
      </c>
      <c r="X28" s="50" t="s">
        <v>1288</v>
      </c>
      <c r="Y28" s="53">
        <v>0</v>
      </c>
      <c r="Z28" t="str">
        <f t="shared" si="5"/>
        <v>BUTTE BOZEMAN</v>
      </c>
    </row>
    <row r="29" spans="1:26" ht="15.6" x14ac:dyDescent="0.3">
      <c r="A29" s="19" t="s">
        <v>304</v>
      </c>
      <c r="B29" s="20"/>
      <c r="C29" s="21" t="s">
        <v>334</v>
      </c>
      <c r="D29" s="21"/>
      <c r="E29" s="21"/>
      <c r="F29" s="22" t="s">
        <v>306</v>
      </c>
      <c r="G29" s="23" t="s">
        <v>307</v>
      </c>
      <c r="H29" s="24">
        <v>720</v>
      </c>
      <c r="I29" s="25"/>
      <c r="J29" s="25"/>
      <c r="K29" s="26">
        <v>2</v>
      </c>
      <c r="L29" t="str">
        <f t="shared" si="0"/>
        <v>SPRGFD/CHAMPAIGN/DCTR</v>
      </c>
      <c r="M29" t="s">
        <v>395</v>
      </c>
      <c r="N29" t="str">
        <f t="shared" si="1"/>
        <v>IL</v>
      </c>
      <c r="O29" t="str">
        <f t="shared" si="2"/>
        <v>648</v>
      </c>
      <c r="P29" t="str">
        <f t="shared" si="3"/>
        <v>CHAMPAIGN&amp;SPRNGFLD-DECATUR IL</v>
      </c>
      <c r="Q29" s="42">
        <v>536910</v>
      </c>
      <c r="T29" t="s">
        <v>550</v>
      </c>
      <c r="U29" t="s">
        <v>763</v>
      </c>
      <c r="X29" s="50" t="s">
        <v>1344</v>
      </c>
      <c r="Y29" s="53">
        <v>79858</v>
      </c>
      <c r="Z29" t="str">
        <f t="shared" si="5"/>
        <v>CASPER RIVERTON</v>
      </c>
    </row>
    <row r="30" spans="1:26" ht="15.6" x14ac:dyDescent="0.3">
      <c r="A30" s="19" t="s">
        <v>304</v>
      </c>
      <c r="B30" s="20"/>
      <c r="C30" s="21" t="s">
        <v>335</v>
      </c>
      <c r="D30" s="21"/>
      <c r="E30" s="21"/>
      <c r="F30" s="22" t="s">
        <v>306</v>
      </c>
      <c r="G30" s="23" t="s">
        <v>307</v>
      </c>
      <c r="H30" s="24">
        <v>720</v>
      </c>
      <c r="I30" s="25"/>
      <c r="J30" s="25"/>
      <c r="K30" s="26">
        <v>2</v>
      </c>
      <c r="L30" t="str">
        <f t="shared" si="0"/>
        <v>TOLEDO</v>
      </c>
      <c r="M30" t="str">
        <f>VLOOKUP(L30,$T$2:$T$211,1,FALSE)</f>
        <v>TOLEDO</v>
      </c>
      <c r="N30" t="str">
        <f t="shared" si="1"/>
        <v>OH</v>
      </c>
      <c r="O30" t="str">
        <f t="shared" si="2"/>
        <v>547</v>
      </c>
      <c r="P30" t="str">
        <f t="shared" si="3"/>
        <v>TOLEDO OH</v>
      </c>
      <c r="Q30" s="42">
        <f t="shared" si="4"/>
        <v>641816</v>
      </c>
      <c r="T30" t="s">
        <v>391</v>
      </c>
      <c r="U30" t="s">
        <v>604</v>
      </c>
      <c r="X30" s="50" t="s">
        <v>1284</v>
      </c>
      <c r="Y30" s="53">
        <v>538865</v>
      </c>
      <c r="Z30" t="str">
        <f t="shared" si="5"/>
        <v>CEDAR RAPIDS WATERLOO DUBUQUE</v>
      </c>
    </row>
    <row r="31" spans="1:26" ht="15.6" x14ac:dyDescent="0.3">
      <c r="A31" s="19" t="s">
        <v>304</v>
      </c>
      <c r="B31" s="20"/>
      <c r="C31" s="21" t="s">
        <v>336</v>
      </c>
      <c r="D31" s="21"/>
      <c r="E31" s="21"/>
      <c r="F31" s="22" t="s">
        <v>306</v>
      </c>
      <c r="G31" s="23" t="s">
        <v>307</v>
      </c>
      <c r="H31" s="24">
        <v>720</v>
      </c>
      <c r="I31" s="25"/>
      <c r="J31" s="25"/>
      <c r="K31" s="26">
        <v>2</v>
      </c>
      <c r="L31" t="str">
        <f t="shared" si="0"/>
        <v>YAKIMA</v>
      </c>
      <c r="M31" t="s">
        <v>415</v>
      </c>
      <c r="N31" t="str">
        <f t="shared" si="1"/>
        <v>WA</v>
      </c>
      <c r="O31" t="str">
        <f t="shared" si="2"/>
        <v>810</v>
      </c>
      <c r="P31" t="str">
        <f t="shared" si="3"/>
        <v>YAKIMA-PASCO-RCHLND-KNNWCK WA</v>
      </c>
      <c r="Q31" s="42">
        <v>550485</v>
      </c>
      <c r="T31" t="s">
        <v>395</v>
      </c>
      <c r="U31" t="s">
        <v>608</v>
      </c>
      <c r="X31" s="51" t="s">
        <v>1255</v>
      </c>
      <c r="Y31" s="53">
        <v>536910</v>
      </c>
      <c r="Z31" t="str">
        <f t="shared" si="5"/>
        <v>CHAMPAIGN &amp; SPRINGFIELD DECATUR</v>
      </c>
    </row>
    <row r="32" spans="1:26" ht="15.6" x14ac:dyDescent="0.3">
      <c r="A32" s="19" t="s">
        <v>304</v>
      </c>
      <c r="B32" s="20"/>
      <c r="C32" s="21" t="s">
        <v>337</v>
      </c>
      <c r="D32" s="21"/>
      <c r="E32" s="21"/>
      <c r="F32" s="22" t="s">
        <v>306</v>
      </c>
      <c r="G32" s="23" t="s">
        <v>307</v>
      </c>
      <c r="H32" s="24">
        <v>720</v>
      </c>
      <c r="I32" s="25"/>
      <c r="J32" s="25"/>
      <c r="K32" s="26">
        <v>2</v>
      </c>
      <c r="L32" t="str">
        <f t="shared" si="0"/>
        <v>DENVER</v>
      </c>
      <c r="M32" t="str">
        <f>VLOOKUP(L32,$T$2:$T$211,1,FALSE)</f>
        <v>DENVER</v>
      </c>
      <c r="N32" t="str">
        <f t="shared" si="1"/>
        <v>CO</v>
      </c>
      <c r="O32" t="str">
        <f t="shared" si="2"/>
        <v>751</v>
      </c>
      <c r="P32" t="str">
        <f t="shared" si="3"/>
        <v>DENVER CO</v>
      </c>
      <c r="Q32" s="42">
        <f t="shared" si="4"/>
        <v>2967239</v>
      </c>
      <c r="T32" t="s">
        <v>503</v>
      </c>
      <c r="U32" t="s">
        <v>716</v>
      </c>
      <c r="X32" s="50" t="s">
        <v>1193</v>
      </c>
      <c r="Y32" s="53">
        <v>802122</v>
      </c>
      <c r="Z32" t="str">
        <f t="shared" si="5"/>
        <v>CHARLESTON</v>
      </c>
    </row>
    <row r="33" spans="1:26" ht="15.6" x14ac:dyDescent="0.3">
      <c r="A33" s="19" t="s">
        <v>304</v>
      </c>
      <c r="B33" s="20"/>
      <c r="C33" s="21" t="s">
        <v>338</v>
      </c>
      <c r="D33" s="21"/>
      <c r="E33" s="21"/>
      <c r="F33" s="22" t="s">
        <v>306</v>
      </c>
      <c r="G33" s="23" t="s">
        <v>307</v>
      </c>
      <c r="H33" s="24">
        <v>720</v>
      </c>
      <c r="I33" s="25"/>
      <c r="J33" s="25"/>
      <c r="K33" s="26">
        <v>2</v>
      </c>
      <c r="L33" t="str">
        <f t="shared" si="0"/>
        <v>INDIANAPOLIS</v>
      </c>
      <c r="M33" t="str">
        <f>VLOOKUP(L33,$T$2:$T$211,1,FALSE)</f>
        <v>INDIANAPOLIS</v>
      </c>
      <c r="N33" t="str">
        <f t="shared" si="1"/>
        <v>IN</v>
      </c>
      <c r="O33" t="str">
        <f t="shared" si="2"/>
        <v>527</v>
      </c>
      <c r="P33" t="str">
        <f t="shared" si="3"/>
        <v>INDIANAPOLIS IN</v>
      </c>
      <c r="Q33" s="42">
        <f t="shared" si="4"/>
        <v>2074537</v>
      </c>
      <c r="T33" t="s">
        <v>453</v>
      </c>
      <c r="U33" t="s">
        <v>665</v>
      </c>
      <c r="X33" s="50" t="s">
        <v>1265</v>
      </c>
      <c r="Y33" s="53">
        <v>612947</v>
      </c>
      <c r="Z33" t="str">
        <f t="shared" si="5"/>
        <v>CHARLESTON HUNTINGTON</v>
      </c>
    </row>
    <row r="34" spans="1:26" ht="15.6" x14ac:dyDescent="0.3">
      <c r="A34" s="28" t="s">
        <v>304</v>
      </c>
      <c r="B34" s="29"/>
      <c r="C34" s="30" t="s">
        <v>339</v>
      </c>
      <c r="D34" s="30"/>
      <c r="E34" s="30"/>
      <c r="F34" s="31" t="s">
        <v>306</v>
      </c>
      <c r="G34" s="32" t="s">
        <v>307</v>
      </c>
      <c r="H34" s="33">
        <v>720</v>
      </c>
      <c r="I34" s="34"/>
      <c r="J34" s="34"/>
      <c r="K34" s="35">
        <v>3</v>
      </c>
      <c r="L34" t="str">
        <f t="shared" si="0"/>
        <v>LAS VEGAS</v>
      </c>
      <c r="M34" t="str">
        <f>VLOOKUP(L34,$T$2:$T$211,1,FALSE)</f>
        <v>LAS VEGAS</v>
      </c>
      <c r="N34" t="str">
        <f t="shared" si="1"/>
        <v>NV</v>
      </c>
      <c r="O34" t="str">
        <f t="shared" si="2"/>
        <v>839</v>
      </c>
      <c r="P34" t="str">
        <f t="shared" si="3"/>
        <v>LAS VEGAS NV</v>
      </c>
      <c r="Q34" s="42">
        <f t="shared" si="4"/>
        <v>2266715</v>
      </c>
      <c r="T34" t="s">
        <v>436</v>
      </c>
      <c r="U34" t="s">
        <v>648</v>
      </c>
      <c r="X34" s="50" t="s">
        <v>1215</v>
      </c>
      <c r="Y34" s="53">
        <v>2636883</v>
      </c>
      <c r="Z34" t="str">
        <f t="shared" si="5"/>
        <v>CHARLOTTE</v>
      </c>
    </row>
    <row r="35" spans="1:26" ht="15.6" x14ac:dyDescent="0.3">
      <c r="A35" s="28" t="s">
        <v>304</v>
      </c>
      <c r="B35" s="29"/>
      <c r="C35" s="30" t="s">
        <v>340</v>
      </c>
      <c r="D35" s="30"/>
      <c r="E35" s="30"/>
      <c r="F35" s="31" t="s">
        <v>306</v>
      </c>
      <c r="G35" s="32" t="s">
        <v>307</v>
      </c>
      <c r="H35" s="33">
        <v>720</v>
      </c>
      <c r="I35" s="34"/>
      <c r="J35" s="34"/>
      <c r="K35" s="35">
        <v>3</v>
      </c>
      <c r="L35" t="str">
        <f t="shared" si="0"/>
        <v>PHOENIX</v>
      </c>
      <c r="M35" t="s">
        <v>369</v>
      </c>
      <c r="N35" t="str">
        <f t="shared" si="1"/>
        <v>AZ</v>
      </c>
      <c r="O35" t="str">
        <f t="shared" si="2"/>
        <v>753</v>
      </c>
      <c r="P35" t="str">
        <f t="shared" si="3"/>
        <v>PHOENIX (PRESCOTT) AZ</v>
      </c>
      <c r="Q35" s="42">
        <v>4948203</v>
      </c>
      <c r="T35" t="s">
        <v>542</v>
      </c>
      <c r="U35" t="s">
        <v>755</v>
      </c>
      <c r="X35" s="50" t="s">
        <v>1345</v>
      </c>
      <c r="Y35" s="53">
        <v>218615</v>
      </c>
      <c r="Z35" t="str">
        <f t="shared" si="5"/>
        <v>CHARLOTTESVILLE</v>
      </c>
    </row>
    <row r="36" spans="1:26" ht="15.6" x14ac:dyDescent="0.3">
      <c r="A36" s="28" t="s">
        <v>304</v>
      </c>
      <c r="B36" s="29"/>
      <c r="C36" s="30" t="s">
        <v>341</v>
      </c>
      <c r="D36" s="30"/>
      <c r="E36" s="30"/>
      <c r="F36" s="31" t="s">
        <v>306</v>
      </c>
      <c r="G36" s="32" t="s">
        <v>307</v>
      </c>
      <c r="H36" s="33">
        <v>720</v>
      </c>
      <c r="I36" s="34"/>
      <c r="J36" s="34"/>
      <c r="K36" s="35">
        <v>3</v>
      </c>
      <c r="L36" s="30" t="s">
        <v>341</v>
      </c>
      <c r="M36" t="str">
        <f>VLOOKUP(L36,$T$2:$T$211,1,FALSE)</f>
        <v>PORTLAND OR</v>
      </c>
      <c r="N36" t="str">
        <f t="shared" si="1"/>
        <v>OR</v>
      </c>
      <c r="O36" t="str">
        <f t="shared" si="2"/>
        <v>820</v>
      </c>
      <c r="P36" t="str">
        <f>M36</f>
        <v>PORTLAND OR</v>
      </c>
      <c r="Q36" s="42">
        <v>2492412</v>
      </c>
      <c r="T36" t="s">
        <v>426</v>
      </c>
      <c r="U36" t="s">
        <v>638</v>
      </c>
      <c r="X36" s="50" t="s">
        <v>1194</v>
      </c>
      <c r="Y36" s="53">
        <v>565194</v>
      </c>
      <c r="Z36" t="str">
        <f t="shared" si="5"/>
        <v>CHATTANOOGA</v>
      </c>
    </row>
    <row r="37" spans="1:26" ht="15.6" x14ac:dyDescent="0.3">
      <c r="A37" s="28" t="s">
        <v>304</v>
      </c>
      <c r="B37" s="29"/>
      <c r="C37" s="30" t="s">
        <v>342</v>
      </c>
      <c r="D37" s="30"/>
      <c r="E37" s="30"/>
      <c r="F37" s="31" t="s">
        <v>306</v>
      </c>
      <c r="G37" s="32" t="s">
        <v>307</v>
      </c>
      <c r="H37" s="33">
        <v>720</v>
      </c>
      <c r="I37" s="34"/>
      <c r="J37" s="34"/>
      <c r="K37" s="35">
        <v>3</v>
      </c>
      <c r="L37" t="str">
        <f t="shared" si="0"/>
        <v>SALT LAKE CITY</v>
      </c>
      <c r="M37" t="str">
        <f>VLOOKUP(L37,$T$2:$T$211,1,FALSE)</f>
        <v>SALT LAKE CITY</v>
      </c>
      <c r="N37" t="str">
        <f t="shared" si="1"/>
        <v>UT</v>
      </c>
      <c r="O37" t="str">
        <f t="shared" si="2"/>
        <v>770</v>
      </c>
      <c r="P37" t="str">
        <f t="shared" si="3"/>
        <v>SALT LAKE CITY UT</v>
      </c>
      <c r="Q37" s="42">
        <f t="shared" si="4"/>
        <v>1232696</v>
      </c>
      <c r="T37" t="s">
        <v>465</v>
      </c>
      <c r="U37" t="s">
        <v>678</v>
      </c>
      <c r="X37" s="50" t="s">
        <v>1349</v>
      </c>
      <c r="Y37" s="53">
        <v>99500</v>
      </c>
      <c r="Z37" t="str">
        <f t="shared" si="5"/>
        <v>CHEYENNE SCOTTSBLUFF</v>
      </c>
    </row>
    <row r="38" spans="1:26" ht="15.6" x14ac:dyDescent="0.3">
      <c r="A38" s="28" t="s">
        <v>304</v>
      </c>
      <c r="B38" s="29"/>
      <c r="C38" s="30" t="s">
        <v>343</v>
      </c>
      <c r="D38" s="30"/>
      <c r="E38" s="30"/>
      <c r="F38" s="31" t="s">
        <v>306</v>
      </c>
      <c r="G38" s="32" t="s">
        <v>307</v>
      </c>
      <c r="H38" s="33">
        <v>720</v>
      </c>
      <c r="I38" s="34"/>
      <c r="J38" s="34"/>
      <c r="K38" s="35">
        <v>3</v>
      </c>
      <c r="L38" s="30" t="s">
        <v>343</v>
      </c>
      <c r="M38" t="str">
        <f>VLOOKUP(L38,$T$2:$T$211,1,FALSE)</f>
        <v>BEND OR</v>
      </c>
      <c r="N38" t="str">
        <f t="shared" si="1"/>
        <v>OR</v>
      </c>
      <c r="O38" t="str">
        <f t="shared" si="2"/>
        <v>821</v>
      </c>
      <c r="P38" t="str">
        <f>M38</f>
        <v>BEND OR</v>
      </c>
      <c r="Q38" s="42">
        <f t="shared" si="4"/>
        <v>197692</v>
      </c>
      <c r="T38" t="s">
        <v>366</v>
      </c>
      <c r="U38" t="s">
        <v>577</v>
      </c>
      <c r="X38" s="50" t="s">
        <v>1170</v>
      </c>
      <c r="Y38" s="53">
        <v>9458539</v>
      </c>
      <c r="Z38" t="str">
        <f t="shared" si="5"/>
        <v>CHICAGO</v>
      </c>
    </row>
    <row r="39" spans="1:26" ht="15.6" x14ac:dyDescent="0.3">
      <c r="A39" s="28" t="s">
        <v>304</v>
      </c>
      <c r="B39" s="36"/>
      <c r="C39" s="30" t="s">
        <v>344</v>
      </c>
      <c r="D39" s="30"/>
      <c r="E39" s="30"/>
      <c r="F39" s="31" t="s">
        <v>306</v>
      </c>
      <c r="G39" s="32" t="s">
        <v>307</v>
      </c>
      <c r="H39" s="33">
        <v>720</v>
      </c>
      <c r="I39" s="34"/>
      <c r="J39" s="34"/>
      <c r="K39" s="35">
        <v>3</v>
      </c>
      <c r="L39" t="str">
        <f t="shared" si="0"/>
        <v>BISMARCK/MINOT/DICKNS</v>
      </c>
      <c r="M39" t="s">
        <v>420</v>
      </c>
      <c r="N39" t="str">
        <f t="shared" si="1"/>
        <v>ND</v>
      </c>
      <c r="O39" t="str">
        <f t="shared" si="2"/>
        <v>687</v>
      </c>
      <c r="P39" t="str">
        <f t="shared" si="3"/>
        <v>MINOT-BSMRCK-DCKNSN(WLSTN) ND</v>
      </c>
      <c r="Q39" s="42">
        <v>128949</v>
      </c>
      <c r="T39" t="s">
        <v>526</v>
      </c>
      <c r="U39" t="s">
        <v>739</v>
      </c>
      <c r="X39" s="50" t="s">
        <v>1295</v>
      </c>
      <c r="Y39" s="53">
        <v>399266</v>
      </c>
      <c r="Z39" t="str">
        <f t="shared" si="5"/>
        <v>CHICO REDDING</v>
      </c>
    </row>
    <row r="40" spans="1:26" ht="15.6" x14ac:dyDescent="0.3">
      <c r="A40" s="28" t="s">
        <v>304</v>
      </c>
      <c r="B40" s="36"/>
      <c r="C40" s="30" t="s">
        <v>345</v>
      </c>
      <c r="D40" s="30"/>
      <c r="E40" s="30"/>
      <c r="F40" s="31" t="s">
        <v>306</v>
      </c>
      <c r="G40" s="32" t="s">
        <v>307</v>
      </c>
      <c r="H40" s="33">
        <v>720</v>
      </c>
      <c r="I40" s="34"/>
      <c r="J40" s="34"/>
      <c r="K40" s="35">
        <v>3</v>
      </c>
      <c r="L40" t="str">
        <f t="shared" si="0"/>
        <v>CEDAR RAPIDS/WTRLOO</v>
      </c>
      <c r="M40" t="s">
        <v>391</v>
      </c>
      <c r="N40" t="str">
        <f t="shared" si="1"/>
        <v>IA</v>
      </c>
      <c r="O40" t="str">
        <f t="shared" si="2"/>
        <v>637</v>
      </c>
      <c r="P40" t="str">
        <f t="shared" si="3"/>
        <v>CEDAR RAPIDS-WTRLO-IWC&amp;DUB IA</v>
      </c>
      <c r="Q40" s="42">
        <v>538865</v>
      </c>
      <c r="T40" t="s">
        <v>382</v>
      </c>
      <c r="U40" t="s">
        <v>595</v>
      </c>
      <c r="X40" s="50" t="s">
        <v>1180</v>
      </c>
      <c r="Y40" s="53">
        <v>2221208</v>
      </c>
      <c r="Z40" t="str">
        <f t="shared" si="5"/>
        <v>CINCINNATI</v>
      </c>
    </row>
    <row r="41" spans="1:26" ht="15.6" x14ac:dyDescent="0.3">
      <c r="A41" s="28" t="s">
        <v>304</v>
      </c>
      <c r="B41" s="36"/>
      <c r="C41" s="30" t="s">
        <v>346</v>
      </c>
      <c r="D41" s="30"/>
      <c r="E41" s="30"/>
      <c r="F41" s="31" t="s">
        <v>306</v>
      </c>
      <c r="G41" s="32" t="s">
        <v>307</v>
      </c>
      <c r="H41" s="33">
        <v>720</v>
      </c>
      <c r="I41" s="34"/>
      <c r="J41" s="34"/>
      <c r="K41" s="35">
        <v>3</v>
      </c>
      <c r="L41" t="str">
        <f t="shared" si="0"/>
        <v>COL SPRINGS/PUEBLO</v>
      </c>
      <c r="M41" t="s">
        <v>384</v>
      </c>
      <c r="N41" t="str">
        <f t="shared" si="1"/>
        <v>CO</v>
      </c>
      <c r="O41" t="str">
        <f t="shared" si="2"/>
        <v>752</v>
      </c>
      <c r="P41" t="str">
        <f t="shared" si="3"/>
        <v>COLORADO SPRINGS-PUEBLO CO</v>
      </c>
      <c r="Q41" s="42">
        <v>914215</v>
      </c>
      <c r="T41" t="s">
        <v>565</v>
      </c>
      <c r="U41" t="s">
        <v>778</v>
      </c>
      <c r="X41" s="50" t="s">
        <v>1364</v>
      </c>
      <c r="Y41" s="53">
        <v>0</v>
      </c>
      <c r="Z41" t="str">
        <f t="shared" si="5"/>
        <v>CLARKSBURG WESTON</v>
      </c>
    </row>
    <row r="42" spans="1:26" ht="15.6" x14ac:dyDescent="0.3">
      <c r="A42" s="28" t="s">
        <v>304</v>
      </c>
      <c r="B42" s="36"/>
      <c r="C42" s="30" t="s">
        <v>347</v>
      </c>
      <c r="D42" s="30"/>
      <c r="E42" s="30"/>
      <c r="F42" s="31" t="s">
        <v>306</v>
      </c>
      <c r="G42" s="32" t="s">
        <v>307</v>
      </c>
      <c r="H42" s="33">
        <v>720</v>
      </c>
      <c r="I42" s="34"/>
      <c r="J42" s="34"/>
      <c r="K42" s="35">
        <v>3</v>
      </c>
      <c r="L42" t="str">
        <f t="shared" si="0"/>
        <v>DAVENPORT/RCKIL/MOLNE</v>
      </c>
      <c r="M42" t="s">
        <v>399</v>
      </c>
      <c r="N42" t="str">
        <f t="shared" si="1"/>
        <v>IA</v>
      </c>
      <c r="O42" t="str">
        <f t="shared" si="2"/>
        <v>682</v>
      </c>
      <c r="P42" t="str">
        <f t="shared" si="3"/>
        <v>DAVENPORT-R.ISLAND-MOLINE IA</v>
      </c>
      <c r="Q42" s="42">
        <v>379172</v>
      </c>
      <c r="T42" t="s">
        <v>376</v>
      </c>
      <c r="U42" t="s">
        <v>588</v>
      </c>
      <c r="X42" s="51" t="s">
        <v>1221</v>
      </c>
      <c r="Y42" s="53">
        <v>2048449</v>
      </c>
      <c r="Z42" t="str">
        <f t="shared" si="5"/>
        <v xml:space="preserve">CLEVELAND AKRON </v>
      </c>
    </row>
    <row r="43" spans="1:26" ht="15.6" x14ac:dyDescent="0.3">
      <c r="A43" s="28" t="s">
        <v>304</v>
      </c>
      <c r="B43" s="36"/>
      <c r="C43" s="30" t="s">
        <v>348</v>
      </c>
      <c r="D43" s="30"/>
      <c r="E43" s="30"/>
      <c r="F43" s="31" t="s">
        <v>306</v>
      </c>
      <c r="G43" s="32" t="s">
        <v>307</v>
      </c>
      <c r="H43" s="33">
        <v>720</v>
      </c>
      <c r="I43" s="34"/>
      <c r="J43" s="34"/>
      <c r="K43" s="35">
        <v>3</v>
      </c>
      <c r="L43" t="str">
        <f t="shared" si="0"/>
        <v>DES MOINES/AMES</v>
      </c>
      <c r="M43" t="s">
        <v>387</v>
      </c>
      <c r="N43" t="str">
        <f t="shared" si="1"/>
        <v>IA</v>
      </c>
      <c r="O43" t="str">
        <f t="shared" si="2"/>
        <v>679</v>
      </c>
      <c r="P43" t="str">
        <f t="shared" si="3"/>
        <v>DES MOINES-AMES IA</v>
      </c>
      <c r="Q43" s="42">
        <v>822643</v>
      </c>
      <c r="T43" t="s">
        <v>384</v>
      </c>
      <c r="U43" t="s">
        <v>597</v>
      </c>
      <c r="X43" s="50" t="s">
        <v>1205</v>
      </c>
      <c r="Y43" s="53">
        <v>914215</v>
      </c>
      <c r="Z43" t="str">
        <f t="shared" si="5"/>
        <v>COLORADO SPRINGS PUEBLO</v>
      </c>
    </row>
    <row r="44" spans="1:26" ht="15.6" x14ac:dyDescent="0.3">
      <c r="A44" s="28" t="s">
        <v>304</v>
      </c>
      <c r="B44" s="36"/>
      <c r="C44" s="30" t="s">
        <v>349</v>
      </c>
      <c r="D44" s="30"/>
      <c r="E44" s="30"/>
      <c r="F44" s="31" t="s">
        <v>306</v>
      </c>
      <c r="G44" s="32" t="s">
        <v>307</v>
      </c>
      <c r="H44" s="33">
        <v>720</v>
      </c>
      <c r="I44" s="34"/>
      <c r="J44" s="34"/>
      <c r="K44" s="35">
        <v>3</v>
      </c>
      <c r="L44" t="str">
        <f t="shared" si="0"/>
        <v>EUGENE</v>
      </c>
      <c r="M44" t="str">
        <f>VLOOKUP(L44,$T$2:$T$211,1,FALSE)</f>
        <v>EUGENE</v>
      </c>
      <c r="N44" t="str">
        <f t="shared" si="1"/>
        <v>OR</v>
      </c>
      <c r="O44" t="str">
        <f t="shared" si="2"/>
        <v>801</v>
      </c>
      <c r="P44" t="str">
        <f t="shared" si="3"/>
        <v>EUGENE OR</v>
      </c>
      <c r="Q44" s="42">
        <f t="shared" si="4"/>
        <v>382067</v>
      </c>
      <c r="T44" t="s">
        <v>500</v>
      </c>
      <c r="U44" t="s">
        <v>713</v>
      </c>
      <c r="X44" s="51" t="s">
        <v>1238</v>
      </c>
      <c r="Y44" s="53">
        <v>838433</v>
      </c>
      <c r="Z44" t="str">
        <f t="shared" si="5"/>
        <v>COLUMBIA</v>
      </c>
    </row>
    <row r="45" spans="1:26" ht="15.6" x14ac:dyDescent="0.3">
      <c r="A45" s="28" t="s">
        <v>304</v>
      </c>
      <c r="B45" s="36"/>
      <c r="C45" s="30" t="s">
        <v>350</v>
      </c>
      <c r="D45" s="30"/>
      <c r="E45" s="30"/>
      <c r="F45" s="31" t="s">
        <v>306</v>
      </c>
      <c r="G45" s="32" t="s">
        <v>307</v>
      </c>
      <c r="H45" s="33">
        <v>720</v>
      </c>
      <c r="I45" s="34"/>
      <c r="J45" s="34"/>
      <c r="K45" s="35">
        <v>3</v>
      </c>
      <c r="L45" t="str">
        <f t="shared" si="0"/>
        <v>EVANSVILLE/HENDERSON</v>
      </c>
      <c r="M45" t="s">
        <v>430</v>
      </c>
      <c r="N45" t="str">
        <f t="shared" si="1"/>
        <v>IN</v>
      </c>
      <c r="O45" t="str">
        <f t="shared" si="2"/>
        <v>649</v>
      </c>
      <c r="P45" t="str">
        <f t="shared" si="3"/>
        <v>EVANSVILLE IN</v>
      </c>
      <c r="Q45" s="42">
        <f t="shared" si="4"/>
        <v>315086</v>
      </c>
      <c r="T45" t="s">
        <v>402</v>
      </c>
      <c r="U45" t="s">
        <v>615</v>
      </c>
      <c r="X45" s="50" t="s">
        <v>1316</v>
      </c>
      <c r="Y45" s="53">
        <v>359408</v>
      </c>
      <c r="Z45" t="str">
        <f t="shared" si="5"/>
        <v>COLUMBIA JEFFERSON CITY</v>
      </c>
    </row>
    <row r="46" spans="1:26" ht="15.6" x14ac:dyDescent="0.3">
      <c r="A46" s="28" t="s">
        <v>304</v>
      </c>
      <c r="B46" s="36"/>
      <c r="C46" s="30" t="s">
        <v>351</v>
      </c>
      <c r="D46" s="30"/>
      <c r="E46" s="30"/>
      <c r="F46" s="31" t="s">
        <v>306</v>
      </c>
      <c r="G46" s="32" t="s">
        <v>307</v>
      </c>
      <c r="H46" s="33">
        <v>720</v>
      </c>
      <c r="I46" s="34"/>
      <c r="J46" s="34"/>
      <c r="K46" s="35">
        <v>3</v>
      </c>
      <c r="L46" t="str">
        <f t="shared" si="0"/>
        <v>FARGO/VLYCTY/ABDN/PMB</v>
      </c>
      <c r="M46" t="s">
        <v>404</v>
      </c>
      <c r="N46" t="str">
        <f t="shared" si="1"/>
        <v>ND</v>
      </c>
      <c r="O46" t="str">
        <f t="shared" si="2"/>
        <v>724</v>
      </c>
      <c r="P46" t="str">
        <f t="shared" si="3"/>
        <v>FARGO ND</v>
      </c>
      <c r="Q46" s="42">
        <v>246145</v>
      </c>
      <c r="T46" t="s">
        <v>431</v>
      </c>
      <c r="U46" t="s">
        <v>643</v>
      </c>
      <c r="X46" s="50" t="s">
        <v>1222</v>
      </c>
      <c r="Y46" s="53">
        <v>2122271</v>
      </c>
      <c r="Z46" t="str">
        <f t="shared" si="5"/>
        <v>COLUMBUS</v>
      </c>
    </row>
    <row r="47" spans="1:26" ht="15.6" x14ac:dyDescent="0.3">
      <c r="A47" s="28" t="s">
        <v>304</v>
      </c>
      <c r="B47" s="36"/>
      <c r="C47" s="30" t="s">
        <v>352</v>
      </c>
      <c r="D47" s="30"/>
      <c r="E47" s="30"/>
      <c r="F47" s="31" t="s">
        <v>306</v>
      </c>
      <c r="G47" s="32" t="s">
        <v>307</v>
      </c>
      <c r="H47" s="33">
        <v>720</v>
      </c>
      <c r="I47" s="34"/>
      <c r="J47" s="34"/>
      <c r="K47" s="35">
        <v>3</v>
      </c>
      <c r="L47" t="str">
        <f t="shared" si="0"/>
        <v>FORT WAYNE</v>
      </c>
      <c r="M47" t="s">
        <v>416</v>
      </c>
      <c r="N47" t="str">
        <f t="shared" si="1"/>
        <v>IN</v>
      </c>
      <c r="O47" t="str">
        <f t="shared" si="2"/>
        <v>509</v>
      </c>
      <c r="P47" t="str">
        <f t="shared" si="3"/>
        <v>FT. WAYNE IN</v>
      </c>
      <c r="Q47" s="42">
        <f t="shared" si="4"/>
        <v>413263</v>
      </c>
      <c r="T47" t="s">
        <v>324</v>
      </c>
      <c r="U47" t="s">
        <v>591</v>
      </c>
      <c r="X47" s="50" t="s">
        <v>1302</v>
      </c>
      <c r="Y47" s="53">
        <v>321048</v>
      </c>
      <c r="Z47" t="str">
        <f t="shared" si="5"/>
        <v>COLUMBUS GA</v>
      </c>
    </row>
    <row r="48" spans="1:26" ht="15.6" x14ac:dyDescent="0.3">
      <c r="A48" s="28" t="s">
        <v>304</v>
      </c>
      <c r="B48" s="36"/>
      <c r="C48" s="30" t="s">
        <v>353</v>
      </c>
      <c r="D48" s="30"/>
      <c r="E48" s="30"/>
      <c r="F48" s="31" t="s">
        <v>306</v>
      </c>
      <c r="G48" s="32" t="s">
        <v>307</v>
      </c>
      <c r="H48" s="33">
        <v>720</v>
      </c>
      <c r="I48" s="34"/>
      <c r="J48" s="34"/>
      <c r="K48" s="35">
        <v>3</v>
      </c>
      <c r="L48" s="30" t="s">
        <v>353</v>
      </c>
      <c r="M48" t="s">
        <v>452</v>
      </c>
      <c r="N48" t="str">
        <f t="shared" si="1"/>
        <v>IN</v>
      </c>
      <c r="O48" t="str">
        <f t="shared" si="2"/>
        <v>582</v>
      </c>
      <c r="P48" t="str">
        <f>M48</f>
        <v>LAFAYETTE IN</v>
      </c>
      <c r="Q48" s="42">
        <f t="shared" si="4"/>
        <v>233002</v>
      </c>
      <c r="T48" t="s">
        <v>545</v>
      </c>
      <c r="U48" t="s">
        <v>758</v>
      </c>
      <c r="X48" s="50" t="s">
        <v>1308</v>
      </c>
      <c r="Y48" s="53">
        <v>0</v>
      </c>
      <c r="Z48" t="str">
        <f t="shared" si="5"/>
        <v>COLUMBUS TUPELO WEST POINT</v>
      </c>
    </row>
    <row r="49" spans="1:26" ht="15.6" x14ac:dyDescent="0.3">
      <c r="A49" s="28" t="s">
        <v>304</v>
      </c>
      <c r="B49" s="36"/>
      <c r="C49" s="30" t="s">
        <v>354</v>
      </c>
      <c r="D49" s="30"/>
      <c r="E49" s="30"/>
      <c r="F49" s="31" t="s">
        <v>306</v>
      </c>
      <c r="G49" s="32" t="s">
        <v>307</v>
      </c>
      <c r="H49" s="33">
        <v>720</v>
      </c>
      <c r="I49" s="34"/>
      <c r="J49" s="34"/>
      <c r="K49" s="35">
        <v>3</v>
      </c>
      <c r="L49" t="str">
        <f t="shared" si="0"/>
        <v>LINCOLN/HAST/KRNY</v>
      </c>
      <c r="M49" t="s">
        <v>401</v>
      </c>
      <c r="N49" t="str">
        <f t="shared" si="1"/>
        <v>NE</v>
      </c>
      <c r="O49" t="str">
        <f t="shared" si="2"/>
        <v>722</v>
      </c>
      <c r="P49" t="str">
        <f t="shared" si="3"/>
        <v>LINCOLN &amp; HASTINGS-KRNY NE</v>
      </c>
      <c r="Q49" s="42">
        <v>336374</v>
      </c>
      <c r="T49" t="s">
        <v>552</v>
      </c>
      <c r="U49" t="s">
        <v>765</v>
      </c>
      <c r="X49" s="50" t="s">
        <v>1281</v>
      </c>
      <c r="Y49" s="53">
        <v>429024</v>
      </c>
      <c r="Z49" t="str">
        <f t="shared" si="5"/>
        <v>CORPUS CHRISTI</v>
      </c>
    </row>
    <row r="50" spans="1:26" ht="15.6" x14ac:dyDescent="0.3">
      <c r="A50" s="28" t="s">
        <v>304</v>
      </c>
      <c r="B50" s="36"/>
      <c r="C50" s="30" t="s">
        <v>355</v>
      </c>
      <c r="D50" s="30"/>
      <c r="E50" s="30"/>
      <c r="F50" s="31" t="s">
        <v>306</v>
      </c>
      <c r="G50" s="32" t="s">
        <v>307</v>
      </c>
      <c r="H50" s="33">
        <v>720</v>
      </c>
      <c r="I50" s="34"/>
      <c r="J50" s="34"/>
      <c r="K50" s="35">
        <v>3</v>
      </c>
      <c r="L50" t="str">
        <f t="shared" si="0"/>
        <v>MASON/AUSTN/RCHSTR</v>
      </c>
      <c r="M50" t="s">
        <v>422</v>
      </c>
      <c r="N50" t="str">
        <f t="shared" si="1"/>
        <v>IA</v>
      </c>
      <c r="O50" t="str">
        <f t="shared" si="2"/>
        <v>611</v>
      </c>
      <c r="P50" t="str">
        <f t="shared" si="3"/>
        <v>ROCHESTR-MASON CITY-AUSTIN IA</v>
      </c>
      <c r="Q50" s="42">
        <v>221921</v>
      </c>
      <c r="T50" t="s">
        <v>396</v>
      </c>
      <c r="U50" t="s">
        <v>609</v>
      </c>
      <c r="X50" s="50" t="s">
        <v>1174</v>
      </c>
      <c r="Y50" s="53">
        <v>7573136</v>
      </c>
      <c r="Z50" t="str">
        <f t="shared" si="5"/>
        <v>DALLAS FT. WORTH</v>
      </c>
    </row>
    <row r="51" spans="1:26" ht="15.6" x14ac:dyDescent="0.3">
      <c r="A51" s="28" t="s">
        <v>304</v>
      </c>
      <c r="B51" s="36"/>
      <c r="C51" s="30" t="s">
        <v>356</v>
      </c>
      <c r="D51" s="30"/>
      <c r="E51" s="30"/>
      <c r="F51" s="31" t="s">
        <v>306</v>
      </c>
      <c r="G51" s="32" t="s">
        <v>307</v>
      </c>
      <c r="H51" s="33">
        <v>720</v>
      </c>
      <c r="I51" s="34"/>
      <c r="J51" s="34"/>
      <c r="K51" s="35">
        <v>3</v>
      </c>
      <c r="L51" t="str">
        <f t="shared" si="0"/>
        <v>NO PLATTE/MCCOOK/HAYS</v>
      </c>
      <c r="M51" t="s">
        <v>479</v>
      </c>
      <c r="N51" t="str">
        <f t="shared" si="1"/>
        <v>NE</v>
      </c>
      <c r="O51" t="str">
        <f t="shared" si="2"/>
        <v>740</v>
      </c>
      <c r="P51" s="5" t="str">
        <f t="shared" si="3"/>
        <v>NORTH PLATTE NE</v>
      </c>
      <c r="Q51" s="67">
        <f t="shared" si="4"/>
        <v>0</v>
      </c>
      <c r="T51" t="s">
        <v>399</v>
      </c>
      <c r="U51" t="s">
        <v>612</v>
      </c>
      <c r="X51" s="50" t="s">
        <v>1266</v>
      </c>
      <c r="Y51" s="53">
        <v>379172</v>
      </c>
      <c r="Z51" t="str">
        <f t="shared" si="5"/>
        <v>DAVENPORT</v>
      </c>
    </row>
    <row r="52" spans="1:26" ht="15.6" x14ac:dyDescent="0.3">
      <c r="A52" s="28" t="s">
        <v>304</v>
      </c>
      <c r="B52" s="36"/>
      <c r="C52" s="30" t="s">
        <v>357</v>
      </c>
      <c r="D52" s="30"/>
      <c r="E52" s="30"/>
      <c r="F52" s="31" t="s">
        <v>306</v>
      </c>
      <c r="G52" s="32" t="s">
        <v>307</v>
      </c>
      <c r="H52" s="33">
        <v>720</v>
      </c>
      <c r="I52" s="34"/>
      <c r="J52" s="34"/>
      <c r="K52" s="35">
        <v>3</v>
      </c>
      <c r="L52" t="str">
        <f t="shared" si="0"/>
        <v>OMAHA</v>
      </c>
      <c r="M52" t="str">
        <f>VLOOKUP(L52,$T$2:$T$211,1,FALSE)</f>
        <v>OMAHA</v>
      </c>
      <c r="N52" t="str">
        <f t="shared" si="1"/>
        <v>NE</v>
      </c>
      <c r="O52" t="str">
        <f t="shared" si="2"/>
        <v>652</v>
      </c>
      <c r="P52" t="str">
        <f t="shared" si="3"/>
        <v>OMAHA NE</v>
      </c>
      <c r="Q52" s="42">
        <f t="shared" si="4"/>
        <v>949442</v>
      </c>
      <c r="T52" t="s">
        <v>388</v>
      </c>
      <c r="U52" t="s">
        <v>601</v>
      </c>
      <c r="X52" s="50" t="s">
        <v>1244</v>
      </c>
      <c r="Y52" s="53">
        <v>807611</v>
      </c>
      <c r="Z52" t="str">
        <f t="shared" si="5"/>
        <v>DAYTON</v>
      </c>
    </row>
    <row r="53" spans="1:26" ht="15.6" x14ac:dyDescent="0.3">
      <c r="A53" s="28" t="s">
        <v>304</v>
      </c>
      <c r="B53" s="36"/>
      <c r="C53" s="30" t="s">
        <v>358</v>
      </c>
      <c r="D53" s="30"/>
      <c r="E53" s="30"/>
      <c r="F53" s="31" t="s">
        <v>306</v>
      </c>
      <c r="G53" s="32" t="s">
        <v>307</v>
      </c>
      <c r="H53" s="33">
        <v>720</v>
      </c>
      <c r="I53" s="34"/>
      <c r="J53" s="34"/>
      <c r="K53" s="35">
        <v>3</v>
      </c>
      <c r="L53" t="str">
        <f t="shared" si="0"/>
        <v>OTTUMWA/KIRKSVILLE</v>
      </c>
      <c r="M53" t="s">
        <v>459</v>
      </c>
      <c r="N53" t="str">
        <f t="shared" si="1"/>
        <v>IA</v>
      </c>
      <c r="O53" t="str">
        <f t="shared" si="2"/>
        <v>631</v>
      </c>
      <c r="P53" s="5" t="str">
        <f t="shared" si="3"/>
        <v>OTTUMWA-KIRKSVILLE IA</v>
      </c>
      <c r="Q53" s="67">
        <f t="shared" si="4"/>
        <v>0</v>
      </c>
      <c r="T53" t="s">
        <v>370</v>
      </c>
      <c r="U53" t="s">
        <v>581</v>
      </c>
      <c r="X53" s="50" t="s">
        <v>1185</v>
      </c>
      <c r="Y53" s="53">
        <v>2967239</v>
      </c>
      <c r="Z53" t="str">
        <f t="shared" si="5"/>
        <v>DENVER</v>
      </c>
    </row>
    <row r="54" spans="1:26" ht="15.6" x14ac:dyDescent="0.3">
      <c r="A54" s="28" t="s">
        <v>304</v>
      </c>
      <c r="B54" s="36"/>
      <c r="C54" s="30" t="s">
        <v>359</v>
      </c>
      <c r="D54" s="30"/>
      <c r="E54" s="30"/>
      <c r="F54" s="31" t="s">
        <v>306</v>
      </c>
      <c r="G54" s="32" t="s">
        <v>307</v>
      </c>
      <c r="H54" s="33">
        <v>720</v>
      </c>
      <c r="I54" s="34"/>
      <c r="J54" s="34"/>
      <c r="K54" s="35">
        <v>3</v>
      </c>
      <c r="L54" t="str">
        <f t="shared" si="0"/>
        <v>RAPID CITY</v>
      </c>
      <c r="M54" t="str">
        <f>VLOOKUP(L54,$T$2:$T$211,1,FALSE)</f>
        <v>RAPID CITY</v>
      </c>
      <c r="N54" t="str">
        <f t="shared" si="1"/>
        <v>SD</v>
      </c>
      <c r="O54" t="str">
        <f t="shared" si="2"/>
        <v>764</v>
      </c>
      <c r="P54" t="str">
        <f t="shared" si="3"/>
        <v>RAPID CITY SD</v>
      </c>
      <c r="Q54" s="42">
        <f t="shared" si="4"/>
        <v>142107</v>
      </c>
      <c r="T54" t="s">
        <v>387</v>
      </c>
      <c r="U54" t="s">
        <v>600</v>
      </c>
      <c r="X54" s="50" t="s">
        <v>1179</v>
      </c>
      <c r="Y54" s="53">
        <v>822643</v>
      </c>
      <c r="Z54" t="str">
        <f t="shared" si="5"/>
        <v>DES MOINES AMES</v>
      </c>
    </row>
    <row r="55" spans="1:26" ht="15.6" x14ac:dyDescent="0.3">
      <c r="A55" s="28" t="s">
        <v>304</v>
      </c>
      <c r="B55" s="36"/>
      <c r="C55" s="30" t="s">
        <v>360</v>
      </c>
      <c r="D55" s="30"/>
      <c r="E55" s="30"/>
      <c r="F55" s="31" t="s">
        <v>306</v>
      </c>
      <c r="G55" s="32" t="s">
        <v>307</v>
      </c>
      <c r="H55" s="33">
        <v>720</v>
      </c>
      <c r="I55" s="34"/>
      <c r="J55" s="34"/>
      <c r="K55" s="35">
        <v>3</v>
      </c>
      <c r="L55" t="str">
        <f t="shared" si="0"/>
        <v>SIOUX FALLS/MITCHELL</v>
      </c>
      <c r="M55" t="s">
        <v>412</v>
      </c>
      <c r="N55" t="str">
        <f t="shared" si="1"/>
        <v>SD</v>
      </c>
      <c r="O55" t="str">
        <f t="shared" si="2"/>
        <v>725</v>
      </c>
      <c r="P55" t="str">
        <f t="shared" si="3"/>
        <v>SIOUX FALLS(MITCHELL) SD</v>
      </c>
      <c r="Q55" s="42">
        <v>268232</v>
      </c>
      <c r="T55" t="s">
        <v>389</v>
      </c>
      <c r="U55" t="s">
        <v>602</v>
      </c>
      <c r="X55" s="50" t="s">
        <v>1220</v>
      </c>
      <c r="Y55" s="53">
        <v>4319629</v>
      </c>
      <c r="Z55" t="str">
        <f t="shared" si="5"/>
        <v>DETROIT</v>
      </c>
    </row>
    <row r="56" spans="1:26" ht="15.6" x14ac:dyDescent="0.3">
      <c r="A56" s="28" t="s">
        <v>304</v>
      </c>
      <c r="B56" s="36"/>
      <c r="C56" s="30" t="s">
        <v>361</v>
      </c>
      <c r="D56" s="30"/>
      <c r="E56" s="30"/>
      <c r="F56" s="31" t="s">
        <v>306</v>
      </c>
      <c r="G56" s="32" t="s">
        <v>307</v>
      </c>
      <c r="H56" s="33">
        <v>720</v>
      </c>
      <c r="I56" s="34"/>
      <c r="J56" s="34"/>
      <c r="K56" s="35">
        <v>3</v>
      </c>
      <c r="L56" t="str">
        <f t="shared" si="0"/>
        <v>SOUTH BEND/ELKHART</v>
      </c>
      <c r="M56" t="s">
        <v>418</v>
      </c>
      <c r="N56" t="str">
        <f t="shared" si="1"/>
        <v>IN</v>
      </c>
      <c r="O56" t="str">
        <f t="shared" si="2"/>
        <v>588</v>
      </c>
      <c r="P56" t="str">
        <f t="shared" si="3"/>
        <v>SOUTH BEND-ELKHART IN</v>
      </c>
      <c r="Q56" s="42">
        <v>323613</v>
      </c>
      <c r="T56" t="s">
        <v>504</v>
      </c>
      <c r="U56" t="s">
        <v>717</v>
      </c>
      <c r="X56" s="50" t="s">
        <v>1330</v>
      </c>
      <c r="Y56" s="53">
        <v>149358</v>
      </c>
      <c r="Z56" t="str">
        <f t="shared" si="5"/>
        <v>DOTHAN</v>
      </c>
    </row>
    <row r="57" spans="1:26" ht="15.6" x14ac:dyDescent="0.3">
      <c r="A57" s="28" t="s">
        <v>304</v>
      </c>
      <c r="B57" s="36"/>
      <c r="C57" s="30" t="s">
        <v>362</v>
      </c>
      <c r="D57" s="30"/>
      <c r="E57" s="30"/>
      <c r="F57" s="31" t="s">
        <v>306</v>
      </c>
      <c r="G57" s="32" t="s">
        <v>307</v>
      </c>
      <c r="H57" s="33">
        <v>720</v>
      </c>
      <c r="I57" s="34"/>
      <c r="J57" s="34"/>
      <c r="K57" s="35">
        <v>3</v>
      </c>
      <c r="L57" t="str">
        <f t="shared" si="0"/>
        <v>TERRE HAUTE</v>
      </c>
      <c r="M57" t="str">
        <f>VLOOKUP(L57,$T$2:$T$211,1,FALSE)</f>
        <v>TERRE HAUTE</v>
      </c>
      <c r="N57" t="str">
        <f t="shared" si="1"/>
        <v>IN</v>
      </c>
      <c r="O57" t="str">
        <f t="shared" si="2"/>
        <v>581</v>
      </c>
      <c r="P57" t="str">
        <f t="shared" si="3"/>
        <v>TERRE HAUTE IN</v>
      </c>
      <c r="Q57" s="42">
        <f t="shared" si="4"/>
        <v>186367</v>
      </c>
      <c r="T57" t="s">
        <v>424</v>
      </c>
      <c r="U57" t="s">
        <v>636</v>
      </c>
      <c r="X57" s="50" t="s">
        <v>1285</v>
      </c>
      <c r="Y57" s="53">
        <v>288732</v>
      </c>
      <c r="Z57" t="str">
        <f t="shared" si="5"/>
        <v>DULUTH SUPERIOR</v>
      </c>
    </row>
    <row r="58" spans="1:26" ht="15.6" x14ac:dyDescent="0.3">
      <c r="A58" s="28" t="s">
        <v>304</v>
      </c>
      <c r="B58" s="36"/>
      <c r="C58" s="30" t="s">
        <v>363</v>
      </c>
      <c r="D58" s="30"/>
      <c r="E58" s="30"/>
      <c r="F58" s="31" t="s">
        <v>306</v>
      </c>
      <c r="G58" s="32" t="s">
        <v>307</v>
      </c>
      <c r="H58" s="33">
        <v>720</v>
      </c>
      <c r="I58" s="34"/>
      <c r="J58" s="34"/>
      <c r="K58" s="35">
        <v>3</v>
      </c>
      <c r="L58" t="str">
        <f t="shared" si="0"/>
        <v>TWIN FALLS</v>
      </c>
      <c r="M58" t="str">
        <f>VLOOKUP(L58,$T$2:$T$211,1,FALSE)</f>
        <v>TWIN FALLS</v>
      </c>
      <c r="N58" t="str">
        <f t="shared" si="1"/>
        <v>ID</v>
      </c>
      <c r="O58" t="str">
        <f t="shared" si="2"/>
        <v>760</v>
      </c>
      <c r="P58" t="str">
        <f t="shared" si="3"/>
        <v>TWIN FALLS ID</v>
      </c>
      <c r="Q58" s="42">
        <f t="shared" si="4"/>
        <v>111290</v>
      </c>
      <c r="T58" t="s">
        <v>478</v>
      </c>
      <c r="U58" t="s">
        <v>691</v>
      </c>
      <c r="X58" s="50" t="s">
        <v>1299</v>
      </c>
      <c r="Y58" s="53">
        <v>844124</v>
      </c>
      <c r="Z58" t="str">
        <f t="shared" si="5"/>
        <v>EL PASO</v>
      </c>
    </row>
    <row r="59" spans="1:26" ht="15.6" x14ac:dyDescent="0.3">
      <c r="A59" s="28" t="s">
        <v>304</v>
      </c>
      <c r="B59" s="36"/>
      <c r="C59" s="30" t="s">
        <v>364</v>
      </c>
      <c r="D59" s="30"/>
      <c r="E59" s="30"/>
      <c r="F59" s="31" t="s">
        <v>306</v>
      </c>
      <c r="G59" s="32" t="s">
        <v>307</v>
      </c>
      <c r="H59" s="33">
        <v>720</v>
      </c>
      <c r="I59" s="34"/>
      <c r="J59" s="34"/>
      <c r="K59" s="35">
        <v>3</v>
      </c>
      <c r="L59" t="str">
        <f t="shared" si="0"/>
        <v>YUMA/EL CENTRO</v>
      </c>
      <c r="M59" t="s">
        <v>458</v>
      </c>
      <c r="N59" t="str">
        <f t="shared" si="1"/>
        <v>AZ</v>
      </c>
      <c r="O59" t="str">
        <f t="shared" si="2"/>
        <v>771</v>
      </c>
      <c r="P59" t="str">
        <f t="shared" si="3"/>
        <v>YUMA-EL CENTRO AZ</v>
      </c>
      <c r="Q59" s="42">
        <v>395002</v>
      </c>
      <c r="T59" t="s">
        <v>564</v>
      </c>
      <c r="U59" t="s">
        <v>777</v>
      </c>
      <c r="X59" s="50" t="s">
        <v>1351</v>
      </c>
      <c r="Y59" s="53">
        <v>83456</v>
      </c>
      <c r="Z59" t="str">
        <f t="shared" si="5"/>
        <v>ELMIRA</v>
      </c>
    </row>
    <row r="60" spans="1:26" x14ac:dyDescent="0.3">
      <c r="T60" t="s">
        <v>528</v>
      </c>
      <c r="U60" t="s">
        <v>741</v>
      </c>
      <c r="X60" s="50" t="s">
        <v>1329</v>
      </c>
      <c r="Y60" s="53">
        <v>269728</v>
      </c>
      <c r="Z60" t="str">
        <f t="shared" si="5"/>
        <v>ERIE</v>
      </c>
    </row>
    <row r="61" spans="1:26" x14ac:dyDescent="0.3">
      <c r="T61" t="s">
        <v>406</v>
      </c>
      <c r="U61" t="s">
        <v>619</v>
      </c>
      <c r="X61" s="50" t="s">
        <v>1279</v>
      </c>
      <c r="Y61" s="53">
        <v>382067</v>
      </c>
      <c r="Z61" t="str">
        <f t="shared" si="5"/>
        <v>EUGENE</v>
      </c>
    </row>
    <row r="62" spans="1:26" x14ac:dyDescent="0.3">
      <c r="T62" t="s">
        <v>556</v>
      </c>
      <c r="U62" t="s">
        <v>769</v>
      </c>
      <c r="X62" s="50" t="s">
        <v>1305</v>
      </c>
      <c r="Y62" s="53">
        <v>0</v>
      </c>
      <c r="Z62" t="str">
        <f t="shared" si="5"/>
        <v>EUREKA</v>
      </c>
    </row>
    <row r="63" spans="1:26" x14ac:dyDescent="0.3">
      <c r="T63" t="s">
        <v>430</v>
      </c>
      <c r="U63" t="s">
        <v>642</v>
      </c>
      <c r="X63" s="50" t="s">
        <v>1296</v>
      </c>
      <c r="Y63" s="53">
        <v>315086</v>
      </c>
      <c r="Z63" t="str">
        <f t="shared" si="5"/>
        <v>EVANSVILLE</v>
      </c>
    </row>
    <row r="64" spans="1:26" x14ac:dyDescent="0.3">
      <c r="T64" t="s">
        <v>456</v>
      </c>
      <c r="U64" t="s">
        <v>668</v>
      </c>
      <c r="X64" s="50" t="s">
        <v>1303</v>
      </c>
      <c r="Y64" s="53">
        <v>246145</v>
      </c>
      <c r="Z64" t="str">
        <f t="shared" si="5"/>
        <v>FARGO VALLEY CITY</v>
      </c>
    </row>
    <row r="65" spans="20:26" x14ac:dyDescent="0.3">
      <c r="T65" t="s">
        <v>404</v>
      </c>
      <c r="U65" t="s">
        <v>617</v>
      </c>
      <c r="X65" s="50" t="s">
        <v>1256</v>
      </c>
      <c r="Y65" s="53">
        <v>699478</v>
      </c>
      <c r="Z65" t="str">
        <f t="shared" si="5"/>
        <v>FLINT SAGINAW BAY CITY</v>
      </c>
    </row>
    <row r="66" spans="20:26" x14ac:dyDescent="0.3">
      <c r="T66" t="s">
        <v>488</v>
      </c>
      <c r="U66" t="s">
        <v>701</v>
      </c>
      <c r="X66" s="50" t="s">
        <v>1196</v>
      </c>
      <c r="Y66" s="54">
        <v>1465296</v>
      </c>
      <c r="Z66" t="str">
        <f t="shared" si="5"/>
        <v>FRESNO VISALIA</v>
      </c>
    </row>
    <row r="67" spans="20:26" x14ac:dyDescent="0.3">
      <c r="T67" t="s">
        <v>495</v>
      </c>
      <c r="U67" t="s">
        <v>708</v>
      </c>
      <c r="X67" s="50" t="s">
        <v>1176</v>
      </c>
      <c r="Y67" s="53">
        <v>384902</v>
      </c>
      <c r="Z67" t="str">
        <f t="shared" ref="Z67:Z130" si="6">UPPER(X67)</f>
        <v>FT. MYERS NAPLES</v>
      </c>
    </row>
    <row r="68" spans="20:26" x14ac:dyDescent="0.3">
      <c r="T68" t="s">
        <v>481</v>
      </c>
      <c r="U68" t="s">
        <v>694</v>
      </c>
      <c r="X68" s="50" t="s">
        <v>1249</v>
      </c>
      <c r="Y68" s="53">
        <v>413263</v>
      </c>
      <c r="Z68" t="str">
        <f t="shared" si="6"/>
        <v>FT. WAYNE</v>
      </c>
    </row>
    <row r="69" spans="20:26" x14ac:dyDescent="0.3">
      <c r="T69" t="s">
        <v>460</v>
      </c>
      <c r="U69" t="s">
        <v>673</v>
      </c>
      <c r="X69" s="50" t="s">
        <v>1291</v>
      </c>
      <c r="Y69" s="53">
        <v>329128</v>
      </c>
      <c r="Z69" t="str">
        <f t="shared" si="6"/>
        <v>GAINESVILLE</v>
      </c>
    </row>
    <row r="70" spans="20:26" x14ac:dyDescent="0.3">
      <c r="T70" t="s">
        <v>416</v>
      </c>
      <c r="U70" t="s">
        <v>628</v>
      </c>
      <c r="X70" s="50" t="s">
        <v>1322</v>
      </c>
      <c r="Y70" s="53">
        <v>154210</v>
      </c>
      <c r="Z70" t="str">
        <f t="shared" si="6"/>
        <v>GRAND JUNCTION MONTROSE</v>
      </c>
    </row>
    <row r="71" spans="20:26" x14ac:dyDescent="0.3">
      <c r="T71" t="s">
        <v>509</v>
      </c>
      <c r="U71" t="s">
        <v>722</v>
      </c>
      <c r="X71" s="50" t="s">
        <v>1209</v>
      </c>
      <c r="Y71" s="53">
        <v>1476595</v>
      </c>
      <c r="Z71" t="str">
        <f t="shared" si="6"/>
        <v>GRAND RAPIDS KALAMAZOO BATTLE CREEK</v>
      </c>
    </row>
    <row r="72" spans="20:26" x14ac:dyDescent="0.3">
      <c r="T72" t="s">
        <v>571</v>
      </c>
      <c r="U72" t="s">
        <v>784</v>
      </c>
      <c r="X72" s="50" t="s">
        <v>1348</v>
      </c>
      <c r="Y72" s="53">
        <v>81366</v>
      </c>
      <c r="Z72" t="str">
        <f t="shared" si="6"/>
        <v>GREAT FALLS</v>
      </c>
    </row>
    <row r="73" spans="20:26" x14ac:dyDescent="0.3">
      <c r="T73" t="s">
        <v>451</v>
      </c>
      <c r="U73" t="s">
        <v>663</v>
      </c>
      <c r="X73" s="50" t="s">
        <v>1241</v>
      </c>
      <c r="Y73" s="53">
        <v>560880</v>
      </c>
      <c r="Z73" t="str">
        <f t="shared" si="6"/>
        <v>GREEN BAY APPLETON</v>
      </c>
    </row>
    <row r="74" spans="20:26" x14ac:dyDescent="0.3">
      <c r="T74" t="s">
        <v>469</v>
      </c>
      <c r="U74" t="s">
        <v>682</v>
      </c>
      <c r="X74" s="50" t="s">
        <v>1208</v>
      </c>
      <c r="Y74" s="53">
        <v>1447859</v>
      </c>
      <c r="Z74" t="str">
        <f t="shared" si="6"/>
        <v>GREENSBORO HIGH POINT WINSTON SALEM</v>
      </c>
    </row>
    <row r="75" spans="20:26" x14ac:dyDescent="0.3">
      <c r="T75" t="s">
        <v>558</v>
      </c>
      <c r="U75" t="s">
        <v>771</v>
      </c>
      <c r="X75" s="50" t="s">
        <v>1261</v>
      </c>
      <c r="Y75" s="53">
        <v>305026</v>
      </c>
      <c r="Z75" t="str">
        <f t="shared" si="6"/>
        <v>GREENVILLE NEW BERN WASHINGTON</v>
      </c>
    </row>
    <row r="76" spans="20:26" x14ac:dyDescent="0.3">
      <c r="T76" t="s">
        <v>390</v>
      </c>
      <c r="U76" t="s">
        <v>603</v>
      </c>
      <c r="X76" s="50" t="s">
        <v>1362</v>
      </c>
      <c r="Y76" s="53">
        <v>1702942</v>
      </c>
      <c r="Z76" t="str">
        <f t="shared" si="6"/>
        <v>GREENVILLE SPARTANBURG ASHEVILLE</v>
      </c>
    </row>
    <row r="77" spans="20:26" x14ac:dyDescent="0.3">
      <c r="T77" t="s">
        <v>493</v>
      </c>
      <c r="U77" t="s">
        <v>706</v>
      </c>
      <c r="X77" s="50" t="s">
        <v>1361</v>
      </c>
      <c r="Y77" s="53">
        <v>0</v>
      </c>
      <c r="Z77" t="str">
        <f t="shared" si="6"/>
        <v>GREENWOOD GREENVILLE</v>
      </c>
    </row>
    <row r="78" spans="20:26" x14ac:dyDescent="0.3">
      <c r="T78" t="s">
        <v>527</v>
      </c>
      <c r="U78" t="s">
        <v>740</v>
      </c>
      <c r="X78" s="50" t="s">
        <v>1294</v>
      </c>
      <c r="Y78" s="53">
        <v>1291870</v>
      </c>
      <c r="Z78" t="str">
        <f t="shared" si="6"/>
        <v>HARLINGEN WESLACO BROWNSVILLE MCALLEN</v>
      </c>
    </row>
    <row r="79" spans="20:26" x14ac:dyDescent="0.3">
      <c r="T79" t="s">
        <v>444</v>
      </c>
      <c r="U79" t="s">
        <v>656</v>
      </c>
      <c r="X79" s="50" t="s">
        <v>1224</v>
      </c>
      <c r="Y79" s="53">
        <v>1714516</v>
      </c>
      <c r="Z79" t="str">
        <f t="shared" si="6"/>
        <v>HARRISBURG LANCASTER LEBANON YORK</v>
      </c>
    </row>
    <row r="80" spans="20:26" x14ac:dyDescent="0.3">
      <c r="T80" t="s">
        <v>517</v>
      </c>
      <c r="U80" t="s">
        <v>730</v>
      </c>
      <c r="X80" s="50" t="s">
        <v>1341</v>
      </c>
      <c r="Y80" s="53">
        <v>134964</v>
      </c>
      <c r="Z80" t="str">
        <f t="shared" si="6"/>
        <v>HARRISONBURG</v>
      </c>
    </row>
    <row r="81" spans="20:26" x14ac:dyDescent="0.3">
      <c r="T81" t="s">
        <v>510</v>
      </c>
      <c r="U81" t="s">
        <v>723</v>
      </c>
      <c r="X81" s="50" t="s">
        <v>1227</v>
      </c>
      <c r="Y81" s="53">
        <v>1204877</v>
      </c>
      <c r="Z81" t="str">
        <f t="shared" si="6"/>
        <v>HARTFORD NEW HAVEN</v>
      </c>
    </row>
    <row r="82" spans="20:26" x14ac:dyDescent="0.3">
      <c r="T82" t="s">
        <v>511</v>
      </c>
      <c r="U82" t="s">
        <v>724</v>
      </c>
      <c r="X82" s="50" t="s">
        <v>1357</v>
      </c>
      <c r="Y82" s="53">
        <v>1023606</v>
      </c>
      <c r="Z82" t="str">
        <f t="shared" si="6"/>
        <v>HATTIESBURG LAUREL</v>
      </c>
    </row>
    <row r="83" spans="20:26" x14ac:dyDescent="0.3">
      <c r="T83" t="s">
        <v>497</v>
      </c>
      <c r="U83" t="s">
        <v>710</v>
      </c>
      <c r="X83" s="50" t="s">
        <v>1327</v>
      </c>
      <c r="Y83" s="53">
        <v>0</v>
      </c>
      <c r="Z83" t="str">
        <f t="shared" si="6"/>
        <v>HELENA</v>
      </c>
    </row>
    <row r="84" spans="20:26" x14ac:dyDescent="0.3">
      <c r="T84" t="s">
        <v>445</v>
      </c>
      <c r="U84" t="s">
        <v>657</v>
      </c>
      <c r="X84" s="50" t="s">
        <v>1198</v>
      </c>
      <c r="Y84" s="53">
        <v>974563</v>
      </c>
      <c r="Z84" t="str">
        <f t="shared" si="6"/>
        <v>HONOLULU</v>
      </c>
    </row>
    <row r="85" spans="20:26" x14ac:dyDescent="0.3">
      <c r="T85" t="s">
        <v>553</v>
      </c>
      <c r="U85" t="s">
        <v>766</v>
      </c>
      <c r="X85" s="50" t="s">
        <v>1202</v>
      </c>
      <c r="Y85" s="53">
        <v>7066141</v>
      </c>
      <c r="Z85" t="str">
        <f t="shared" si="6"/>
        <v>HOUSTON</v>
      </c>
    </row>
    <row r="86" spans="20:26" x14ac:dyDescent="0.3">
      <c r="T86" t="s">
        <v>544</v>
      </c>
      <c r="U86" t="s">
        <v>757</v>
      </c>
      <c r="X86" s="51" t="s">
        <v>1197</v>
      </c>
      <c r="Y86" s="53">
        <v>772397</v>
      </c>
      <c r="Z86" t="str">
        <f t="shared" si="6"/>
        <v xml:space="preserve">HUNTSVILLE DECATUR </v>
      </c>
    </row>
    <row r="87" spans="20:26" x14ac:dyDescent="0.3">
      <c r="T87" t="s">
        <v>486</v>
      </c>
      <c r="U87" t="s">
        <v>699</v>
      </c>
      <c r="X87" s="50" t="s">
        <v>1338</v>
      </c>
      <c r="Y87" s="53">
        <v>247019</v>
      </c>
      <c r="Z87" t="str">
        <f t="shared" si="6"/>
        <v>IDAHO FALLS POCATELLO</v>
      </c>
    </row>
    <row r="88" spans="20:26" x14ac:dyDescent="0.3">
      <c r="T88" t="s">
        <v>449</v>
      </c>
      <c r="U88" t="s">
        <v>661</v>
      </c>
      <c r="X88" s="51" t="s">
        <v>1229</v>
      </c>
      <c r="Y88" s="53">
        <v>2074537</v>
      </c>
      <c r="Z88" t="str">
        <f t="shared" si="6"/>
        <v>INDIANAPOLIS</v>
      </c>
    </row>
    <row r="89" spans="20:26" x14ac:dyDescent="0.3">
      <c r="T89" t="s">
        <v>506</v>
      </c>
      <c r="U89" t="s">
        <v>719</v>
      </c>
      <c r="X89" s="51" t="s">
        <v>1267</v>
      </c>
      <c r="Y89" s="53">
        <v>594806</v>
      </c>
      <c r="Z89" t="str">
        <f t="shared" si="6"/>
        <v>JACKSON</v>
      </c>
    </row>
    <row r="90" spans="20:26" x14ac:dyDescent="0.3">
      <c r="T90" t="s">
        <v>446</v>
      </c>
      <c r="U90" t="s">
        <v>658</v>
      </c>
      <c r="X90" s="51" t="s">
        <v>1359</v>
      </c>
      <c r="Y90" s="53">
        <v>178644</v>
      </c>
      <c r="Z90" t="str">
        <f t="shared" si="6"/>
        <v>JACKSON TN</v>
      </c>
    </row>
    <row r="91" spans="20:26" x14ac:dyDescent="0.3">
      <c r="T91" t="s">
        <v>377</v>
      </c>
      <c r="U91" t="s">
        <v>589</v>
      </c>
      <c r="X91" s="51" t="s">
        <v>1211</v>
      </c>
      <c r="Y91" s="53">
        <v>1678293</v>
      </c>
      <c r="Z91" t="str">
        <f t="shared" si="6"/>
        <v>JACKSONVILLE</v>
      </c>
    </row>
    <row r="92" spans="20:26" x14ac:dyDescent="0.3">
      <c r="T92" t="s">
        <v>508</v>
      </c>
      <c r="U92" t="s">
        <v>721</v>
      </c>
      <c r="X92" s="51" t="s">
        <v>1312</v>
      </c>
      <c r="Y92" s="53">
        <v>252021</v>
      </c>
      <c r="Z92" t="str">
        <f t="shared" si="6"/>
        <v>JOHNSTOWN ALTOONA</v>
      </c>
    </row>
    <row r="93" spans="20:26" x14ac:dyDescent="0.3">
      <c r="T93" t="s">
        <v>549</v>
      </c>
      <c r="U93" t="s">
        <v>762</v>
      </c>
      <c r="X93" s="51" t="s">
        <v>1352</v>
      </c>
      <c r="Y93" s="53">
        <v>133860</v>
      </c>
      <c r="Z93" t="str">
        <f t="shared" si="6"/>
        <v>JONESBORO</v>
      </c>
    </row>
    <row r="94" spans="20:26" x14ac:dyDescent="0.3">
      <c r="T94" t="s">
        <v>428</v>
      </c>
      <c r="U94" t="s">
        <v>640</v>
      </c>
      <c r="X94" s="51" t="s">
        <v>1318</v>
      </c>
      <c r="Y94" s="53">
        <v>179564</v>
      </c>
      <c r="Z94" t="str">
        <f t="shared" si="6"/>
        <v>JOPLIN PITTSBURG</v>
      </c>
    </row>
    <row r="95" spans="20:26" x14ac:dyDescent="0.3">
      <c r="T95" t="s">
        <v>518</v>
      </c>
      <c r="U95" t="s">
        <v>731</v>
      </c>
      <c r="X95" s="51" t="s">
        <v>1210</v>
      </c>
      <c r="Y95" s="53">
        <v>2157990</v>
      </c>
      <c r="Z95" t="str">
        <f t="shared" si="6"/>
        <v>KANSAS CITY</v>
      </c>
    </row>
    <row r="96" spans="20:26" x14ac:dyDescent="0.3">
      <c r="T96" t="s">
        <v>537</v>
      </c>
      <c r="U96" t="s">
        <v>750</v>
      </c>
      <c r="X96" s="51" t="s">
        <v>1232</v>
      </c>
      <c r="Y96" s="53">
        <v>869046</v>
      </c>
      <c r="Z96" t="str">
        <f t="shared" si="6"/>
        <v>KNOXVILLE</v>
      </c>
    </row>
    <row r="97" spans="20:26" x14ac:dyDescent="0.3">
      <c r="T97" t="s">
        <v>427</v>
      </c>
      <c r="U97" t="s">
        <v>639</v>
      </c>
      <c r="X97" s="51" t="s">
        <v>1325</v>
      </c>
      <c r="Y97" s="53">
        <v>305920</v>
      </c>
      <c r="Z97" t="str">
        <f t="shared" si="6"/>
        <v>LA CROSSE EAU CLAIRE</v>
      </c>
    </row>
    <row r="98" spans="20:26" x14ac:dyDescent="0.3">
      <c r="T98" t="s">
        <v>568</v>
      </c>
      <c r="U98" t="s">
        <v>781</v>
      </c>
      <c r="X98" s="51" t="s">
        <v>1342</v>
      </c>
      <c r="Y98" s="53">
        <v>233002</v>
      </c>
      <c r="Z98" t="str">
        <f t="shared" si="6"/>
        <v>LAFAYETTE IN</v>
      </c>
    </row>
    <row r="99" spans="20:26" x14ac:dyDescent="0.3">
      <c r="T99" t="s">
        <v>374</v>
      </c>
      <c r="U99" t="s">
        <v>585</v>
      </c>
      <c r="X99" s="51" t="s">
        <v>1290</v>
      </c>
      <c r="Y99" s="53">
        <v>489207</v>
      </c>
      <c r="Z99" t="str">
        <f t="shared" si="6"/>
        <v>LAFAYETTE LA</v>
      </c>
    </row>
    <row r="100" spans="20:26" x14ac:dyDescent="0.3">
      <c r="T100" t="s">
        <v>496</v>
      </c>
      <c r="U100" t="s">
        <v>709</v>
      </c>
      <c r="X100" s="51" t="s">
        <v>1328</v>
      </c>
      <c r="Y100" s="53">
        <v>210409</v>
      </c>
      <c r="Z100" t="str">
        <f t="shared" si="6"/>
        <v>LAKE CHARLES</v>
      </c>
    </row>
    <row r="101" spans="20:26" x14ac:dyDescent="0.3">
      <c r="T101" t="s">
        <v>405</v>
      </c>
      <c r="U101" t="s">
        <v>618</v>
      </c>
      <c r="X101" s="51" t="s">
        <v>1263</v>
      </c>
      <c r="Y101" s="53">
        <v>550391</v>
      </c>
      <c r="Z101" t="str">
        <f t="shared" si="6"/>
        <v>LANSING</v>
      </c>
    </row>
    <row r="102" spans="20:26" x14ac:dyDescent="0.3">
      <c r="T102" t="s">
        <v>452</v>
      </c>
      <c r="U102" t="s">
        <v>664</v>
      </c>
      <c r="X102" s="51" t="s">
        <v>1368</v>
      </c>
      <c r="Y102" s="53">
        <v>276652</v>
      </c>
      <c r="Z102" t="str">
        <f t="shared" si="6"/>
        <v>LAREDO</v>
      </c>
    </row>
    <row r="103" spans="20:26" x14ac:dyDescent="0.3">
      <c r="T103" t="s">
        <v>522</v>
      </c>
      <c r="U103" t="s">
        <v>735</v>
      </c>
      <c r="X103" s="51" t="s">
        <v>1223</v>
      </c>
      <c r="Y103" s="53">
        <v>2266715</v>
      </c>
      <c r="Z103" t="str">
        <f t="shared" si="6"/>
        <v>LAS VEGAS</v>
      </c>
    </row>
    <row r="104" spans="20:26" x14ac:dyDescent="0.3">
      <c r="T104" t="s">
        <v>554</v>
      </c>
      <c r="U104" t="s">
        <v>767</v>
      </c>
      <c r="X104" s="51" t="s">
        <v>1233</v>
      </c>
      <c r="Y104" s="53">
        <v>517056</v>
      </c>
      <c r="Z104" t="str">
        <f t="shared" si="6"/>
        <v>LEXINGTON</v>
      </c>
    </row>
    <row r="105" spans="20:26" x14ac:dyDescent="0.3">
      <c r="T105" t="s">
        <v>492</v>
      </c>
      <c r="U105" t="s">
        <v>705</v>
      </c>
      <c r="X105" s="51" t="s">
        <v>1347</v>
      </c>
      <c r="Y105" s="53">
        <v>102351</v>
      </c>
      <c r="Z105" t="str">
        <f t="shared" si="6"/>
        <v>LIMA</v>
      </c>
    </row>
    <row r="106" spans="20:26" x14ac:dyDescent="0.3">
      <c r="T106" t="s">
        <v>562</v>
      </c>
      <c r="U106" t="s">
        <v>775</v>
      </c>
      <c r="X106" s="51" t="s">
        <v>1300</v>
      </c>
      <c r="Y106" s="53">
        <v>336374</v>
      </c>
      <c r="Z106" t="str">
        <f t="shared" si="6"/>
        <v>LINCOLN HASTINGS KEARNEY</v>
      </c>
    </row>
    <row r="107" spans="20:26" x14ac:dyDescent="0.3">
      <c r="T107" t="s">
        <v>373</v>
      </c>
      <c r="U107" t="s">
        <v>584</v>
      </c>
      <c r="X107" s="51" t="s">
        <v>1253</v>
      </c>
      <c r="Y107" s="53">
        <v>830188</v>
      </c>
      <c r="Z107" t="str">
        <f t="shared" si="6"/>
        <v>LITTLE ROCK PINE BLUFF</v>
      </c>
    </row>
    <row r="108" spans="20:26" x14ac:dyDescent="0.3">
      <c r="T108" t="s">
        <v>491</v>
      </c>
      <c r="U108" t="s">
        <v>704</v>
      </c>
      <c r="X108" s="51" t="s">
        <v>1172</v>
      </c>
      <c r="Y108" s="53">
        <v>13214799</v>
      </c>
      <c r="Z108" t="str">
        <f t="shared" si="6"/>
        <v>LOS ANGELES</v>
      </c>
    </row>
    <row r="109" spans="20:26" x14ac:dyDescent="0.3">
      <c r="T109" t="s">
        <v>461</v>
      </c>
      <c r="U109" t="s">
        <v>674</v>
      </c>
      <c r="X109" s="51" t="s">
        <v>1183</v>
      </c>
      <c r="Y109" s="53">
        <v>1265108</v>
      </c>
      <c r="Z109" t="str">
        <f t="shared" si="6"/>
        <v>LOUISVILLE</v>
      </c>
    </row>
    <row r="110" spans="20:26" x14ac:dyDescent="0.3">
      <c r="T110" t="s">
        <v>401</v>
      </c>
      <c r="U110" t="s">
        <v>614</v>
      </c>
      <c r="X110" s="51" t="s">
        <v>1317</v>
      </c>
      <c r="Y110" s="53">
        <v>322257</v>
      </c>
      <c r="Z110" t="str">
        <f t="shared" si="6"/>
        <v>LUBBOCK</v>
      </c>
    </row>
    <row r="111" spans="20:26" x14ac:dyDescent="0.3">
      <c r="T111" t="s">
        <v>502</v>
      </c>
      <c r="U111" t="s">
        <v>715</v>
      </c>
      <c r="X111" s="51" t="s">
        <v>1297</v>
      </c>
      <c r="Y111" s="53">
        <v>229996</v>
      </c>
      <c r="Z111" t="str">
        <f t="shared" si="6"/>
        <v>MACON</v>
      </c>
    </row>
    <row r="112" spans="20:26" x14ac:dyDescent="0.3">
      <c r="T112" t="s">
        <v>381</v>
      </c>
      <c r="U112" t="s">
        <v>594</v>
      </c>
      <c r="X112" s="51" t="s">
        <v>1254</v>
      </c>
      <c r="Y112" s="53">
        <v>664865</v>
      </c>
      <c r="Z112" t="str">
        <f t="shared" si="6"/>
        <v>MADISON</v>
      </c>
    </row>
    <row r="113" spans="20:26" x14ac:dyDescent="0.3">
      <c r="T113" t="s">
        <v>409</v>
      </c>
      <c r="U113" t="s">
        <v>621</v>
      </c>
      <c r="X113" s="51" t="s">
        <v>1350</v>
      </c>
      <c r="Y113" s="53">
        <v>101927</v>
      </c>
      <c r="Z113" t="str">
        <f t="shared" si="6"/>
        <v>MANKATO</v>
      </c>
    </row>
    <row r="114" spans="20:26" x14ac:dyDescent="0.3">
      <c r="T114" t="s">
        <v>567</v>
      </c>
      <c r="U114" t="s">
        <v>780</v>
      </c>
      <c r="X114" s="51" t="s">
        <v>1355</v>
      </c>
      <c r="Y114" s="53">
        <v>0</v>
      </c>
      <c r="Z114" t="str">
        <f t="shared" si="6"/>
        <v>MARQUETTE</v>
      </c>
    </row>
    <row r="115" spans="20:26" x14ac:dyDescent="0.3">
      <c r="T115" t="s">
        <v>398</v>
      </c>
      <c r="U115" t="s">
        <v>611</v>
      </c>
      <c r="X115" s="51" t="s">
        <v>1275</v>
      </c>
      <c r="Y115" s="53">
        <v>220944</v>
      </c>
      <c r="Z115" t="str">
        <f t="shared" si="6"/>
        <v>MEDFORD KLAMATH FALLS</v>
      </c>
    </row>
    <row r="116" spans="20:26" x14ac:dyDescent="0.3">
      <c r="T116" t="s">
        <v>380</v>
      </c>
      <c r="U116" t="s">
        <v>593</v>
      </c>
      <c r="X116" s="51" t="s">
        <v>1237</v>
      </c>
      <c r="Y116" s="53">
        <v>1346045</v>
      </c>
      <c r="Z116" t="str">
        <f t="shared" si="6"/>
        <v>MEMPHIS</v>
      </c>
    </row>
    <row r="117" spans="20:26" x14ac:dyDescent="0.3">
      <c r="T117" t="s">
        <v>454</v>
      </c>
      <c r="U117" t="s">
        <v>666</v>
      </c>
      <c r="X117" s="51" t="s">
        <v>1366</v>
      </c>
      <c r="Y117" s="53">
        <v>0</v>
      </c>
      <c r="Z117" t="str">
        <f t="shared" si="6"/>
        <v>MERIDIAN</v>
      </c>
    </row>
    <row r="118" spans="20:26" x14ac:dyDescent="0.3">
      <c r="T118" t="s">
        <v>536</v>
      </c>
      <c r="U118" t="s">
        <v>749</v>
      </c>
      <c r="X118" s="51" t="s">
        <v>1199</v>
      </c>
      <c r="Y118" s="53">
        <v>4669718</v>
      </c>
      <c r="Z118" t="str">
        <f t="shared" si="6"/>
        <v>MIAMI FORT LAUDERDALE</v>
      </c>
    </row>
    <row r="119" spans="20:26" x14ac:dyDescent="0.3">
      <c r="T119" t="s">
        <v>435</v>
      </c>
      <c r="U119" t="s">
        <v>647</v>
      </c>
      <c r="X119" s="51" t="s">
        <v>1216</v>
      </c>
      <c r="Y119" s="53">
        <v>1575179</v>
      </c>
      <c r="Z119" t="str">
        <f t="shared" si="6"/>
        <v>MILWAUKEE</v>
      </c>
    </row>
    <row r="120" spans="20:26" x14ac:dyDescent="0.3">
      <c r="T120" t="s">
        <v>474</v>
      </c>
      <c r="U120" t="s">
        <v>687</v>
      </c>
      <c r="X120" s="51" t="s">
        <v>1217</v>
      </c>
      <c r="Y120" s="53">
        <v>3640043</v>
      </c>
      <c r="Z120" t="str">
        <f t="shared" si="6"/>
        <v>MINNEAPOLIS ST. PAUL</v>
      </c>
    </row>
    <row r="121" spans="20:26" x14ac:dyDescent="0.3">
      <c r="T121" t="s">
        <v>566</v>
      </c>
      <c r="U121" t="s">
        <v>779</v>
      </c>
      <c r="X121" s="51" t="s">
        <v>1346</v>
      </c>
      <c r="Y121" s="53">
        <v>128949</v>
      </c>
      <c r="Z121" t="str">
        <f t="shared" si="6"/>
        <v>MINOT BISMARCK DICKINSON</v>
      </c>
    </row>
    <row r="122" spans="20:26" x14ac:dyDescent="0.3">
      <c r="T122" t="s">
        <v>439</v>
      </c>
      <c r="U122" t="s">
        <v>651</v>
      </c>
      <c r="X122" s="51" t="s">
        <v>1301</v>
      </c>
      <c r="Y122" s="53">
        <v>119600</v>
      </c>
      <c r="Z122" t="str">
        <f t="shared" si="6"/>
        <v>MISSOULA</v>
      </c>
    </row>
    <row r="123" spans="20:26" x14ac:dyDescent="0.3">
      <c r="T123" t="s">
        <v>372</v>
      </c>
      <c r="U123" t="s">
        <v>583</v>
      </c>
      <c r="X123" s="51" t="s">
        <v>1320</v>
      </c>
      <c r="Y123" s="53">
        <v>200261</v>
      </c>
      <c r="Z123" t="str">
        <f t="shared" si="6"/>
        <v>MONROE EL DORADO</v>
      </c>
    </row>
    <row r="124" spans="20:26" x14ac:dyDescent="0.3">
      <c r="T124" t="s">
        <v>367</v>
      </c>
      <c r="U124" t="s">
        <v>578</v>
      </c>
      <c r="X124" s="51" t="s">
        <v>1247</v>
      </c>
      <c r="Y124" s="53">
        <v>434061</v>
      </c>
      <c r="Z124" t="str">
        <f t="shared" si="6"/>
        <v>MONTEREY SALINAS</v>
      </c>
    </row>
    <row r="125" spans="20:26" x14ac:dyDescent="0.3">
      <c r="T125" t="s">
        <v>420</v>
      </c>
      <c r="U125" t="s">
        <v>632</v>
      </c>
      <c r="X125" s="51" t="s">
        <v>1278</v>
      </c>
      <c r="Y125" s="53">
        <v>373290</v>
      </c>
      <c r="Z125" t="str">
        <f t="shared" si="6"/>
        <v>MONTGOMERY SELMA</v>
      </c>
    </row>
    <row r="126" spans="20:26" x14ac:dyDescent="0.3">
      <c r="T126" t="s">
        <v>560</v>
      </c>
      <c r="U126" t="s">
        <v>773</v>
      </c>
      <c r="X126" s="51" t="s">
        <v>1251</v>
      </c>
      <c r="Y126" s="53">
        <v>701812</v>
      </c>
      <c r="Z126" t="str">
        <f t="shared" si="6"/>
        <v>MYRTLE BEACH FLORENCE</v>
      </c>
    </row>
    <row r="127" spans="20:26" x14ac:dyDescent="0.3">
      <c r="T127" t="s">
        <v>482</v>
      </c>
      <c r="U127" t="s">
        <v>695</v>
      </c>
      <c r="X127" s="51" t="s">
        <v>1225</v>
      </c>
      <c r="Y127" s="53">
        <v>1934317</v>
      </c>
      <c r="Z127" t="str">
        <f t="shared" si="6"/>
        <v>NASHVILLE</v>
      </c>
    </row>
    <row r="128" spans="20:26" x14ac:dyDescent="0.3">
      <c r="T128" t="s">
        <v>529</v>
      </c>
      <c r="U128" t="s">
        <v>742</v>
      </c>
      <c r="X128" s="51" t="s">
        <v>1192</v>
      </c>
      <c r="Y128" s="53">
        <v>1270530</v>
      </c>
      <c r="Z128" t="str">
        <f t="shared" si="6"/>
        <v>NEW ORLEANS</v>
      </c>
    </row>
    <row r="129" spans="20:26" x14ac:dyDescent="0.3">
      <c r="T129" t="s">
        <v>520</v>
      </c>
      <c r="U129" t="s">
        <v>733</v>
      </c>
      <c r="X129" s="51" t="s">
        <v>234</v>
      </c>
      <c r="Y129" s="53">
        <v>19216182</v>
      </c>
      <c r="Z129" t="str">
        <f t="shared" si="6"/>
        <v>NEW YORK</v>
      </c>
    </row>
    <row r="130" spans="20:26" x14ac:dyDescent="0.3">
      <c r="T130" t="s">
        <v>483</v>
      </c>
      <c r="U130" t="s">
        <v>696</v>
      </c>
      <c r="X130" s="51" t="s">
        <v>1201</v>
      </c>
      <c r="Y130" s="53">
        <v>1768901</v>
      </c>
      <c r="Z130" t="str">
        <f t="shared" si="6"/>
        <v>NORFOLK PORTSMOUTH NEWPORT NEWS</v>
      </c>
    </row>
    <row r="131" spans="20:26" x14ac:dyDescent="0.3">
      <c r="T131" t="s">
        <v>515</v>
      </c>
      <c r="U131" t="s">
        <v>728</v>
      </c>
      <c r="X131" s="51" t="s">
        <v>1369</v>
      </c>
      <c r="Y131" s="53">
        <v>0</v>
      </c>
      <c r="Z131" t="str">
        <f t="shared" ref="Z131:Z194" si="7">UPPER(X131)</f>
        <v>NORTH PLATTE</v>
      </c>
    </row>
    <row r="132" spans="20:26" x14ac:dyDescent="0.3">
      <c r="T132" t="s">
        <v>407</v>
      </c>
      <c r="U132" t="s">
        <v>407</v>
      </c>
      <c r="X132" s="51" t="s">
        <v>1280</v>
      </c>
      <c r="Y132" s="53">
        <v>348826</v>
      </c>
      <c r="Z132" t="str">
        <f t="shared" si="7"/>
        <v>ODESSA MIDLAND</v>
      </c>
    </row>
    <row r="133" spans="20:26" x14ac:dyDescent="0.3">
      <c r="T133" t="s">
        <v>440</v>
      </c>
      <c r="U133" t="s">
        <v>652</v>
      </c>
      <c r="X133" s="51" t="s">
        <v>1191</v>
      </c>
      <c r="Y133" s="53">
        <v>1408950</v>
      </c>
      <c r="Z133" t="str">
        <f t="shared" si="7"/>
        <v>OKLAHOMA CITY</v>
      </c>
    </row>
    <row r="134" spans="20:26" x14ac:dyDescent="0.3">
      <c r="T134" t="s">
        <v>484</v>
      </c>
      <c r="U134" t="s">
        <v>697</v>
      </c>
      <c r="X134" s="51" t="s">
        <v>1242</v>
      </c>
      <c r="Y134" s="53">
        <v>949442</v>
      </c>
      <c r="Z134" t="str">
        <f t="shared" si="7"/>
        <v>OMAHA</v>
      </c>
    </row>
    <row r="135" spans="20:26" x14ac:dyDescent="0.3">
      <c r="T135" t="s">
        <v>378</v>
      </c>
      <c r="U135" t="s">
        <v>590</v>
      </c>
      <c r="X135" s="51" t="s">
        <v>1206</v>
      </c>
      <c r="Y135" s="53">
        <v>3276512</v>
      </c>
      <c r="Z135" t="str">
        <f t="shared" si="7"/>
        <v>ORLANDO DAYTONA BEACH MELBOURNE</v>
      </c>
    </row>
    <row r="136" spans="20:26" x14ac:dyDescent="0.3">
      <c r="T136" t="s">
        <v>490</v>
      </c>
      <c r="U136" t="s">
        <v>703</v>
      </c>
      <c r="X136" s="51" t="s">
        <v>1365</v>
      </c>
      <c r="Y136" s="53">
        <v>0</v>
      </c>
      <c r="Z136" t="str">
        <f t="shared" si="7"/>
        <v>OTTUMWA KIRKSVILLE</v>
      </c>
    </row>
    <row r="137" spans="20:26" x14ac:dyDescent="0.3">
      <c r="T137" t="s">
        <v>479</v>
      </c>
      <c r="U137" t="s">
        <v>692</v>
      </c>
      <c r="X137" s="51" t="s">
        <v>1306</v>
      </c>
      <c r="Y137" s="53">
        <v>0</v>
      </c>
      <c r="Z137" t="str">
        <f t="shared" si="7"/>
        <v>PALM SPRINGS</v>
      </c>
    </row>
    <row r="138" spans="20:26" x14ac:dyDescent="0.3">
      <c r="T138" t="s">
        <v>548</v>
      </c>
      <c r="U138" t="s">
        <v>761</v>
      </c>
      <c r="X138" s="51" t="s">
        <v>1289</v>
      </c>
      <c r="Y138" s="53">
        <v>174705</v>
      </c>
      <c r="Z138" t="str">
        <f t="shared" si="7"/>
        <v>PANAMA CITY</v>
      </c>
    </row>
    <row r="139" spans="20:26" x14ac:dyDescent="0.3">
      <c r="T139" t="s">
        <v>471</v>
      </c>
      <c r="U139" t="s">
        <v>684</v>
      </c>
      <c r="X139" s="51" t="s">
        <v>1324</v>
      </c>
      <c r="Y139" s="53">
        <v>89339</v>
      </c>
      <c r="Z139" t="str">
        <f t="shared" si="7"/>
        <v>PARKERSBURG</v>
      </c>
    </row>
    <row r="140" spans="20:26" x14ac:dyDescent="0.3">
      <c r="T140" t="s">
        <v>379</v>
      </c>
      <c r="U140" t="s">
        <v>592</v>
      </c>
      <c r="X140" s="51" t="s">
        <v>1314</v>
      </c>
      <c r="Y140" s="53">
        <v>572078</v>
      </c>
      <c r="Z140" t="str">
        <f t="shared" si="7"/>
        <v>PEORIA BLOOMINGTON</v>
      </c>
    </row>
    <row r="141" spans="20:26" x14ac:dyDescent="0.3">
      <c r="T141" t="s">
        <v>437</v>
      </c>
      <c r="U141" t="s">
        <v>649</v>
      </c>
      <c r="X141" s="51" t="s">
        <v>1171</v>
      </c>
      <c r="Y141" s="53">
        <v>6102434</v>
      </c>
      <c r="Z141" t="str">
        <f t="shared" si="7"/>
        <v>PHILADELPHIA</v>
      </c>
    </row>
    <row r="142" spans="20:26" x14ac:dyDescent="0.3">
      <c r="T142" t="s">
        <v>459</v>
      </c>
      <c r="U142" t="s">
        <v>672</v>
      </c>
      <c r="X142" s="51" t="s">
        <v>1186</v>
      </c>
      <c r="Y142" s="53">
        <v>4948203</v>
      </c>
      <c r="Z142" t="str">
        <f t="shared" si="7"/>
        <v>PHOENIX</v>
      </c>
    </row>
    <row r="143" spans="20:26" x14ac:dyDescent="0.3">
      <c r="T143" t="s">
        <v>413</v>
      </c>
      <c r="U143" t="s">
        <v>625</v>
      </c>
      <c r="X143" s="51" t="s">
        <v>1204</v>
      </c>
      <c r="Y143" s="53">
        <v>2317600</v>
      </c>
      <c r="Z143" t="str">
        <f t="shared" si="7"/>
        <v>PITTSBURGH</v>
      </c>
    </row>
    <row r="144" spans="20:26" x14ac:dyDescent="0.3">
      <c r="T144" t="s">
        <v>507</v>
      </c>
      <c r="U144" t="s">
        <v>720</v>
      </c>
      <c r="X144" s="51" t="s">
        <v>1214</v>
      </c>
      <c r="Y144" s="53">
        <v>2492412</v>
      </c>
      <c r="Z144" t="str">
        <f t="shared" si="7"/>
        <v>PORTLAND</v>
      </c>
    </row>
    <row r="145" spans="20:26" x14ac:dyDescent="0.3">
      <c r="T145" t="s">
        <v>512</v>
      </c>
      <c r="U145" t="s">
        <v>725</v>
      </c>
      <c r="X145" s="51" t="s">
        <v>1195</v>
      </c>
      <c r="Y145" s="53">
        <v>538500</v>
      </c>
      <c r="Z145" t="str">
        <f t="shared" si="7"/>
        <v>PORTLAND AUBURN</v>
      </c>
    </row>
    <row r="146" spans="20:26" x14ac:dyDescent="0.3">
      <c r="T146" t="s">
        <v>485</v>
      </c>
      <c r="U146" t="s">
        <v>698</v>
      </c>
      <c r="X146" s="51" t="s">
        <v>1331</v>
      </c>
      <c r="Y146" s="53">
        <v>0</v>
      </c>
      <c r="Z146" t="str">
        <f t="shared" si="7"/>
        <v>PRESQUE ISLE</v>
      </c>
    </row>
    <row r="147" spans="20:26" x14ac:dyDescent="0.3">
      <c r="T147" t="s">
        <v>423</v>
      </c>
      <c r="U147" t="s">
        <v>635</v>
      </c>
      <c r="X147" s="51" t="s">
        <v>1260</v>
      </c>
      <c r="Y147" s="53">
        <v>1624578</v>
      </c>
      <c r="Z147" t="str">
        <f t="shared" si="7"/>
        <v>PROVIDENCE</v>
      </c>
    </row>
    <row r="148" spans="20:26" x14ac:dyDescent="0.3">
      <c r="T148" t="s">
        <v>385</v>
      </c>
      <c r="U148" t="s">
        <v>598</v>
      </c>
      <c r="X148" s="51" t="s">
        <v>1354</v>
      </c>
      <c r="Y148" s="53">
        <v>0</v>
      </c>
      <c r="Z148" t="str">
        <f t="shared" si="7"/>
        <v>QUINCY HANNIBAL KEOKUK</v>
      </c>
    </row>
    <row r="149" spans="20:26" x14ac:dyDescent="0.3">
      <c r="T149" t="s">
        <v>369</v>
      </c>
      <c r="U149" t="s">
        <v>580</v>
      </c>
      <c r="X149" s="51" t="s">
        <v>1231</v>
      </c>
      <c r="Y149" s="53">
        <v>2035152</v>
      </c>
      <c r="Z149" t="str">
        <f t="shared" si="7"/>
        <v xml:space="preserve">RALEIGH DURHAM </v>
      </c>
    </row>
    <row r="150" spans="20:26" x14ac:dyDescent="0.3">
      <c r="T150" t="s">
        <v>455</v>
      </c>
      <c r="U150" t="s">
        <v>667</v>
      </c>
      <c r="X150" s="51" t="s">
        <v>1339</v>
      </c>
      <c r="Y150" s="53">
        <v>142107</v>
      </c>
      <c r="Z150" t="str">
        <f t="shared" si="7"/>
        <v>RAPID CITY</v>
      </c>
    </row>
    <row r="151" spans="20:26" x14ac:dyDescent="0.3">
      <c r="T151" t="s">
        <v>341</v>
      </c>
      <c r="U151" t="s">
        <v>586</v>
      </c>
      <c r="X151" s="51" t="s">
        <v>1240</v>
      </c>
      <c r="Y151" s="53">
        <v>475642</v>
      </c>
      <c r="Z151" t="str">
        <f t="shared" si="7"/>
        <v>RENO</v>
      </c>
    </row>
    <row r="152" spans="20:26" x14ac:dyDescent="0.3">
      <c r="T152" t="s">
        <v>538</v>
      </c>
      <c r="U152" t="s">
        <v>751</v>
      </c>
      <c r="X152" s="51" t="s">
        <v>1189</v>
      </c>
      <c r="Y152" s="53">
        <v>1291900</v>
      </c>
      <c r="Z152" t="str">
        <f t="shared" si="7"/>
        <v>RICHMOND PETERSBURG</v>
      </c>
    </row>
    <row r="153" spans="20:26" x14ac:dyDescent="0.3">
      <c r="T153" t="s">
        <v>570</v>
      </c>
      <c r="U153" t="s">
        <v>783</v>
      </c>
      <c r="X153" s="51" t="s">
        <v>1236</v>
      </c>
      <c r="Y153" s="53">
        <v>576788</v>
      </c>
      <c r="Z153" t="str">
        <f t="shared" si="7"/>
        <v>ROANOKE LYNCHBURG</v>
      </c>
    </row>
    <row r="154" spans="20:26" x14ac:dyDescent="0.3">
      <c r="T154" t="s">
        <v>487</v>
      </c>
      <c r="U154" t="s">
        <v>700</v>
      </c>
      <c r="X154" s="51" t="s">
        <v>1250</v>
      </c>
      <c r="Y154" s="53">
        <v>1069644</v>
      </c>
      <c r="Z154" t="str">
        <f t="shared" si="7"/>
        <v>ROCHESTER</v>
      </c>
    </row>
    <row r="155" spans="20:26" x14ac:dyDescent="0.3">
      <c r="T155" t="s">
        <v>442</v>
      </c>
      <c r="U155" t="s">
        <v>654</v>
      </c>
      <c r="X155" s="51" t="s">
        <v>1337</v>
      </c>
      <c r="Y155" s="53">
        <v>221921</v>
      </c>
      <c r="Z155" t="str">
        <f t="shared" si="7"/>
        <v>ROCHESTER MASON CITY AUSTIN</v>
      </c>
    </row>
    <row r="156" spans="20:26" x14ac:dyDescent="0.3">
      <c r="T156" t="s">
        <v>480</v>
      </c>
      <c r="U156" t="s">
        <v>693</v>
      </c>
      <c r="X156" s="51" t="s">
        <v>1313</v>
      </c>
      <c r="Y156" s="53">
        <v>336116</v>
      </c>
      <c r="Z156" t="str">
        <f t="shared" si="7"/>
        <v>ROCKFORD</v>
      </c>
    </row>
    <row r="157" spans="20:26" x14ac:dyDescent="0.3">
      <c r="T157" t="s">
        <v>433</v>
      </c>
      <c r="U157" t="s">
        <v>645</v>
      </c>
      <c r="X157" s="51" t="s">
        <v>1228</v>
      </c>
      <c r="Y157" s="53">
        <v>3676538</v>
      </c>
      <c r="Z157" t="str">
        <f t="shared" si="7"/>
        <v>SACRAMENTO STOCKTON MODESTO</v>
      </c>
    </row>
    <row r="158" spans="20:26" x14ac:dyDescent="0.3">
      <c r="T158" t="s">
        <v>417</v>
      </c>
      <c r="U158" t="s">
        <v>629</v>
      </c>
      <c r="X158" s="51" t="s">
        <v>1360</v>
      </c>
      <c r="Y158" s="53">
        <v>125223</v>
      </c>
      <c r="Z158" t="str">
        <f t="shared" si="7"/>
        <v>SAINT JOSEPH</v>
      </c>
    </row>
    <row r="159" spans="20:26" x14ac:dyDescent="0.3">
      <c r="T159" t="s">
        <v>499</v>
      </c>
      <c r="U159" t="s">
        <v>712</v>
      </c>
      <c r="X159" s="51" t="s">
        <v>1274</v>
      </c>
      <c r="Y159" s="53">
        <v>415726</v>
      </c>
      <c r="Z159" t="str">
        <f t="shared" si="7"/>
        <v>SALISBURY</v>
      </c>
    </row>
    <row r="160" spans="20:26" x14ac:dyDescent="0.3">
      <c r="T160" t="s">
        <v>516</v>
      </c>
      <c r="U160" t="s">
        <v>729</v>
      </c>
      <c r="X160" s="51" t="s">
        <v>1213</v>
      </c>
      <c r="Y160" s="53">
        <v>1232696</v>
      </c>
      <c r="Z160" t="str">
        <f t="shared" si="7"/>
        <v>SALT LAKE CITY</v>
      </c>
    </row>
    <row r="161" spans="20:26" x14ac:dyDescent="0.3">
      <c r="T161" t="s">
        <v>475</v>
      </c>
      <c r="U161" t="s">
        <v>688</v>
      </c>
      <c r="X161" s="51" t="s">
        <v>1363</v>
      </c>
      <c r="Y161" s="53">
        <v>122027</v>
      </c>
      <c r="Z161" t="str">
        <f t="shared" si="7"/>
        <v>SAN ANGELO</v>
      </c>
    </row>
    <row r="162" spans="20:26" x14ac:dyDescent="0.3">
      <c r="T162" t="s">
        <v>422</v>
      </c>
      <c r="U162" t="s">
        <v>634</v>
      </c>
      <c r="X162" s="51" t="s">
        <v>1207</v>
      </c>
      <c r="Y162" s="53">
        <v>2550960</v>
      </c>
      <c r="Z162" t="str">
        <f t="shared" si="7"/>
        <v>SAN ANTONIO</v>
      </c>
    </row>
    <row r="163" spans="20:26" x14ac:dyDescent="0.3">
      <c r="T163" t="s">
        <v>411</v>
      </c>
      <c r="U163" t="s">
        <v>623</v>
      </c>
      <c r="X163" s="51" t="s">
        <v>1230</v>
      </c>
      <c r="Y163" s="53">
        <v>3338330</v>
      </c>
      <c r="Z163" t="str">
        <f t="shared" si="7"/>
        <v>SAN DIEGO</v>
      </c>
    </row>
    <row r="164" spans="20:26" x14ac:dyDescent="0.3">
      <c r="T164" t="s">
        <v>429</v>
      </c>
      <c r="U164" t="s">
        <v>641</v>
      </c>
      <c r="X164" s="51" t="s">
        <v>1175</v>
      </c>
      <c r="Y164" s="53">
        <v>4731803</v>
      </c>
      <c r="Z164" t="str">
        <f t="shared" si="7"/>
        <v>SAN FRANCISCO OAKLAND SAN JOSE</v>
      </c>
    </row>
    <row r="165" spans="20:26" x14ac:dyDescent="0.3">
      <c r="T165" t="s">
        <v>539</v>
      </c>
      <c r="U165" t="s">
        <v>752</v>
      </c>
      <c r="X165" s="51" t="s">
        <v>1262</v>
      </c>
      <c r="Y165" s="53">
        <v>2720270</v>
      </c>
      <c r="Z165" t="str">
        <f t="shared" si="7"/>
        <v>SANTA BARBARA SANTA MARIA SAN LUIS OBISPO</v>
      </c>
    </row>
    <row r="166" spans="20:26" x14ac:dyDescent="0.3">
      <c r="T166" t="s">
        <v>375</v>
      </c>
      <c r="U166" t="s">
        <v>587</v>
      </c>
      <c r="X166" s="51" t="s">
        <v>1182</v>
      </c>
      <c r="Y166" s="53">
        <v>393353</v>
      </c>
      <c r="Z166" t="str">
        <f t="shared" si="7"/>
        <v>SAVANNAH</v>
      </c>
    </row>
    <row r="167" spans="20:26" x14ac:dyDescent="0.3">
      <c r="T167" t="s">
        <v>561</v>
      </c>
      <c r="U167" t="s">
        <v>774</v>
      </c>
      <c r="X167" s="51" t="s">
        <v>1218</v>
      </c>
      <c r="Y167" s="53">
        <v>3979845</v>
      </c>
      <c r="Z167" t="str">
        <f t="shared" si="7"/>
        <v>SEATTLE TACOMA</v>
      </c>
    </row>
    <row r="168" spans="20:26" x14ac:dyDescent="0.3">
      <c r="T168" t="s">
        <v>470</v>
      </c>
      <c r="U168" t="s">
        <v>683</v>
      </c>
      <c r="X168" s="51" t="s">
        <v>1343</v>
      </c>
      <c r="Y168" s="53">
        <v>136212</v>
      </c>
      <c r="Z168" t="str">
        <f t="shared" si="7"/>
        <v>SHERMAN TX ADA OK</v>
      </c>
    </row>
    <row r="169" spans="20:26" x14ac:dyDescent="0.3">
      <c r="T169" t="s">
        <v>463</v>
      </c>
      <c r="U169" t="s">
        <v>676</v>
      </c>
      <c r="X169" s="51" t="s">
        <v>1243</v>
      </c>
      <c r="Y169" s="53">
        <v>394706</v>
      </c>
      <c r="Z169" t="str">
        <f t="shared" si="7"/>
        <v>SHREVEPORT</v>
      </c>
    </row>
    <row r="170" spans="20:26" x14ac:dyDescent="0.3">
      <c r="T170" t="s">
        <v>408</v>
      </c>
      <c r="U170" t="s">
        <v>620</v>
      </c>
      <c r="X170" s="51" t="s">
        <v>1336</v>
      </c>
      <c r="Y170" s="53">
        <v>144701</v>
      </c>
      <c r="Z170" t="str">
        <f t="shared" si="7"/>
        <v>SIOUX CITY</v>
      </c>
    </row>
    <row r="171" spans="20:26" x14ac:dyDescent="0.3">
      <c r="T171" t="s">
        <v>514</v>
      </c>
      <c r="U171" t="s">
        <v>727</v>
      </c>
      <c r="X171" s="51" t="s">
        <v>1304</v>
      </c>
      <c r="Y171" s="53">
        <v>268232</v>
      </c>
      <c r="Z171" t="str">
        <f t="shared" si="7"/>
        <v>SIOUX FALLS MITCHELL</v>
      </c>
    </row>
    <row r="172" spans="20:26" x14ac:dyDescent="0.3">
      <c r="T172" t="s">
        <v>394</v>
      </c>
      <c r="U172" t="s">
        <v>607</v>
      </c>
      <c r="X172" s="51" t="s">
        <v>1252</v>
      </c>
      <c r="Y172" s="53">
        <v>323613</v>
      </c>
      <c r="Z172" t="str">
        <f t="shared" si="7"/>
        <v>SOUTH BEND ELKHART</v>
      </c>
    </row>
    <row r="173" spans="20:26" x14ac:dyDescent="0.3">
      <c r="T173" t="s">
        <v>368</v>
      </c>
      <c r="U173" t="s">
        <v>579</v>
      </c>
      <c r="X173" s="51" t="s">
        <v>1239</v>
      </c>
      <c r="Y173" s="53">
        <v>568521</v>
      </c>
      <c r="Z173" t="str">
        <f t="shared" si="7"/>
        <v>SPOKANE</v>
      </c>
    </row>
    <row r="174" spans="20:26" x14ac:dyDescent="0.3">
      <c r="T174" t="s">
        <v>540</v>
      </c>
      <c r="U174" t="s">
        <v>753</v>
      </c>
      <c r="X174" s="51" t="s">
        <v>1246</v>
      </c>
      <c r="Y174" s="53">
        <v>470300</v>
      </c>
      <c r="Z174" t="str">
        <f t="shared" si="7"/>
        <v>SPRINGFIELD</v>
      </c>
    </row>
    <row r="175" spans="20:26" x14ac:dyDescent="0.3">
      <c r="T175" t="s">
        <v>530</v>
      </c>
      <c r="U175" t="s">
        <v>743</v>
      </c>
      <c r="X175" s="51" t="s">
        <v>1319</v>
      </c>
      <c r="Y175" s="53">
        <v>697382</v>
      </c>
      <c r="Z175" t="str">
        <f t="shared" si="7"/>
        <v>SPRINGFIELD HOLYOKE</v>
      </c>
    </row>
    <row r="176" spans="20:26" x14ac:dyDescent="0.3">
      <c r="T176" t="s">
        <v>448</v>
      </c>
      <c r="U176" t="s">
        <v>660</v>
      </c>
      <c r="X176" s="51" t="s">
        <v>1212</v>
      </c>
      <c r="Y176" s="53">
        <v>2803228</v>
      </c>
      <c r="Z176" t="str">
        <f t="shared" si="7"/>
        <v>ST. LOUIS</v>
      </c>
    </row>
    <row r="177" spans="20:26" x14ac:dyDescent="0.3">
      <c r="T177" t="s">
        <v>412</v>
      </c>
      <c r="U177" t="s">
        <v>624</v>
      </c>
      <c r="X177" s="51" t="s">
        <v>1258</v>
      </c>
      <c r="Y177" s="53">
        <v>648593</v>
      </c>
      <c r="Z177" t="str">
        <f t="shared" si="7"/>
        <v>SYRACUSE</v>
      </c>
    </row>
    <row r="178" spans="20:26" x14ac:dyDescent="0.3">
      <c r="T178" t="s">
        <v>418</v>
      </c>
      <c r="U178" t="s">
        <v>630</v>
      </c>
      <c r="X178" s="51" t="s">
        <v>1248</v>
      </c>
      <c r="Y178" s="53">
        <v>387227</v>
      </c>
      <c r="Z178" t="str">
        <f t="shared" si="7"/>
        <v>TALLAHASSEE</v>
      </c>
    </row>
    <row r="179" spans="20:26" x14ac:dyDescent="0.3">
      <c r="T179" t="s">
        <v>397</v>
      </c>
      <c r="U179" t="s">
        <v>610</v>
      </c>
      <c r="X179" s="51" t="s">
        <v>1181</v>
      </c>
      <c r="Y179" s="53">
        <v>3194831</v>
      </c>
      <c r="Z179" t="str">
        <f t="shared" si="7"/>
        <v xml:space="preserve">TAMPA ST. PETERSBURG </v>
      </c>
    </row>
    <row r="180" spans="20:26" x14ac:dyDescent="0.3">
      <c r="T180" t="s">
        <v>392</v>
      </c>
      <c r="U180" t="s">
        <v>605</v>
      </c>
      <c r="X180" s="51" t="s">
        <v>1307</v>
      </c>
      <c r="Y180" s="53">
        <v>186367</v>
      </c>
      <c r="Z180" t="str">
        <f t="shared" si="7"/>
        <v>TERRE HAUTE</v>
      </c>
    </row>
    <row r="181" spans="20:26" x14ac:dyDescent="0.3">
      <c r="T181" t="s">
        <v>501</v>
      </c>
      <c r="U181" t="s">
        <v>714</v>
      </c>
      <c r="X181" s="51" t="s">
        <v>1245</v>
      </c>
      <c r="Y181" s="53">
        <v>641816</v>
      </c>
      <c r="Z181" t="str">
        <f t="shared" si="7"/>
        <v>TOLEDO</v>
      </c>
    </row>
    <row r="182" spans="20:26" x14ac:dyDescent="0.3">
      <c r="T182" t="s">
        <v>450</v>
      </c>
      <c r="U182" t="s">
        <v>662</v>
      </c>
      <c r="X182" s="51" t="s">
        <v>1277</v>
      </c>
      <c r="Y182" s="53">
        <v>231969</v>
      </c>
      <c r="Z182" t="str">
        <f t="shared" si="7"/>
        <v>TOPEKA</v>
      </c>
    </row>
    <row r="183" spans="20:26" x14ac:dyDescent="0.3">
      <c r="T183" t="s">
        <v>371</v>
      </c>
      <c r="U183" t="s">
        <v>582</v>
      </c>
      <c r="X183" s="51" t="s">
        <v>1264</v>
      </c>
      <c r="Y183" s="53">
        <v>0</v>
      </c>
      <c r="Z183" t="str">
        <f t="shared" si="7"/>
        <v>TRAVERSE CITY CADILLAC</v>
      </c>
    </row>
    <row r="184" spans="20:26" x14ac:dyDescent="0.3">
      <c r="T184" t="s">
        <v>477</v>
      </c>
      <c r="U184" t="s">
        <v>690</v>
      </c>
      <c r="X184" s="51" t="s">
        <v>1259</v>
      </c>
      <c r="Y184" s="53">
        <v>0</v>
      </c>
      <c r="Z184" t="str">
        <f t="shared" si="7"/>
        <v>TRI CITIES</v>
      </c>
    </row>
    <row r="185" spans="20:26" x14ac:dyDescent="0.3">
      <c r="T185" t="s">
        <v>441</v>
      </c>
      <c r="U185" t="s">
        <v>653</v>
      </c>
      <c r="X185" s="51" t="s">
        <v>1187</v>
      </c>
      <c r="Y185" s="53">
        <v>998626</v>
      </c>
      <c r="Z185" t="str">
        <f t="shared" si="7"/>
        <v>TULSA</v>
      </c>
    </row>
    <row r="186" spans="20:26" x14ac:dyDescent="0.3">
      <c r="T186" t="s">
        <v>438</v>
      </c>
      <c r="U186" t="s">
        <v>650</v>
      </c>
      <c r="X186" s="51" t="s">
        <v>1283</v>
      </c>
      <c r="Y186" s="53">
        <v>111290</v>
      </c>
      <c r="Z186" t="str">
        <f t="shared" si="7"/>
        <v>TWIN FALLS</v>
      </c>
    </row>
    <row r="187" spans="20:26" x14ac:dyDescent="0.3">
      <c r="T187" t="s">
        <v>432</v>
      </c>
      <c r="U187" t="s">
        <v>644</v>
      </c>
      <c r="X187" s="51" t="s">
        <v>1270</v>
      </c>
      <c r="Y187" s="53">
        <v>519408</v>
      </c>
      <c r="Z187" t="str">
        <f t="shared" si="7"/>
        <v>TYLER LONGVIEW LUFKIN NACOGDOCHES</v>
      </c>
    </row>
    <row r="188" spans="20:26" x14ac:dyDescent="0.3">
      <c r="T188" t="s">
        <v>400</v>
      </c>
      <c r="U188" t="s">
        <v>613</v>
      </c>
      <c r="X188" s="51" t="s">
        <v>1353</v>
      </c>
      <c r="Y188" s="53">
        <v>289990</v>
      </c>
      <c r="Z188" t="str">
        <f t="shared" si="7"/>
        <v>UTICA</v>
      </c>
    </row>
    <row r="189" spans="20:26" x14ac:dyDescent="0.3">
      <c r="T189" t="s">
        <v>421</v>
      </c>
      <c r="U189" t="s">
        <v>633</v>
      </c>
      <c r="X189" s="51" t="s">
        <v>1358</v>
      </c>
      <c r="Y189" s="53">
        <v>99742</v>
      </c>
      <c r="Z189" t="str">
        <f t="shared" si="7"/>
        <v>VICTORIA</v>
      </c>
    </row>
    <row r="190" spans="20:26" x14ac:dyDescent="0.3">
      <c r="T190" t="s">
        <v>533</v>
      </c>
      <c r="U190" t="s">
        <v>746</v>
      </c>
      <c r="X190" s="51" t="s">
        <v>1257</v>
      </c>
      <c r="Y190" s="53">
        <v>273920</v>
      </c>
      <c r="Z190" t="str">
        <f t="shared" si="7"/>
        <v>WACO TEMPLE BRYAN</v>
      </c>
    </row>
    <row r="191" spans="20:26" x14ac:dyDescent="0.3">
      <c r="T191" t="s">
        <v>531</v>
      </c>
      <c r="U191" t="s">
        <v>744</v>
      </c>
      <c r="X191" s="51" t="s">
        <v>1178</v>
      </c>
      <c r="Y191" s="53">
        <v>6280487</v>
      </c>
      <c r="Z191" t="str">
        <f t="shared" si="7"/>
        <v>WASHINGTON DC HAGRSTWN</v>
      </c>
    </row>
    <row r="192" spans="20:26" x14ac:dyDescent="0.3">
      <c r="T192" t="s">
        <v>393</v>
      </c>
      <c r="U192" t="s">
        <v>606</v>
      </c>
      <c r="X192" s="51" t="s">
        <v>1311</v>
      </c>
      <c r="Y192" s="53">
        <v>109834</v>
      </c>
      <c r="Z192" t="str">
        <f t="shared" si="7"/>
        <v>WATERTOWN</v>
      </c>
    </row>
    <row r="193" spans="20:26" x14ac:dyDescent="0.3">
      <c r="T193" t="s">
        <v>447</v>
      </c>
      <c r="U193" t="s">
        <v>659</v>
      </c>
      <c r="X193" s="51" t="s">
        <v>1269</v>
      </c>
      <c r="Y193" s="53">
        <v>163285</v>
      </c>
      <c r="Z193" t="str">
        <f t="shared" si="7"/>
        <v>WAUSAU RHINELANDER</v>
      </c>
    </row>
    <row r="194" spans="20:26" x14ac:dyDescent="0.3">
      <c r="T194" t="s">
        <v>466</v>
      </c>
      <c r="U194" t="s">
        <v>679</v>
      </c>
      <c r="X194" s="51" t="s">
        <v>1184</v>
      </c>
      <c r="Y194" s="53">
        <v>1496770</v>
      </c>
      <c r="Z194" t="str">
        <f t="shared" si="7"/>
        <v>WEST PALM BEACH FT. PIERCE</v>
      </c>
    </row>
    <row r="195" spans="20:26" x14ac:dyDescent="0.3">
      <c r="T195" t="s">
        <v>519</v>
      </c>
      <c r="U195" t="s">
        <v>732</v>
      </c>
      <c r="X195" s="51" t="s">
        <v>1326</v>
      </c>
      <c r="Y195" s="55">
        <v>138948</v>
      </c>
      <c r="Z195" t="str">
        <f t="shared" ref="Z195:Z202" si="8">UPPER(X195)</f>
        <v>WHEELING STEUBENVILLE</v>
      </c>
    </row>
    <row r="196" spans="20:26" x14ac:dyDescent="0.3">
      <c r="T196" t="s">
        <v>498</v>
      </c>
      <c r="U196" t="s">
        <v>711</v>
      </c>
      <c r="X196" s="51" t="s">
        <v>1298</v>
      </c>
      <c r="Y196" s="55">
        <v>151254</v>
      </c>
      <c r="Z196" t="str">
        <f t="shared" si="8"/>
        <v>WICHITA FALLS LAWTON</v>
      </c>
    </row>
    <row r="197" spans="20:26" x14ac:dyDescent="0.3">
      <c r="T197" t="s">
        <v>569</v>
      </c>
      <c r="U197" t="s">
        <v>782</v>
      </c>
      <c r="X197" s="51" t="s">
        <v>1173</v>
      </c>
      <c r="Y197" s="53">
        <v>640218</v>
      </c>
      <c r="Z197" t="str">
        <f t="shared" si="8"/>
        <v>WICHITA HUTCHINSON</v>
      </c>
    </row>
    <row r="198" spans="20:26" x14ac:dyDescent="0.3">
      <c r="T198" t="s">
        <v>489</v>
      </c>
      <c r="U198" t="s">
        <v>702</v>
      </c>
      <c r="X198" s="51" t="s">
        <v>1276</v>
      </c>
      <c r="Y198" s="53">
        <v>297533</v>
      </c>
      <c r="Z198" t="str">
        <f t="shared" si="8"/>
        <v>WILMINGTON</v>
      </c>
    </row>
    <row r="199" spans="20:26" x14ac:dyDescent="0.3">
      <c r="T199" t="s">
        <v>386</v>
      </c>
      <c r="U199" t="s">
        <v>599</v>
      </c>
      <c r="X199" s="51" t="s">
        <v>1309</v>
      </c>
      <c r="Y199" s="53">
        <v>550485</v>
      </c>
      <c r="Z199" t="str">
        <f t="shared" si="8"/>
        <v>YAKIMA PASCO RICHLAND KENNEWICK</v>
      </c>
    </row>
    <row r="200" spans="20:26" x14ac:dyDescent="0.3">
      <c r="T200" t="s">
        <v>535</v>
      </c>
      <c r="U200" t="s">
        <v>748</v>
      </c>
      <c r="X200" s="51" t="s">
        <v>1286</v>
      </c>
      <c r="Y200" s="53">
        <v>536081</v>
      </c>
      <c r="Z200" t="str">
        <f t="shared" si="8"/>
        <v>YOUNGSTOWN</v>
      </c>
    </row>
    <row r="201" spans="20:26" x14ac:dyDescent="0.3">
      <c r="T201" t="s">
        <v>414</v>
      </c>
      <c r="U201" t="s">
        <v>626</v>
      </c>
      <c r="X201" s="51" t="s">
        <v>1356</v>
      </c>
      <c r="Y201" s="53">
        <v>395002</v>
      </c>
      <c r="Z201" t="str">
        <f t="shared" si="8"/>
        <v>YUMA EL CENTRO</v>
      </c>
    </row>
    <row r="202" spans="20:26" x14ac:dyDescent="0.3">
      <c r="T202" t="s">
        <v>476</v>
      </c>
      <c r="U202" t="s">
        <v>689</v>
      </c>
      <c r="X202" s="52" t="s">
        <v>1367</v>
      </c>
      <c r="Y202" s="56">
        <v>0</v>
      </c>
      <c r="Z202" t="str">
        <f t="shared" si="8"/>
        <v>ZANESVILLE</v>
      </c>
    </row>
    <row r="203" spans="20:26" x14ac:dyDescent="0.3">
      <c r="T203" t="s">
        <v>467</v>
      </c>
      <c r="U203" t="s">
        <v>680</v>
      </c>
    </row>
    <row r="204" spans="20:26" x14ac:dyDescent="0.3">
      <c r="T204" t="s">
        <v>551</v>
      </c>
      <c r="U204" t="s">
        <v>764</v>
      </c>
    </row>
    <row r="205" spans="20:26" x14ac:dyDescent="0.3">
      <c r="T205" t="s">
        <v>383</v>
      </c>
      <c r="U205" t="s">
        <v>596</v>
      </c>
    </row>
    <row r="206" spans="20:26" x14ac:dyDescent="0.3">
      <c r="T206" t="s">
        <v>494</v>
      </c>
      <c r="U206" t="s">
        <v>707</v>
      </c>
    </row>
    <row r="207" spans="20:26" x14ac:dyDescent="0.3">
      <c r="T207" t="s">
        <v>521</v>
      </c>
      <c r="U207" t="s">
        <v>734</v>
      </c>
    </row>
    <row r="208" spans="20:26" x14ac:dyDescent="0.3">
      <c r="T208" t="s">
        <v>415</v>
      </c>
      <c r="U208" t="s">
        <v>627</v>
      </c>
    </row>
    <row r="209" spans="20:21" x14ac:dyDescent="0.3">
      <c r="T209" t="s">
        <v>443</v>
      </c>
      <c r="U209" t="s">
        <v>655</v>
      </c>
    </row>
    <row r="210" spans="20:21" x14ac:dyDescent="0.3">
      <c r="T210" t="s">
        <v>458</v>
      </c>
      <c r="U210" t="s">
        <v>670</v>
      </c>
    </row>
    <row r="211" spans="20:21" x14ac:dyDescent="0.3">
      <c r="T211" t="s">
        <v>473</v>
      </c>
      <c r="U211" t="s">
        <v>686</v>
      </c>
    </row>
  </sheetData>
  <autoFilter ref="T1:U211" xr:uid="{63722368-DE51-41E4-BF0F-550062BD3D5B}"/>
  <sortState xmlns:xlrd2="http://schemas.microsoft.com/office/spreadsheetml/2017/richdata2" ref="X2:Y202">
    <sortCondition ref="X2:X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2172-5B3E-4CDD-84D1-E16407455276}">
  <sheetPr>
    <tabColor rgb="FF0070C0"/>
  </sheetPr>
  <dimension ref="A1:S54"/>
  <sheetViews>
    <sheetView showGridLines="0" tabSelected="1" zoomScaleNormal="100" workbookViewId="0">
      <selection activeCell="O3" sqref="O3"/>
    </sheetView>
  </sheetViews>
  <sheetFormatPr defaultRowHeight="14.4" x14ac:dyDescent="0.3"/>
  <cols>
    <col min="1" max="1" width="37.21875" style="82" customWidth="1"/>
    <col min="2" max="2" width="28.21875" customWidth="1"/>
    <col min="3" max="3" width="6.77734375" customWidth="1"/>
    <col min="4" max="15" width="8.88671875" style="70"/>
    <col min="16" max="16" width="28.6640625" style="70" customWidth="1"/>
    <col min="17" max="17" width="35.44140625" style="70" customWidth="1"/>
    <col min="18" max="18" width="13.5546875" style="70" customWidth="1"/>
  </cols>
  <sheetData>
    <row r="1" spans="1:19" x14ac:dyDescent="0.3">
      <c r="A1" s="81" t="s">
        <v>1379</v>
      </c>
    </row>
    <row r="2" spans="1:19" x14ac:dyDescent="0.3">
      <c r="A2" s="81" t="s">
        <v>1380</v>
      </c>
    </row>
    <row r="3" spans="1:19" x14ac:dyDescent="0.3">
      <c r="A3" s="81"/>
    </row>
    <row r="4" spans="1:19" x14ac:dyDescent="0.3"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</row>
    <row r="5" spans="1:19" x14ac:dyDescent="0.3">
      <c r="D5" s="74" t="s">
        <v>1381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75"/>
      <c r="P5" s="85" t="s">
        <v>1382</v>
      </c>
      <c r="Q5" s="85" t="s">
        <v>1383</v>
      </c>
      <c r="R5" s="86" t="s">
        <v>1384</v>
      </c>
    </row>
    <row r="6" spans="1:19" x14ac:dyDescent="0.3">
      <c r="D6" s="87">
        <v>44655</v>
      </c>
      <c r="E6" s="87">
        <f t="shared" ref="E6:O6" si="0">D6+7</f>
        <v>44662</v>
      </c>
      <c r="F6" s="87">
        <f t="shared" si="0"/>
        <v>44669</v>
      </c>
      <c r="G6" s="87">
        <f t="shared" si="0"/>
        <v>44676</v>
      </c>
      <c r="H6" s="87">
        <f t="shared" si="0"/>
        <v>44683</v>
      </c>
      <c r="I6" s="87">
        <f t="shared" si="0"/>
        <v>44690</v>
      </c>
      <c r="J6" s="87">
        <f t="shared" si="0"/>
        <v>44697</v>
      </c>
      <c r="K6" s="87">
        <f t="shared" si="0"/>
        <v>44704</v>
      </c>
      <c r="L6" s="87">
        <f t="shared" si="0"/>
        <v>44711</v>
      </c>
      <c r="M6" s="87">
        <f t="shared" si="0"/>
        <v>44718</v>
      </c>
      <c r="N6" s="87">
        <f t="shared" si="0"/>
        <v>44725</v>
      </c>
      <c r="O6" s="87">
        <f t="shared" si="0"/>
        <v>44732</v>
      </c>
      <c r="P6" s="88" t="s">
        <v>1385</v>
      </c>
      <c r="Q6" s="85"/>
      <c r="R6" s="85"/>
    </row>
    <row r="7" spans="1:19" x14ac:dyDescent="0.3">
      <c r="A7" s="89"/>
      <c r="B7" s="86" t="s">
        <v>1386</v>
      </c>
      <c r="C7" s="86" t="s">
        <v>1387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</row>
    <row r="8" spans="1:19" x14ac:dyDescent="0.3">
      <c r="A8" s="89"/>
      <c r="B8" s="90" t="s">
        <v>1388</v>
      </c>
      <c r="C8" s="86"/>
      <c r="D8" s="91">
        <f>SUM(D9:D12)</f>
        <v>96.200000000000017</v>
      </c>
      <c r="E8" s="85"/>
      <c r="F8" s="91">
        <f t="shared" ref="F8:O8" si="1">SUM(F9:F12)</f>
        <v>96.200000000000017</v>
      </c>
      <c r="G8" s="91">
        <f t="shared" si="1"/>
        <v>96.200000000000017</v>
      </c>
      <c r="H8" s="91">
        <f t="shared" si="1"/>
        <v>58.2</v>
      </c>
      <c r="I8" s="91">
        <f t="shared" si="1"/>
        <v>58.2</v>
      </c>
      <c r="J8" s="91">
        <f t="shared" si="1"/>
        <v>58.2</v>
      </c>
      <c r="K8" s="91">
        <f t="shared" si="1"/>
        <v>58.2</v>
      </c>
      <c r="L8" s="91">
        <f t="shared" si="1"/>
        <v>58.2</v>
      </c>
      <c r="M8" s="91">
        <f t="shared" si="1"/>
        <v>58.2</v>
      </c>
      <c r="N8" s="91">
        <f t="shared" si="1"/>
        <v>58.2</v>
      </c>
      <c r="O8" s="91">
        <f t="shared" si="1"/>
        <v>58.2</v>
      </c>
      <c r="P8" s="92"/>
      <c r="Q8" s="85"/>
      <c r="R8" s="85"/>
      <c r="S8" s="93"/>
    </row>
    <row r="9" spans="1:19" x14ac:dyDescent="0.3">
      <c r="A9" s="94" t="s">
        <v>1389</v>
      </c>
      <c r="B9" s="86" t="s">
        <v>1390</v>
      </c>
      <c r="C9" s="86" t="s">
        <v>306</v>
      </c>
      <c r="D9" s="95">
        <v>33.700000000000003</v>
      </c>
      <c r="E9" s="95"/>
      <c r="F9" s="95">
        <v>33.700000000000003</v>
      </c>
      <c r="G9" s="95">
        <v>33.700000000000003</v>
      </c>
      <c r="H9" s="95">
        <v>20.399999999999999</v>
      </c>
      <c r="I9" s="95">
        <v>20.399999999999999</v>
      </c>
      <c r="J9" s="95">
        <v>20.399999999999999</v>
      </c>
      <c r="K9" s="95">
        <v>20.399999999999999</v>
      </c>
      <c r="L9" s="95">
        <v>20.399999999999999</v>
      </c>
      <c r="M9" s="95">
        <v>20.399999999999999</v>
      </c>
      <c r="N9" s="95">
        <v>20.399999999999999</v>
      </c>
      <c r="O9" s="95">
        <v>20.399999999999999</v>
      </c>
      <c r="P9" s="92">
        <f t="shared" ref="P9:P27" si="2">SUM(D9:O9)</f>
        <v>264.3</v>
      </c>
      <c r="Q9" s="92">
        <f>P9</f>
        <v>264.3</v>
      </c>
      <c r="R9" s="92">
        <f>P9-Q9</f>
        <v>0</v>
      </c>
    </row>
    <row r="10" spans="1:19" x14ac:dyDescent="0.3">
      <c r="A10" s="94"/>
      <c r="B10" s="86" t="s">
        <v>1390</v>
      </c>
      <c r="C10" s="86" t="s">
        <v>1391</v>
      </c>
      <c r="D10" s="95">
        <v>14.4</v>
      </c>
      <c r="E10" s="95"/>
      <c r="F10" s="95">
        <v>14.4</v>
      </c>
      <c r="G10" s="95">
        <v>14.4</v>
      </c>
      <c r="H10" s="95">
        <v>8.6999999999999993</v>
      </c>
      <c r="I10" s="95">
        <v>8.6999999999999993</v>
      </c>
      <c r="J10" s="95">
        <v>8.6999999999999993</v>
      </c>
      <c r="K10" s="95">
        <v>8.6999999999999993</v>
      </c>
      <c r="L10" s="95">
        <v>8.6999999999999993</v>
      </c>
      <c r="M10" s="95">
        <v>8.6999999999999993</v>
      </c>
      <c r="N10" s="95">
        <v>8.6999999999999993</v>
      </c>
      <c r="O10" s="95">
        <v>8.6999999999999993</v>
      </c>
      <c r="P10" s="92">
        <f t="shared" si="2"/>
        <v>112.80000000000003</v>
      </c>
      <c r="Q10" s="92">
        <f>P10*0.6</f>
        <v>67.680000000000007</v>
      </c>
      <c r="R10" s="92">
        <f t="shared" ref="R10:R33" si="3">P10-Q10</f>
        <v>45.120000000000019</v>
      </c>
    </row>
    <row r="11" spans="1:19" x14ac:dyDescent="0.3">
      <c r="A11" s="94"/>
      <c r="B11" s="96" t="s">
        <v>1392</v>
      </c>
      <c r="C11" s="86" t="s">
        <v>306</v>
      </c>
      <c r="D11" s="95">
        <v>33.700000000000003</v>
      </c>
      <c r="E11" s="95"/>
      <c r="F11" s="95">
        <v>33.700000000000003</v>
      </c>
      <c r="G11" s="95">
        <v>33.700000000000003</v>
      </c>
      <c r="H11" s="95">
        <v>20.399999999999999</v>
      </c>
      <c r="I11" s="95">
        <v>20.399999999999999</v>
      </c>
      <c r="J11" s="95">
        <v>20.399999999999999</v>
      </c>
      <c r="K11" s="95">
        <v>20.399999999999999</v>
      </c>
      <c r="L11" s="95">
        <v>20.399999999999999</v>
      </c>
      <c r="M11" s="95">
        <v>20.399999999999999</v>
      </c>
      <c r="N11" s="95">
        <v>20.399999999999999</v>
      </c>
      <c r="O11" s="95">
        <v>20.399999999999999</v>
      </c>
      <c r="P11" s="92">
        <f t="shared" si="2"/>
        <v>264.3</v>
      </c>
      <c r="Q11" s="92">
        <f>P11</f>
        <v>264.3</v>
      </c>
      <c r="R11" s="92">
        <f t="shared" si="3"/>
        <v>0</v>
      </c>
    </row>
    <row r="12" spans="1:19" x14ac:dyDescent="0.3">
      <c r="A12" s="94"/>
      <c r="B12" s="96" t="s">
        <v>1392</v>
      </c>
      <c r="C12" s="86" t="s">
        <v>1391</v>
      </c>
      <c r="D12" s="95">
        <v>14.4</v>
      </c>
      <c r="E12" s="95"/>
      <c r="F12" s="95">
        <v>14.4</v>
      </c>
      <c r="G12" s="95">
        <v>14.4</v>
      </c>
      <c r="H12" s="95">
        <v>8.6999999999999993</v>
      </c>
      <c r="I12" s="95">
        <v>8.6999999999999993</v>
      </c>
      <c r="J12" s="95">
        <v>8.6999999999999993</v>
      </c>
      <c r="K12" s="95">
        <v>8.6999999999999993</v>
      </c>
      <c r="L12" s="95">
        <v>8.6999999999999993</v>
      </c>
      <c r="M12" s="95">
        <v>8.6999999999999993</v>
      </c>
      <c r="N12" s="95">
        <v>8.6999999999999993</v>
      </c>
      <c r="O12" s="95">
        <v>8.6999999999999993</v>
      </c>
      <c r="P12" s="92">
        <f t="shared" si="2"/>
        <v>112.80000000000003</v>
      </c>
      <c r="Q12" s="92">
        <f>P12*0.6</f>
        <v>67.680000000000007</v>
      </c>
      <c r="R12" s="92">
        <f t="shared" si="3"/>
        <v>45.120000000000019</v>
      </c>
    </row>
    <row r="13" spans="1:19" x14ac:dyDescent="0.3">
      <c r="A13" s="89"/>
      <c r="B13" s="97"/>
      <c r="C13" s="97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>
        <f>SUM(P9:P12)</f>
        <v>754.20000000000016</v>
      </c>
      <c r="Q13" s="98">
        <f>SUM(Q9:Q12)</f>
        <v>663.96</v>
      </c>
      <c r="R13" s="98">
        <f t="shared" si="3"/>
        <v>90.240000000000123</v>
      </c>
    </row>
    <row r="14" spans="1:19" x14ac:dyDescent="0.3">
      <c r="A14" s="99" t="s">
        <v>1393</v>
      </c>
      <c r="B14" s="100" t="s">
        <v>1390</v>
      </c>
      <c r="C14" s="100" t="s">
        <v>1391</v>
      </c>
      <c r="D14" s="101">
        <v>20</v>
      </c>
      <c r="E14" s="101"/>
      <c r="F14" s="101">
        <v>20</v>
      </c>
      <c r="G14" s="101">
        <v>20</v>
      </c>
      <c r="H14" s="101"/>
      <c r="I14" s="101">
        <v>9</v>
      </c>
      <c r="J14" s="101">
        <v>9</v>
      </c>
      <c r="K14" s="101">
        <v>9</v>
      </c>
      <c r="L14" s="101"/>
      <c r="M14" s="101">
        <v>9</v>
      </c>
      <c r="N14" s="101">
        <v>9</v>
      </c>
      <c r="O14" s="101">
        <v>9</v>
      </c>
      <c r="P14" s="101">
        <f>SUM(D14:O14)</f>
        <v>114</v>
      </c>
      <c r="Q14" s="101"/>
      <c r="R14" s="101"/>
    </row>
    <row r="15" spans="1:19" x14ac:dyDescent="0.3">
      <c r="A15" s="102"/>
      <c r="B15" s="103" t="s">
        <v>1392</v>
      </c>
      <c r="C15" s="100" t="s">
        <v>1391</v>
      </c>
      <c r="D15" s="101">
        <v>20</v>
      </c>
      <c r="E15" s="101"/>
      <c r="F15" s="101">
        <v>20</v>
      </c>
      <c r="G15" s="101">
        <v>20</v>
      </c>
      <c r="H15" s="101"/>
      <c r="I15" s="101">
        <v>9</v>
      </c>
      <c r="J15" s="101">
        <v>9</v>
      </c>
      <c r="K15" s="101">
        <v>9</v>
      </c>
      <c r="L15" s="101"/>
      <c r="M15" s="101">
        <v>9</v>
      </c>
      <c r="N15" s="101">
        <v>9</v>
      </c>
      <c r="O15" s="101">
        <v>9</v>
      </c>
      <c r="P15" s="101">
        <f>SUM(D15:O15)</f>
        <v>114</v>
      </c>
      <c r="Q15" s="101"/>
      <c r="R15" s="101"/>
    </row>
    <row r="16" spans="1:19" x14ac:dyDescent="0.3">
      <c r="A16" s="89"/>
      <c r="B16" s="97"/>
      <c r="C16" s="97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</row>
    <row r="17" spans="1:19" x14ac:dyDescent="0.3">
      <c r="A17" s="89"/>
      <c r="B17" s="90" t="s">
        <v>1394</v>
      </c>
      <c r="C17" s="86"/>
      <c r="D17" s="91">
        <f>SUM(D18:D21)</f>
        <v>108.19999999999999</v>
      </c>
      <c r="E17" s="92"/>
      <c r="F17" s="91">
        <f t="shared" ref="F17:O17" si="4">SUM(F18:F21)</f>
        <v>108.19999999999999</v>
      </c>
      <c r="G17" s="91">
        <f t="shared" si="4"/>
        <v>108.19999999999999</v>
      </c>
      <c r="H17" s="91">
        <f t="shared" si="4"/>
        <v>66.832998347107548</v>
      </c>
      <c r="I17" s="91">
        <f t="shared" si="4"/>
        <v>66.832998347107548</v>
      </c>
      <c r="J17" s="91">
        <f t="shared" si="4"/>
        <v>66.832998347107548</v>
      </c>
      <c r="K17" s="91">
        <f t="shared" si="4"/>
        <v>66.832998347107548</v>
      </c>
      <c r="L17" s="91">
        <f t="shared" si="4"/>
        <v>66.832998347107548</v>
      </c>
      <c r="M17" s="91">
        <f t="shared" si="4"/>
        <v>66.832998347107548</v>
      </c>
      <c r="N17" s="91">
        <f t="shared" si="4"/>
        <v>66.832998347107548</v>
      </c>
      <c r="O17" s="91">
        <f t="shared" si="4"/>
        <v>66.832998347107548</v>
      </c>
      <c r="P17" s="92"/>
      <c r="Q17" s="92"/>
      <c r="R17" s="92">
        <f t="shared" si="3"/>
        <v>0</v>
      </c>
    </row>
    <row r="18" spans="1:19" x14ac:dyDescent="0.3">
      <c r="A18" s="94" t="s">
        <v>1395</v>
      </c>
      <c r="B18" s="86" t="s">
        <v>1390</v>
      </c>
      <c r="C18" s="86" t="s">
        <v>306</v>
      </c>
      <c r="D18" s="95">
        <v>38</v>
      </c>
      <c r="E18" s="95"/>
      <c r="F18" s="95">
        <v>38</v>
      </c>
      <c r="G18" s="95">
        <v>38</v>
      </c>
      <c r="H18" s="95">
        <v>23.391549421487621</v>
      </c>
      <c r="I18" s="95">
        <v>23.391549421487621</v>
      </c>
      <c r="J18" s="95">
        <v>23.391549421487621</v>
      </c>
      <c r="K18" s="95">
        <v>23.391549421487621</v>
      </c>
      <c r="L18" s="95">
        <v>23.391549421487621</v>
      </c>
      <c r="M18" s="95">
        <v>23.391549421487621</v>
      </c>
      <c r="N18" s="95">
        <v>23.391549421487621</v>
      </c>
      <c r="O18" s="95">
        <v>23.391549421487621</v>
      </c>
      <c r="P18" s="92">
        <f t="shared" si="2"/>
        <v>301.13239537190094</v>
      </c>
      <c r="Q18" s="92">
        <f>P18</f>
        <v>301.13239537190094</v>
      </c>
      <c r="R18" s="92">
        <f t="shared" si="3"/>
        <v>0</v>
      </c>
      <c r="S18" s="93"/>
    </row>
    <row r="19" spans="1:19" x14ac:dyDescent="0.3">
      <c r="A19" s="94"/>
      <c r="B19" s="86" t="s">
        <v>1390</v>
      </c>
      <c r="C19" s="86" t="s">
        <v>1391</v>
      </c>
      <c r="D19" s="95">
        <v>16.100000000000001</v>
      </c>
      <c r="E19" s="95"/>
      <c r="F19" s="95">
        <v>16.100000000000001</v>
      </c>
      <c r="G19" s="95">
        <v>16.100000000000001</v>
      </c>
      <c r="H19" s="95">
        <v>10.024949752066153</v>
      </c>
      <c r="I19" s="95">
        <v>10.024949752066153</v>
      </c>
      <c r="J19" s="95">
        <v>10.024949752066153</v>
      </c>
      <c r="K19" s="95">
        <v>10.024949752066153</v>
      </c>
      <c r="L19" s="95">
        <v>10.024949752066153</v>
      </c>
      <c r="M19" s="95">
        <v>10.024949752066153</v>
      </c>
      <c r="N19" s="95">
        <v>10.024949752066153</v>
      </c>
      <c r="O19" s="95">
        <v>10.024949752066153</v>
      </c>
      <c r="P19" s="92">
        <f t="shared" si="2"/>
        <v>128.49959801652921</v>
      </c>
      <c r="Q19" s="92">
        <f>P19*0.6</f>
        <v>77.099758809917518</v>
      </c>
      <c r="R19" s="92">
        <f t="shared" si="3"/>
        <v>51.399839206611688</v>
      </c>
    </row>
    <row r="20" spans="1:19" x14ac:dyDescent="0.3">
      <c r="A20" s="94"/>
      <c r="B20" s="96" t="s">
        <v>1392</v>
      </c>
      <c r="C20" s="86" t="s">
        <v>306</v>
      </c>
      <c r="D20" s="95">
        <v>38</v>
      </c>
      <c r="E20" s="95"/>
      <c r="F20" s="95">
        <v>38</v>
      </c>
      <c r="G20" s="95">
        <v>38</v>
      </c>
      <c r="H20" s="95">
        <v>23.391549421487621</v>
      </c>
      <c r="I20" s="95">
        <v>23.391549421487621</v>
      </c>
      <c r="J20" s="95">
        <v>23.391549421487621</v>
      </c>
      <c r="K20" s="95">
        <v>23.391549421487621</v>
      </c>
      <c r="L20" s="95">
        <v>23.391549421487621</v>
      </c>
      <c r="M20" s="95">
        <v>23.391549421487621</v>
      </c>
      <c r="N20" s="95">
        <v>23.391549421487621</v>
      </c>
      <c r="O20" s="95">
        <v>23.391549421487621</v>
      </c>
      <c r="P20" s="92">
        <f t="shared" si="2"/>
        <v>301.13239537190094</v>
      </c>
      <c r="Q20" s="92">
        <f>P20</f>
        <v>301.13239537190094</v>
      </c>
      <c r="R20" s="92">
        <f t="shared" si="3"/>
        <v>0</v>
      </c>
    </row>
    <row r="21" spans="1:19" x14ac:dyDescent="0.3">
      <c r="A21" s="94"/>
      <c r="B21" s="96" t="s">
        <v>1392</v>
      </c>
      <c r="C21" s="86" t="s">
        <v>1391</v>
      </c>
      <c r="D21" s="95">
        <v>16.100000000000001</v>
      </c>
      <c r="E21" s="95"/>
      <c r="F21" s="95">
        <v>16.100000000000001</v>
      </c>
      <c r="G21" s="95">
        <v>16.100000000000001</v>
      </c>
      <c r="H21" s="95">
        <v>10.024949752066153</v>
      </c>
      <c r="I21" s="95">
        <v>10.024949752066153</v>
      </c>
      <c r="J21" s="95">
        <v>10.024949752066153</v>
      </c>
      <c r="K21" s="95">
        <v>10.024949752066153</v>
      </c>
      <c r="L21" s="95">
        <v>10.024949752066153</v>
      </c>
      <c r="M21" s="95">
        <v>10.024949752066153</v>
      </c>
      <c r="N21" s="95">
        <v>10.024949752066153</v>
      </c>
      <c r="O21" s="95">
        <v>10.024949752066153</v>
      </c>
      <c r="P21" s="92">
        <f t="shared" si="2"/>
        <v>128.49959801652921</v>
      </c>
      <c r="Q21" s="92">
        <f>P21*0.6</f>
        <v>77.099758809917518</v>
      </c>
      <c r="R21" s="92">
        <f t="shared" si="3"/>
        <v>51.399839206611688</v>
      </c>
    </row>
    <row r="22" spans="1:19" x14ac:dyDescent="0.3">
      <c r="A22" s="89"/>
      <c r="B22" s="97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>
        <f>SUM(P18:P21)</f>
        <v>859.26398677686029</v>
      </c>
      <c r="Q22" s="98">
        <f>SUM(Q18:Q21)</f>
        <v>756.46430836363686</v>
      </c>
      <c r="R22" s="98">
        <f t="shared" si="3"/>
        <v>102.79967841322343</v>
      </c>
    </row>
    <row r="23" spans="1:19" x14ac:dyDescent="0.3">
      <c r="A23" s="89"/>
      <c r="B23" s="90" t="s">
        <v>1394</v>
      </c>
      <c r="C23" s="86"/>
      <c r="D23" s="91">
        <f>SUM(D24:D27)</f>
        <v>120.6</v>
      </c>
      <c r="E23" s="92"/>
      <c r="F23" s="91">
        <f t="shared" ref="F23:O23" si="5">SUM(F24:F27)</f>
        <v>120.6</v>
      </c>
      <c r="G23" s="91">
        <f t="shared" si="5"/>
        <v>120.6</v>
      </c>
      <c r="H23" s="91">
        <f t="shared" si="5"/>
        <v>85.2</v>
      </c>
      <c r="I23" s="91">
        <f t="shared" si="5"/>
        <v>85.2</v>
      </c>
      <c r="J23" s="91">
        <f t="shared" si="5"/>
        <v>85.2</v>
      </c>
      <c r="K23" s="91">
        <f t="shared" si="5"/>
        <v>85.2</v>
      </c>
      <c r="L23" s="91">
        <f t="shared" si="5"/>
        <v>85.2</v>
      </c>
      <c r="M23" s="91">
        <f t="shared" si="5"/>
        <v>85.2</v>
      </c>
      <c r="N23" s="91">
        <f t="shared" si="5"/>
        <v>85.2</v>
      </c>
      <c r="O23" s="91">
        <f t="shared" si="5"/>
        <v>85.2</v>
      </c>
      <c r="P23" s="92"/>
      <c r="Q23" s="92"/>
      <c r="R23" s="92">
        <f t="shared" si="3"/>
        <v>0</v>
      </c>
    </row>
    <row r="24" spans="1:19" x14ac:dyDescent="0.3">
      <c r="A24" s="94" t="s">
        <v>1396</v>
      </c>
      <c r="B24" s="86" t="s">
        <v>1390</v>
      </c>
      <c r="C24" s="86" t="s">
        <v>306</v>
      </c>
      <c r="D24" s="95">
        <v>42.8</v>
      </c>
      <c r="E24" s="95"/>
      <c r="F24" s="95">
        <v>42.8</v>
      </c>
      <c r="G24" s="95">
        <v>42.8</v>
      </c>
      <c r="H24" s="95">
        <v>30.15</v>
      </c>
      <c r="I24" s="95">
        <v>30.15</v>
      </c>
      <c r="J24" s="95">
        <v>30.15</v>
      </c>
      <c r="K24" s="95">
        <v>30.15</v>
      </c>
      <c r="L24" s="95">
        <v>30.15</v>
      </c>
      <c r="M24" s="95">
        <v>30.15</v>
      </c>
      <c r="N24" s="95">
        <v>30.15</v>
      </c>
      <c r="O24" s="95">
        <v>30.15</v>
      </c>
      <c r="P24" s="92">
        <f t="shared" si="2"/>
        <v>369.59999999999991</v>
      </c>
      <c r="Q24" s="92">
        <f>P24</f>
        <v>369.59999999999991</v>
      </c>
      <c r="R24" s="92">
        <f t="shared" si="3"/>
        <v>0</v>
      </c>
      <c r="S24" s="93"/>
    </row>
    <row r="25" spans="1:19" x14ac:dyDescent="0.3">
      <c r="A25" s="94"/>
      <c r="B25" s="86" t="s">
        <v>1390</v>
      </c>
      <c r="C25" s="86" t="s">
        <v>1391</v>
      </c>
      <c r="D25" s="95">
        <v>17.5</v>
      </c>
      <c r="E25" s="95"/>
      <c r="F25" s="95">
        <v>17.5</v>
      </c>
      <c r="G25" s="95">
        <v>17.5</v>
      </c>
      <c r="H25" s="95">
        <v>12.45</v>
      </c>
      <c r="I25" s="95">
        <v>12.45</v>
      </c>
      <c r="J25" s="95">
        <v>12.45</v>
      </c>
      <c r="K25" s="95">
        <v>12.45</v>
      </c>
      <c r="L25" s="95">
        <v>12.45</v>
      </c>
      <c r="M25" s="95">
        <v>12.45</v>
      </c>
      <c r="N25" s="95">
        <v>12.45</v>
      </c>
      <c r="O25" s="95">
        <v>12.45</v>
      </c>
      <c r="P25" s="92">
        <f t="shared" si="2"/>
        <v>152.1</v>
      </c>
      <c r="Q25" s="92">
        <f>P25*0.6</f>
        <v>91.259999999999991</v>
      </c>
      <c r="R25" s="92">
        <f t="shared" si="3"/>
        <v>60.84</v>
      </c>
    </row>
    <row r="26" spans="1:19" x14ac:dyDescent="0.3">
      <c r="A26" s="94"/>
      <c r="B26" s="96" t="s">
        <v>1392</v>
      </c>
      <c r="C26" s="86" t="s">
        <v>306</v>
      </c>
      <c r="D26" s="95">
        <v>42.8</v>
      </c>
      <c r="E26" s="95"/>
      <c r="F26" s="95">
        <v>42.8</v>
      </c>
      <c r="G26" s="95">
        <v>42.8</v>
      </c>
      <c r="H26" s="95">
        <v>30.15</v>
      </c>
      <c r="I26" s="95">
        <v>30.15</v>
      </c>
      <c r="J26" s="95">
        <v>30.15</v>
      </c>
      <c r="K26" s="95">
        <v>30.15</v>
      </c>
      <c r="L26" s="95">
        <v>30.15</v>
      </c>
      <c r="M26" s="95">
        <v>30.15</v>
      </c>
      <c r="N26" s="95">
        <v>30.15</v>
      </c>
      <c r="O26" s="95">
        <v>30.15</v>
      </c>
      <c r="P26" s="92">
        <f t="shared" si="2"/>
        <v>369.59999999999991</v>
      </c>
      <c r="Q26" s="92">
        <f>P26</f>
        <v>369.59999999999991</v>
      </c>
      <c r="R26" s="92">
        <f t="shared" si="3"/>
        <v>0</v>
      </c>
    </row>
    <row r="27" spans="1:19" x14ac:dyDescent="0.3">
      <c r="A27" s="94"/>
      <c r="B27" s="96" t="s">
        <v>1392</v>
      </c>
      <c r="C27" s="86" t="s">
        <v>1391</v>
      </c>
      <c r="D27" s="95">
        <v>17.5</v>
      </c>
      <c r="E27" s="95"/>
      <c r="F27" s="95">
        <v>17.5</v>
      </c>
      <c r="G27" s="95">
        <v>17.5</v>
      </c>
      <c r="H27" s="95">
        <v>12.45</v>
      </c>
      <c r="I27" s="95">
        <v>12.45</v>
      </c>
      <c r="J27" s="95">
        <v>12.45</v>
      </c>
      <c r="K27" s="95">
        <v>12.45</v>
      </c>
      <c r="L27" s="95">
        <v>12.45</v>
      </c>
      <c r="M27" s="95">
        <v>12.45</v>
      </c>
      <c r="N27" s="95">
        <v>12.45</v>
      </c>
      <c r="O27" s="95">
        <v>12.45</v>
      </c>
      <c r="P27" s="92">
        <f t="shared" si="2"/>
        <v>152.1</v>
      </c>
      <c r="Q27" s="92">
        <f>P27*0.6</f>
        <v>91.259999999999991</v>
      </c>
      <c r="R27" s="92">
        <f t="shared" si="3"/>
        <v>60.84</v>
      </c>
    </row>
    <row r="28" spans="1:19" ht="7.05" hidden="1" customHeight="1" x14ac:dyDescent="0.3">
      <c r="A28" s="104" t="s">
        <v>1397</v>
      </c>
      <c r="B28" s="105" t="s">
        <v>1390</v>
      </c>
      <c r="C28" s="105" t="s">
        <v>306</v>
      </c>
      <c r="D28" s="106">
        <v>0.35</v>
      </c>
      <c r="E28" s="106"/>
      <c r="F28" s="106">
        <v>0.35</v>
      </c>
      <c r="G28" s="106">
        <v>0.35</v>
      </c>
      <c r="H28" s="106">
        <v>0.35</v>
      </c>
      <c r="I28" s="106">
        <v>0.35</v>
      </c>
      <c r="J28" s="106">
        <v>0.35</v>
      </c>
      <c r="K28" s="106">
        <v>0.35</v>
      </c>
      <c r="L28" s="106">
        <v>0.35</v>
      </c>
      <c r="M28" s="106">
        <v>0.35</v>
      </c>
      <c r="N28" s="106">
        <v>0.35</v>
      </c>
      <c r="O28" s="106">
        <v>0.35</v>
      </c>
      <c r="R28" s="70">
        <f t="shared" si="3"/>
        <v>0</v>
      </c>
    </row>
    <row r="29" spans="1:19" ht="7.05" hidden="1" customHeight="1" x14ac:dyDescent="0.3">
      <c r="A29" s="104"/>
      <c r="B29" s="105" t="s">
        <v>1390</v>
      </c>
      <c r="C29" s="105" t="s">
        <v>1391</v>
      </c>
      <c r="D29" s="106">
        <v>0.15</v>
      </c>
      <c r="E29" s="106"/>
      <c r="F29" s="106">
        <v>0.15</v>
      </c>
      <c r="G29" s="106">
        <v>0.15</v>
      </c>
      <c r="H29" s="106">
        <v>0.15</v>
      </c>
      <c r="I29" s="106">
        <v>0.15</v>
      </c>
      <c r="J29" s="106">
        <v>0.15</v>
      </c>
      <c r="K29" s="106">
        <v>0.15</v>
      </c>
      <c r="L29" s="106">
        <v>0.15</v>
      </c>
      <c r="M29" s="106">
        <v>0.15</v>
      </c>
      <c r="N29" s="106">
        <v>0.15</v>
      </c>
      <c r="O29" s="106">
        <v>0.15</v>
      </c>
      <c r="R29" s="70">
        <f t="shared" si="3"/>
        <v>0</v>
      </c>
    </row>
    <row r="30" spans="1:19" ht="7.05" hidden="1" customHeight="1" x14ac:dyDescent="0.3">
      <c r="A30" s="104"/>
      <c r="B30" s="107" t="s">
        <v>1398</v>
      </c>
      <c r="C30" s="105" t="s">
        <v>306</v>
      </c>
      <c r="D30" s="106">
        <v>0.35</v>
      </c>
      <c r="E30" s="106"/>
      <c r="F30" s="106">
        <v>0.35</v>
      </c>
      <c r="G30" s="106">
        <v>0.35</v>
      </c>
      <c r="H30" s="106">
        <v>0.35</v>
      </c>
      <c r="I30" s="106">
        <v>0.35</v>
      </c>
      <c r="J30" s="106">
        <v>0.35</v>
      </c>
      <c r="K30" s="106">
        <v>0.35</v>
      </c>
      <c r="L30" s="106">
        <v>0.35</v>
      </c>
      <c r="M30" s="106">
        <v>0.35</v>
      </c>
      <c r="N30" s="106">
        <v>0.35</v>
      </c>
      <c r="O30" s="106">
        <v>0.35</v>
      </c>
      <c r="R30" s="70">
        <f t="shared" si="3"/>
        <v>0</v>
      </c>
    </row>
    <row r="31" spans="1:19" ht="7.05" hidden="1" customHeight="1" x14ac:dyDescent="0.3">
      <c r="A31" s="104"/>
      <c r="B31" s="108" t="s">
        <v>1398</v>
      </c>
      <c r="C31" s="109" t="s">
        <v>1391</v>
      </c>
      <c r="D31" s="110">
        <v>0.15</v>
      </c>
      <c r="E31" s="110"/>
      <c r="F31" s="110">
        <v>0.15</v>
      </c>
      <c r="G31" s="110">
        <v>0.15</v>
      </c>
      <c r="H31" s="110">
        <v>0.15</v>
      </c>
      <c r="I31" s="110">
        <v>0.15</v>
      </c>
      <c r="J31" s="110">
        <v>0.15</v>
      </c>
      <c r="K31" s="110">
        <v>0.15</v>
      </c>
      <c r="L31" s="110">
        <v>0.15</v>
      </c>
      <c r="M31" s="110">
        <v>0.15</v>
      </c>
      <c r="N31" s="110">
        <v>0.15</v>
      </c>
      <c r="O31" s="110">
        <v>0.15</v>
      </c>
      <c r="R31" s="70">
        <f t="shared" si="3"/>
        <v>0</v>
      </c>
    </row>
    <row r="32" spans="1:19" x14ac:dyDescent="0.3">
      <c r="B32" s="97"/>
      <c r="C32" s="97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98">
        <f>SUM(P24:P31)</f>
        <v>1043.3999999999999</v>
      </c>
      <c r="Q32" s="98">
        <f>SUM(Q24:Q31)</f>
        <v>921.7199999999998</v>
      </c>
      <c r="R32" s="98">
        <f t="shared" si="3"/>
        <v>121.68000000000006</v>
      </c>
    </row>
    <row r="33" spans="1:19" x14ac:dyDescent="0.3">
      <c r="B33" s="112" t="s">
        <v>1399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4"/>
      <c r="P33" s="115">
        <f>P13+P22+P32</f>
        <v>2656.8639867768607</v>
      </c>
      <c r="Q33" s="115">
        <f>Q13+Q22+Q32</f>
        <v>2342.1443083636368</v>
      </c>
      <c r="R33" s="115">
        <f t="shared" si="3"/>
        <v>314.71967841322385</v>
      </c>
    </row>
    <row r="34" spans="1:19" ht="15" customHeight="1" x14ac:dyDescent="0.3">
      <c r="Q34" s="70" t="s">
        <v>1400</v>
      </c>
      <c r="R34" s="116"/>
      <c r="S34" s="93"/>
    </row>
    <row r="35" spans="1:19" x14ac:dyDescent="0.3">
      <c r="A35" s="81"/>
      <c r="D35" s="74" t="s">
        <v>1401</v>
      </c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75"/>
    </row>
    <row r="36" spans="1:19" x14ac:dyDescent="0.3">
      <c r="D36" s="87">
        <v>44655</v>
      </c>
      <c r="E36" s="87">
        <f t="shared" ref="E36:O36" si="6">D36+7</f>
        <v>44662</v>
      </c>
      <c r="F36" s="87">
        <f t="shared" si="6"/>
        <v>44669</v>
      </c>
      <c r="G36" s="87">
        <f t="shared" si="6"/>
        <v>44676</v>
      </c>
      <c r="H36" s="87">
        <f t="shared" si="6"/>
        <v>44683</v>
      </c>
      <c r="I36" s="87">
        <f t="shared" si="6"/>
        <v>44690</v>
      </c>
      <c r="J36" s="87">
        <f t="shared" si="6"/>
        <v>44697</v>
      </c>
      <c r="K36" s="87">
        <f t="shared" si="6"/>
        <v>44704</v>
      </c>
      <c r="L36" s="87">
        <f t="shared" si="6"/>
        <v>44711</v>
      </c>
      <c r="M36" s="87">
        <f t="shared" si="6"/>
        <v>44718</v>
      </c>
      <c r="N36" s="87">
        <f t="shared" si="6"/>
        <v>44725</v>
      </c>
      <c r="O36" s="87">
        <f t="shared" si="6"/>
        <v>44732</v>
      </c>
    </row>
    <row r="37" spans="1:19" x14ac:dyDescent="0.3">
      <c r="A37" s="89"/>
      <c r="B37" s="86" t="s">
        <v>1386</v>
      </c>
      <c r="C37" s="86" t="s">
        <v>1387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9" x14ac:dyDescent="0.3">
      <c r="A38" s="117"/>
      <c r="B38" s="90" t="s">
        <v>1388</v>
      </c>
      <c r="C38" s="90"/>
      <c r="D38" s="118">
        <v>88</v>
      </c>
      <c r="E38" s="88"/>
      <c r="F38" s="118">
        <v>88</v>
      </c>
      <c r="G38" s="118">
        <v>88</v>
      </c>
      <c r="H38" s="118">
        <v>50</v>
      </c>
      <c r="I38" s="118">
        <v>50</v>
      </c>
      <c r="J38" s="118">
        <v>50</v>
      </c>
      <c r="K38" s="118">
        <v>50</v>
      </c>
      <c r="L38" s="118">
        <v>50</v>
      </c>
      <c r="M38" s="118">
        <v>50</v>
      </c>
      <c r="N38" s="118">
        <v>50</v>
      </c>
      <c r="O38" s="118">
        <v>50</v>
      </c>
      <c r="P38" s="119">
        <f>SUM(D38:O38)</f>
        <v>664</v>
      </c>
      <c r="Q38" s="120"/>
      <c r="R38" s="120"/>
    </row>
    <row r="39" spans="1:19" x14ac:dyDescent="0.3">
      <c r="A39" s="94" t="s">
        <v>1389</v>
      </c>
      <c r="B39" s="86" t="s">
        <v>1390</v>
      </c>
      <c r="C39" s="86" t="s">
        <v>306</v>
      </c>
      <c r="D39" s="121">
        <f>D9/D$8</f>
        <v>0.3503118503118503</v>
      </c>
      <c r="E39" s="121"/>
      <c r="F39" s="121">
        <f t="shared" ref="F39:O39" si="7">F9/F$8</f>
        <v>0.3503118503118503</v>
      </c>
      <c r="G39" s="121">
        <f t="shared" si="7"/>
        <v>0.3503118503118503</v>
      </c>
      <c r="H39" s="121">
        <f t="shared" si="7"/>
        <v>0.35051546391752575</v>
      </c>
      <c r="I39" s="121">
        <f t="shared" si="7"/>
        <v>0.35051546391752575</v>
      </c>
      <c r="J39" s="121">
        <f t="shared" si="7"/>
        <v>0.35051546391752575</v>
      </c>
      <c r="K39" s="121">
        <f t="shared" si="7"/>
        <v>0.35051546391752575</v>
      </c>
      <c r="L39" s="121">
        <f t="shared" si="7"/>
        <v>0.35051546391752575</v>
      </c>
      <c r="M39" s="121">
        <f t="shared" si="7"/>
        <v>0.35051546391752575</v>
      </c>
      <c r="N39" s="121">
        <f t="shared" si="7"/>
        <v>0.35051546391752575</v>
      </c>
      <c r="O39" s="121">
        <f t="shared" si="7"/>
        <v>0.35051546391752575</v>
      </c>
      <c r="P39" s="122"/>
    </row>
    <row r="40" spans="1:19" x14ac:dyDescent="0.3">
      <c r="A40" s="94"/>
      <c r="B40" s="86" t="s">
        <v>1390</v>
      </c>
      <c r="C40" s="86" t="s">
        <v>1391</v>
      </c>
      <c r="D40" s="121">
        <f>D10/D$8</f>
        <v>0.14968814968814967</v>
      </c>
      <c r="E40" s="121"/>
      <c r="F40" s="121">
        <f>F10/F$8</f>
        <v>0.14968814968814967</v>
      </c>
      <c r="G40" s="121">
        <f>G10/G$8</f>
        <v>0.14968814968814967</v>
      </c>
      <c r="H40" s="121">
        <f>H10/H$8</f>
        <v>0.1494845360824742</v>
      </c>
      <c r="I40" s="121">
        <f>I10/I$8</f>
        <v>0.1494845360824742</v>
      </c>
      <c r="J40" s="121">
        <f>J10/J$8</f>
        <v>0.1494845360824742</v>
      </c>
      <c r="K40" s="121">
        <f>K10/K$8</f>
        <v>0.1494845360824742</v>
      </c>
      <c r="L40" s="121">
        <f>L10/L$8</f>
        <v>0.1494845360824742</v>
      </c>
      <c r="M40" s="121">
        <f>M10/M$8</f>
        <v>0.1494845360824742</v>
      </c>
      <c r="N40" s="121">
        <f>N10/N$8</f>
        <v>0.1494845360824742</v>
      </c>
      <c r="O40" s="121">
        <f>O10/O$8</f>
        <v>0.1494845360824742</v>
      </c>
      <c r="P40" s="122"/>
    </row>
    <row r="41" spans="1:19" x14ac:dyDescent="0.3">
      <c r="A41" s="94"/>
      <c r="B41" s="96" t="s">
        <v>1392</v>
      </c>
      <c r="C41" s="86" t="s">
        <v>306</v>
      </c>
      <c r="D41" s="121">
        <f>D11/D$8</f>
        <v>0.3503118503118503</v>
      </c>
      <c r="E41" s="121"/>
      <c r="F41" s="121">
        <f>F11/F$8</f>
        <v>0.3503118503118503</v>
      </c>
      <c r="G41" s="121">
        <f>G11/G$8</f>
        <v>0.3503118503118503</v>
      </c>
      <c r="H41" s="121">
        <f>H11/H$8</f>
        <v>0.35051546391752575</v>
      </c>
      <c r="I41" s="121">
        <f>I11/I$8</f>
        <v>0.35051546391752575</v>
      </c>
      <c r="J41" s="121">
        <f>J11/J$8</f>
        <v>0.35051546391752575</v>
      </c>
      <c r="K41" s="121">
        <f>K11/K$8</f>
        <v>0.35051546391752575</v>
      </c>
      <c r="L41" s="121">
        <f>L11/L$8</f>
        <v>0.35051546391752575</v>
      </c>
      <c r="M41" s="121">
        <f>M11/M$8</f>
        <v>0.35051546391752575</v>
      </c>
      <c r="N41" s="121">
        <f>N11/N$8</f>
        <v>0.35051546391752575</v>
      </c>
      <c r="O41" s="121">
        <f>O11/O$8</f>
        <v>0.35051546391752575</v>
      </c>
      <c r="P41" s="122"/>
    </row>
    <row r="42" spans="1:19" x14ac:dyDescent="0.3">
      <c r="A42" s="94"/>
      <c r="B42" s="96" t="s">
        <v>1392</v>
      </c>
      <c r="C42" s="86" t="s">
        <v>1391</v>
      </c>
      <c r="D42" s="121">
        <f>D12/D$8</f>
        <v>0.14968814968814967</v>
      </c>
      <c r="E42" s="121"/>
      <c r="F42" s="121">
        <f>F12/F$8</f>
        <v>0.14968814968814967</v>
      </c>
      <c r="G42" s="121">
        <f>G12/G$8</f>
        <v>0.14968814968814967</v>
      </c>
      <c r="H42" s="121">
        <f>H12/H$8</f>
        <v>0.1494845360824742</v>
      </c>
      <c r="I42" s="121">
        <f>I12/I$8</f>
        <v>0.1494845360824742</v>
      </c>
      <c r="J42" s="121">
        <f>J12/J$8</f>
        <v>0.1494845360824742</v>
      </c>
      <c r="K42" s="121">
        <f>K12/K$8</f>
        <v>0.1494845360824742</v>
      </c>
      <c r="L42" s="121">
        <f>L12/L$8</f>
        <v>0.1494845360824742</v>
      </c>
      <c r="M42" s="121">
        <f>M12/M$8</f>
        <v>0.1494845360824742</v>
      </c>
      <c r="N42" s="121">
        <f>N12/N$8</f>
        <v>0.1494845360824742</v>
      </c>
      <c r="O42" s="121">
        <f>O12/O$8</f>
        <v>0.1494845360824742</v>
      </c>
      <c r="P42" s="122"/>
    </row>
    <row r="43" spans="1:19" x14ac:dyDescent="0.3">
      <c r="A43" s="89"/>
      <c r="B43" s="86"/>
      <c r="C43" s="86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2"/>
    </row>
    <row r="44" spans="1:19" x14ac:dyDescent="0.3">
      <c r="A44" s="117"/>
      <c r="B44" s="90" t="s">
        <v>1394</v>
      </c>
      <c r="C44" s="90"/>
      <c r="D44" s="118">
        <v>100</v>
      </c>
      <c r="E44" s="88"/>
      <c r="F44" s="118">
        <v>100</v>
      </c>
      <c r="G44" s="118">
        <v>100</v>
      </c>
      <c r="H44" s="118">
        <v>57</v>
      </c>
      <c r="I44" s="118">
        <v>57</v>
      </c>
      <c r="J44" s="118">
        <v>57</v>
      </c>
      <c r="K44" s="118">
        <v>57</v>
      </c>
      <c r="L44" s="118">
        <v>57</v>
      </c>
      <c r="M44" s="118">
        <v>57</v>
      </c>
      <c r="N44" s="118">
        <v>57</v>
      </c>
      <c r="O44" s="118">
        <v>57</v>
      </c>
      <c r="P44" s="119">
        <f>SUM(D44:O44)</f>
        <v>756</v>
      </c>
      <c r="Q44" s="120"/>
      <c r="R44" s="120"/>
    </row>
    <row r="45" spans="1:19" x14ac:dyDescent="0.3">
      <c r="A45" s="94" t="s">
        <v>1395</v>
      </c>
      <c r="B45" s="86" t="s">
        <v>1390</v>
      </c>
      <c r="C45" s="86" t="s">
        <v>306</v>
      </c>
      <c r="D45" s="121">
        <f>D18/D$17</f>
        <v>0.35120147874306845</v>
      </c>
      <c r="E45" s="121"/>
      <c r="F45" s="121">
        <f t="shared" ref="F45:O45" si="8">F18/F$17</f>
        <v>0.35120147874306845</v>
      </c>
      <c r="G45" s="121">
        <f t="shared" si="8"/>
        <v>0.35120147874306845</v>
      </c>
      <c r="H45" s="121">
        <f t="shared" si="8"/>
        <v>0.3499999999999997</v>
      </c>
      <c r="I45" s="121">
        <f t="shared" si="8"/>
        <v>0.3499999999999997</v>
      </c>
      <c r="J45" s="121">
        <f t="shared" si="8"/>
        <v>0.3499999999999997</v>
      </c>
      <c r="K45" s="121">
        <f t="shared" si="8"/>
        <v>0.3499999999999997</v>
      </c>
      <c r="L45" s="121">
        <f t="shared" si="8"/>
        <v>0.3499999999999997</v>
      </c>
      <c r="M45" s="121">
        <f t="shared" si="8"/>
        <v>0.3499999999999997</v>
      </c>
      <c r="N45" s="121">
        <f t="shared" si="8"/>
        <v>0.3499999999999997</v>
      </c>
      <c r="O45" s="121">
        <f t="shared" si="8"/>
        <v>0.3499999999999997</v>
      </c>
      <c r="P45" s="2"/>
    </row>
    <row r="46" spans="1:19" x14ac:dyDescent="0.3">
      <c r="A46" s="94"/>
      <c r="B46" s="86" t="s">
        <v>1390</v>
      </c>
      <c r="C46" s="86" t="s">
        <v>1391</v>
      </c>
      <c r="D46" s="121">
        <f t="shared" ref="D46:O48" si="9">D19/D$17</f>
        <v>0.14879852125693163</v>
      </c>
      <c r="E46" s="121"/>
      <c r="F46" s="121">
        <f t="shared" si="9"/>
        <v>0.14879852125693163</v>
      </c>
      <c r="G46" s="121">
        <f t="shared" si="9"/>
        <v>0.14879852125693163</v>
      </c>
      <c r="H46" s="121">
        <f t="shared" si="9"/>
        <v>0.1500000000000003</v>
      </c>
      <c r="I46" s="121">
        <f t="shared" si="9"/>
        <v>0.1500000000000003</v>
      </c>
      <c r="J46" s="121">
        <f t="shared" si="9"/>
        <v>0.1500000000000003</v>
      </c>
      <c r="K46" s="121">
        <f t="shared" si="9"/>
        <v>0.1500000000000003</v>
      </c>
      <c r="L46" s="121">
        <f t="shared" si="9"/>
        <v>0.1500000000000003</v>
      </c>
      <c r="M46" s="121">
        <f t="shared" si="9"/>
        <v>0.1500000000000003</v>
      </c>
      <c r="N46" s="121">
        <f t="shared" si="9"/>
        <v>0.1500000000000003</v>
      </c>
      <c r="O46" s="121">
        <f t="shared" si="9"/>
        <v>0.1500000000000003</v>
      </c>
      <c r="P46" s="2"/>
    </row>
    <row r="47" spans="1:19" x14ac:dyDescent="0.3">
      <c r="A47" s="94"/>
      <c r="B47" s="96" t="s">
        <v>1392</v>
      </c>
      <c r="C47" s="86" t="s">
        <v>306</v>
      </c>
      <c r="D47" s="121">
        <f t="shared" si="9"/>
        <v>0.35120147874306845</v>
      </c>
      <c r="E47" s="121"/>
      <c r="F47" s="121">
        <f t="shared" si="9"/>
        <v>0.35120147874306845</v>
      </c>
      <c r="G47" s="121">
        <f t="shared" si="9"/>
        <v>0.35120147874306845</v>
      </c>
      <c r="H47" s="121">
        <f t="shared" si="9"/>
        <v>0.3499999999999997</v>
      </c>
      <c r="I47" s="121">
        <f t="shared" si="9"/>
        <v>0.3499999999999997</v>
      </c>
      <c r="J47" s="121">
        <f t="shared" si="9"/>
        <v>0.3499999999999997</v>
      </c>
      <c r="K47" s="121">
        <f t="shared" si="9"/>
        <v>0.3499999999999997</v>
      </c>
      <c r="L47" s="121">
        <f t="shared" si="9"/>
        <v>0.3499999999999997</v>
      </c>
      <c r="M47" s="121">
        <f t="shared" si="9"/>
        <v>0.3499999999999997</v>
      </c>
      <c r="N47" s="121">
        <f t="shared" si="9"/>
        <v>0.3499999999999997</v>
      </c>
      <c r="O47" s="121">
        <f t="shared" si="9"/>
        <v>0.3499999999999997</v>
      </c>
      <c r="P47" s="2"/>
    </row>
    <row r="48" spans="1:19" x14ac:dyDescent="0.3">
      <c r="A48" s="94"/>
      <c r="B48" s="96" t="s">
        <v>1392</v>
      </c>
      <c r="C48" s="86" t="s">
        <v>1391</v>
      </c>
      <c r="D48" s="121">
        <f t="shared" si="9"/>
        <v>0.14879852125693163</v>
      </c>
      <c r="E48" s="121"/>
      <c r="F48" s="121">
        <f t="shared" si="9"/>
        <v>0.14879852125693163</v>
      </c>
      <c r="G48" s="121">
        <f t="shared" si="9"/>
        <v>0.14879852125693163</v>
      </c>
      <c r="H48" s="121">
        <f t="shared" si="9"/>
        <v>0.1500000000000003</v>
      </c>
      <c r="I48" s="121">
        <f t="shared" si="9"/>
        <v>0.1500000000000003</v>
      </c>
      <c r="J48" s="121">
        <f t="shared" si="9"/>
        <v>0.1500000000000003</v>
      </c>
      <c r="K48" s="121">
        <f t="shared" si="9"/>
        <v>0.1500000000000003</v>
      </c>
      <c r="L48" s="121">
        <f t="shared" si="9"/>
        <v>0.1500000000000003</v>
      </c>
      <c r="M48" s="121">
        <f t="shared" si="9"/>
        <v>0.1500000000000003</v>
      </c>
      <c r="N48" s="121">
        <f t="shared" si="9"/>
        <v>0.1500000000000003</v>
      </c>
      <c r="O48" s="121">
        <f t="shared" si="9"/>
        <v>0.1500000000000003</v>
      </c>
      <c r="P48" s="2"/>
    </row>
    <row r="49" spans="1:18" x14ac:dyDescent="0.3">
      <c r="A49" s="89"/>
      <c r="B49" s="86"/>
      <c r="C49" s="86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2"/>
    </row>
    <row r="50" spans="1:18" x14ac:dyDescent="0.3">
      <c r="A50" s="117"/>
      <c r="B50" s="90" t="s">
        <v>1394</v>
      </c>
      <c r="C50" s="90"/>
      <c r="D50" s="118">
        <v>110</v>
      </c>
      <c r="E50" s="88"/>
      <c r="F50" s="118">
        <v>110</v>
      </c>
      <c r="G50" s="118">
        <v>110</v>
      </c>
      <c r="H50" s="118">
        <v>74</v>
      </c>
      <c r="I50" s="118">
        <v>74</v>
      </c>
      <c r="J50" s="118">
        <v>74</v>
      </c>
      <c r="K50" s="118">
        <v>74</v>
      </c>
      <c r="L50" s="118">
        <v>74</v>
      </c>
      <c r="M50" s="118">
        <v>74</v>
      </c>
      <c r="N50" s="118">
        <v>74</v>
      </c>
      <c r="O50" s="118">
        <v>74</v>
      </c>
      <c r="P50" s="119">
        <f>SUM(D50:O50)</f>
        <v>922</v>
      </c>
      <c r="Q50" s="120"/>
      <c r="R50" s="120"/>
    </row>
    <row r="51" spans="1:18" x14ac:dyDescent="0.3">
      <c r="A51" s="94" t="s">
        <v>1396</v>
      </c>
      <c r="B51" s="86" t="s">
        <v>1390</v>
      </c>
      <c r="C51" s="86" t="s">
        <v>306</v>
      </c>
      <c r="D51" s="121">
        <f>D24/$D$23</f>
        <v>0.35489220563847429</v>
      </c>
      <c r="E51" s="121"/>
      <c r="F51" s="121">
        <f t="shared" ref="F51:O51" si="10">F24/$D$23</f>
        <v>0.35489220563847429</v>
      </c>
      <c r="G51" s="121">
        <f t="shared" si="10"/>
        <v>0.35489220563847429</v>
      </c>
      <c r="H51" s="121">
        <f t="shared" si="10"/>
        <v>0.25</v>
      </c>
      <c r="I51" s="121">
        <f t="shared" si="10"/>
        <v>0.25</v>
      </c>
      <c r="J51" s="121">
        <f t="shared" si="10"/>
        <v>0.25</v>
      </c>
      <c r="K51" s="121">
        <f t="shared" si="10"/>
        <v>0.25</v>
      </c>
      <c r="L51" s="121">
        <f t="shared" si="10"/>
        <v>0.25</v>
      </c>
      <c r="M51" s="121">
        <f t="shared" si="10"/>
        <v>0.25</v>
      </c>
      <c r="N51" s="121">
        <f t="shared" si="10"/>
        <v>0.25</v>
      </c>
      <c r="O51" s="121">
        <f t="shared" si="10"/>
        <v>0.25</v>
      </c>
    </row>
    <row r="52" spans="1:18" x14ac:dyDescent="0.3">
      <c r="A52" s="94"/>
      <c r="B52" s="86" t="s">
        <v>1390</v>
      </c>
      <c r="C52" s="86" t="s">
        <v>1391</v>
      </c>
      <c r="D52" s="121">
        <f t="shared" ref="D52:O54" si="11">D25/$D$23</f>
        <v>0.14510779436152571</v>
      </c>
      <c r="E52" s="121"/>
      <c r="F52" s="121">
        <f t="shared" si="11"/>
        <v>0.14510779436152571</v>
      </c>
      <c r="G52" s="121">
        <f t="shared" si="11"/>
        <v>0.14510779436152571</v>
      </c>
      <c r="H52" s="121">
        <f t="shared" si="11"/>
        <v>0.10323383084577115</v>
      </c>
      <c r="I52" s="121">
        <f t="shared" si="11"/>
        <v>0.10323383084577115</v>
      </c>
      <c r="J52" s="121">
        <f t="shared" si="11"/>
        <v>0.10323383084577115</v>
      </c>
      <c r="K52" s="121">
        <f t="shared" si="11"/>
        <v>0.10323383084577115</v>
      </c>
      <c r="L52" s="121">
        <f t="shared" si="11"/>
        <v>0.10323383084577115</v>
      </c>
      <c r="M52" s="121">
        <f t="shared" si="11"/>
        <v>0.10323383084577115</v>
      </c>
      <c r="N52" s="121">
        <f t="shared" si="11"/>
        <v>0.10323383084577115</v>
      </c>
      <c r="O52" s="121">
        <f t="shared" si="11"/>
        <v>0.10323383084577115</v>
      </c>
    </row>
    <row r="53" spans="1:18" x14ac:dyDescent="0.3">
      <c r="A53" s="94"/>
      <c r="B53" s="96" t="s">
        <v>1392</v>
      </c>
      <c r="C53" s="86" t="s">
        <v>306</v>
      </c>
      <c r="D53" s="121">
        <f t="shared" si="11"/>
        <v>0.35489220563847429</v>
      </c>
      <c r="E53" s="121"/>
      <c r="F53" s="121">
        <f t="shared" si="11"/>
        <v>0.35489220563847429</v>
      </c>
      <c r="G53" s="121">
        <f t="shared" si="11"/>
        <v>0.35489220563847429</v>
      </c>
      <c r="H53" s="121">
        <f t="shared" si="11"/>
        <v>0.25</v>
      </c>
      <c r="I53" s="121">
        <f t="shared" si="11"/>
        <v>0.25</v>
      </c>
      <c r="J53" s="121">
        <f t="shared" si="11"/>
        <v>0.25</v>
      </c>
      <c r="K53" s="121">
        <f t="shared" si="11"/>
        <v>0.25</v>
      </c>
      <c r="L53" s="121">
        <f t="shared" si="11"/>
        <v>0.25</v>
      </c>
      <c r="M53" s="121">
        <f t="shared" si="11"/>
        <v>0.25</v>
      </c>
      <c r="N53" s="121">
        <f t="shared" si="11"/>
        <v>0.25</v>
      </c>
      <c r="O53" s="121">
        <f t="shared" si="11"/>
        <v>0.25</v>
      </c>
    </row>
    <row r="54" spans="1:18" x14ac:dyDescent="0.3">
      <c r="A54" s="94"/>
      <c r="B54" s="96" t="s">
        <v>1392</v>
      </c>
      <c r="C54" s="86" t="s">
        <v>1391</v>
      </c>
      <c r="D54" s="121">
        <f t="shared" si="11"/>
        <v>0.14510779436152571</v>
      </c>
      <c r="E54" s="121"/>
      <c r="F54" s="121">
        <f t="shared" si="11"/>
        <v>0.14510779436152571</v>
      </c>
      <c r="G54" s="121">
        <f t="shared" si="11"/>
        <v>0.14510779436152571</v>
      </c>
      <c r="H54" s="121">
        <f t="shared" si="11"/>
        <v>0.10323383084577115</v>
      </c>
      <c r="I54" s="121">
        <f t="shared" si="11"/>
        <v>0.10323383084577115</v>
      </c>
      <c r="J54" s="121">
        <f t="shared" si="11"/>
        <v>0.10323383084577115</v>
      </c>
      <c r="K54" s="121">
        <f t="shared" si="11"/>
        <v>0.10323383084577115</v>
      </c>
      <c r="L54" s="121">
        <f t="shared" si="11"/>
        <v>0.10323383084577115</v>
      </c>
      <c r="M54" s="121">
        <f t="shared" si="11"/>
        <v>0.10323383084577115</v>
      </c>
      <c r="N54" s="121">
        <f t="shared" si="11"/>
        <v>0.10323383084577115</v>
      </c>
      <c r="O54" s="121">
        <f t="shared" si="11"/>
        <v>0.10323383084577115</v>
      </c>
    </row>
  </sheetData>
  <mergeCells count="12">
    <mergeCell ref="B33:O33"/>
    <mergeCell ref="D35:O35"/>
    <mergeCell ref="A39:A42"/>
    <mergeCell ref="P39:P42"/>
    <mergeCell ref="A45:A48"/>
    <mergeCell ref="A51:A54"/>
    <mergeCell ref="D5:O5"/>
    <mergeCell ref="A9:A12"/>
    <mergeCell ref="A14:A15"/>
    <mergeCell ref="A18:A21"/>
    <mergeCell ref="A24:A27"/>
    <mergeCell ref="A28:A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16D7-A344-4FAA-A71E-E61D3D55250B}">
  <sheetPr>
    <tabColor theme="4"/>
  </sheetPr>
  <dimension ref="A1:Q60"/>
  <sheetViews>
    <sheetView workbookViewId="0">
      <selection activeCell="B3" sqref="B3"/>
    </sheetView>
  </sheetViews>
  <sheetFormatPr defaultRowHeight="14.4" x14ac:dyDescent="0.3"/>
  <cols>
    <col min="1" max="1" width="27.44140625" bestFit="1" customWidth="1"/>
    <col min="2" max="2" width="10.6640625" bestFit="1" customWidth="1"/>
    <col min="3" max="3" width="33.44140625" customWidth="1"/>
    <col min="4" max="4" width="10.21875" customWidth="1"/>
    <col min="5" max="5" width="11.88671875" bestFit="1" customWidth="1"/>
    <col min="6" max="7" width="10.109375" bestFit="1" customWidth="1"/>
    <col min="8" max="8" width="9" bestFit="1" customWidth="1"/>
    <col min="9" max="9" width="14.77734375" bestFit="1" customWidth="1"/>
    <col min="11" max="11" width="12.5546875" bestFit="1" customWidth="1"/>
    <col min="12" max="12" width="12" customWidth="1"/>
    <col min="13" max="13" width="21.33203125" bestFit="1" customWidth="1"/>
    <col min="14" max="14" width="23" bestFit="1" customWidth="1"/>
    <col min="15" max="15" width="11.88671875" bestFit="1" customWidth="1"/>
    <col min="16" max="16" width="21.5546875" bestFit="1" customWidth="1"/>
    <col min="17" max="17" width="12.5546875" bestFit="1" customWidth="1"/>
  </cols>
  <sheetData>
    <row r="1" spans="1:17" x14ac:dyDescent="0.3">
      <c r="A1" s="71"/>
      <c r="B1" s="71"/>
      <c r="C1" s="71"/>
      <c r="D1" s="71"/>
      <c r="E1" s="71"/>
      <c r="F1" s="71" t="s">
        <v>1371</v>
      </c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x14ac:dyDescent="0.3">
      <c r="A2" s="40" t="s">
        <v>785</v>
      </c>
      <c r="B2" s="40" t="s">
        <v>1378</v>
      </c>
      <c r="C2" s="40" t="s">
        <v>805</v>
      </c>
      <c r="D2" s="40" t="s">
        <v>267</v>
      </c>
      <c r="E2" s="40" t="s">
        <v>276</v>
      </c>
      <c r="F2" s="72" t="s">
        <v>0</v>
      </c>
      <c r="G2" s="72" t="s">
        <v>279</v>
      </c>
      <c r="H2" s="72" t="s">
        <v>806</v>
      </c>
      <c r="I2" s="72" t="s">
        <v>818</v>
      </c>
      <c r="J2" s="72" t="s">
        <v>819</v>
      </c>
      <c r="K2" s="72" t="s">
        <v>811</v>
      </c>
      <c r="L2" s="72" t="s">
        <v>817</v>
      </c>
      <c r="M2" s="72" t="s">
        <v>828</v>
      </c>
      <c r="N2" s="72" t="s">
        <v>830</v>
      </c>
      <c r="O2" s="72" t="s">
        <v>1076</v>
      </c>
      <c r="P2" s="72" t="s">
        <v>1081</v>
      </c>
      <c r="Q2" s="40" t="s">
        <v>285</v>
      </c>
    </row>
    <row r="3" spans="1:17" x14ac:dyDescent="0.3">
      <c r="A3" s="43" t="s">
        <v>305</v>
      </c>
      <c r="B3" s="43">
        <v>1</v>
      </c>
      <c r="C3" s="43" t="s">
        <v>374</v>
      </c>
      <c r="D3" s="43" t="s">
        <v>786</v>
      </c>
      <c r="E3" s="43" t="s">
        <v>585</v>
      </c>
      <c r="F3" s="44">
        <f>_xlfn.XLOOKUP($E3,Pivot_DMACode!$A$4:$A$213,Pivot_DMACode!B$4:B$213,"N/A",0)</f>
        <v>12942</v>
      </c>
      <c r="G3" s="44">
        <f>_xlfn.XLOOKUP($E3,Pivot_DMACode!$A$4:$A$213,Pivot_DMACode!C$4:C$213,"N/A",0)</f>
        <v>6681</v>
      </c>
      <c r="H3" s="44">
        <f>_xlfn.XLOOKUP($E3,Pivot_DMACode!$A$4:$A$213,Pivot_DMACode!D$4:D$213,"N/A",0)</f>
        <v>151</v>
      </c>
      <c r="I3" s="45">
        <f>IFERROR(G3/F3,0)</f>
        <v>0.51622624014835417</v>
      </c>
      <c r="J3" s="45">
        <f>IFERROR(H3/G3,0)</f>
        <v>2.2601406975003742E-2</v>
      </c>
      <c r="K3" s="44">
        <f>_xlfn.XLOOKUP($E3,'New Users'!$D$2:$D$213,'New Users'!$B$2:$B$213,"N/A",0)</f>
        <v>615017</v>
      </c>
      <c r="L3" s="41">
        <f>_xlfn.XLOOKUP($E3,Sessions!$I$2:$I$213,Sessions!$G$2:$G$213,"N/A",0)</f>
        <v>24.271862135169563</v>
      </c>
      <c r="M3" s="46">
        <f>_xlfn.XLOOKUP($E3,'Quotes - by Quarter'!$L$8:$L$214,'Quotes - by Quarter'!$V$8:$V$214,0,0)</f>
        <v>-4.8949775298782049E-2</v>
      </c>
      <c r="N3" s="46">
        <f>_xlfn.XLOOKUP($E3,'Quotes - by Quarter'!$L$8:$L$214,'Quotes - by Quarter'!$W$8:$W$214,0,0)</f>
        <v>-4.0878993230003546E-4</v>
      </c>
      <c r="O3">
        <f>_xlfn.XLOOKUP($E3,'Google Trend Index'!$I$2:$I$59,'Google Trend Index'!$K$2:$K$59,0,0)</f>
        <v>29</v>
      </c>
      <c r="P3">
        <f>_xlfn.XLOOKUP(D3,'Vehicle Per Capita'!$D$3:$D$53,'Vehicle Per Capita'!$C$3:$C$53,0,0)</f>
        <v>33.4</v>
      </c>
      <c r="Q3" s="42">
        <f>_xlfn.XLOOKUP(E3,TV_Market_Tier!$O$2:$O$59,TV_Market_Tier!$Q$2:$Q$59,0,0)</f>
        <v>2157990</v>
      </c>
    </row>
    <row r="4" spans="1:17" x14ac:dyDescent="0.3">
      <c r="A4" s="43" t="s">
        <v>308</v>
      </c>
      <c r="B4" s="43">
        <v>1</v>
      </c>
      <c r="C4" s="43" t="s">
        <v>372</v>
      </c>
      <c r="D4" s="43" t="s">
        <v>787</v>
      </c>
      <c r="E4" s="43" t="s">
        <v>583</v>
      </c>
      <c r="F4" s="44">
        <f>_xlfn.XLOOKUP($E4,Pivot_DMACode!$A$4:$A$213,Pivot_DMACode!B$4:B$213,"N/A",0)</f>
        <v>13248</v>
      </c>
      <c r="G4" s="44">
        <f>_xlfn.XLOOKUP($E4,Pivot_DMACode!$A$4:$A$213,Pivot_DMACode!C$4:C$213,"N/A",0)</f>
        <v>6388</v>
      </c>
      <c r="H4" s="44">
        <f>_xlfn.XLOOKUP($E4,Pivot_DMACode!$A$4:$A$213,Pivot_DMACode!D$4:D$213,"N/A",0)</f>
        <v>181</v>
      </c>
      <c r="I4" s="45">
        <f t="shared" ref="I4:I60" si="0">IFERROR(G4/F4,0)</f>
        <v>0.48218599033816423</v>
      </c>
      <c r="J4" s="45">
        <f t="shared" ref="J4:J60" si="1">IFERROR(H4/G4,0)</f>
        <v>2.8334376956793989E-2</v>
      </c>
      <c r="K4" s="44">
        <f>_xlfn.XLOOKUP(E4,'New Users'!$D$2:$D$213,'New Users'!$B$2:$B$213,"N/A",0)</f>
        <v>560966</v>
      </c>
      <c r="L4" s="41">
        <f>_xlfn.XLOOKUP($E4,Sessions!$I$2:$I$213,Sessions!$G$2:$G$213,"N/A",0)</f>
        <v>21.323946114643789</v>
      </c>
      <c r="M4" s="46">
        <f>_xlfn.XLOOKUP($E4,'Quotes - by Quarter'!$L$8:$L$214,'Quotes - by Quarter'!$V$8:$V$214,0,0)</f>
        <v>-0.12049714573561747</v>
      </c>
      <c r="N4" s="46">
        <f>_xlfn.XLOOKUP($E4,'Quotes - by Quarter'!$L$8:$L$214,'Quotes - by Quarter'!$W$8:$W$214,0,0)</f>
        <v>-9.5367395495041751E-2</v>
      </c>
      <c r="O4">
        <f>_xlfn.XLOOKUP($E4,'Google Trend Index'!$I$2:$I$59,'Google Trend Index'!$K$2:$K$59,0,0)</f>
        <v>49</v>
      </c>
      <c r="P4">
        <f>_xlfn.XLOOKUP(D4,'Vehicle Per Capita'!$D$3:$D$53,'Vehicle Per Capita'!$C$3:$C$53,0,0)</f>
        <v>34.4</v>
      </c>
      <c r="Q4" s="42">
        <f>_xlfn.XLOOKUP(E4,TV_Market_Tier!$O$2:$O$59,TV_Market_Tier!$Q$2:$Q$59,0,0)</f>
        <v>1575179</v>
      </c>
    </row>
    <row r="5" spans="1:17" x14ac:dyDescent="0.3">
      <c r="A5" s="43" t="s">
        <v>309</v>
      </c>
      <c r="B5" s="43">
        <v>1</v>
      </c>
      <c r="C5" s="43" t="s">
        <v>367</v>
      </c>
      <c r="D5" s="43" t="s">
        <v>788</v>
      </c>
      <c r="E5" s="43" t="s">
        <v>578</v>
      </c>
      <c r="F5" s="44">
        <f>_xlfn.XLOOKUP($E5,Pivot_DMACode!$A$4:$A$213,Pivot_DMACode!B$4:B$213,"N/A",0)</f>
        <v>23740</v>
      </c>
      <c r="G5" s="44">
        <f>_xlfn.XLOOKUP($E5,Pivot_DMACode!$A$4:$A$213,Pivot_DMACode!C$4:C$213,"N/A",0)</f>
        <v>8297</v>
      </c>
      <c r="H5" s="44">
        <f>_xlfn.XLOOKUP($E5,Pivot_DMACode!$A$4:$A$213,Pivot_DMACode!D$4:D$213,"N/A",0)</f>
        <v>147</v>
      </c>
      <c r="I5" s="45">
        <f t="shared" si="0"/>
        <v>0.3494945240101095</v>
      </c>
      <c r="J5" s="45">
        <f t="shared" si="1"/>
        <v>1.7717247197782331E-2</v>
      </c>
      <c r="K5" s="44">
        <f>_xlfn.XLOOKUP(E5,'New Users'!$D$2:$D$213,'New Users'!$B$2:$B$213,"N/A",0)</f>
        <v>1221298</v>
      </c>
      <c r="L5" s="41">
        <f>_xlfn.XLOOKUP($E5,Sessions!$I$2:$I$213,Sessions!$G$2:$G$213,"N/A",0)</f>
        <v>28.960133820964902</v>
      </c>
      <c r="M5" s="46">
        <f>_xlfn.XLOOKUP($E5,'Quotes - by Quarter'!$L$8:$L$214,'Quotes - by Quarter'!$V$8:$V$214,0,0)</f>
        <v>-6.493544109491034E-2</v>
      </c>
      <c r="N5" s="46">
        <f>_xlfn.XLOOKUP($E5,'Quotes - by Quarter'!$L$8:$L$214,'Quotes - by Quarter'!$W$8:$W$214,0,0)</f>
        <v>1.5723621888005468E-2</v>
      </c>
      <c r="O5">
        <f>_xlfn.XLOOKUP($E5,'Google Trend Index'!$I$2:$I$59,'Google Trend Index'!$K$2:$K$59,0,0)</f>
        <v>26</v>
      </c>
      <c r="P5">
        <f>_xlfn.XLOOKUP(D5,'Vehicle Per Capita'!$D$3:$D$53,'Vehicle Per Capita'!$C$3:$C$53,0,0)</f>
        <v>32.6</v>
      </c>
      <c r="Q5" s="42">
        <f>_xlfn.XLOOKUP(E5,TV_Market_Tier!$O$2:$O$59,TV_Market_Tier!$Q$2:$Q$59,0,0)</f>
        <v>3640043</v>
      </c>
    </row>
    <row r="6" spans="1:17" x14ac:dyDescent="0.3">
      <c r="A6" s="43" t="s">
        <v>310</v>
      </c>
      <c r="B6" s="43">
        <v>1</v>
      </c>
      <c r="C6" s="43" t="s">
        <v>371</v>
      </c>
      <c r="D6" s="43" t="s">
        <v>786</v>
      </c>
      <c r="E6" s="43" t="s">
        <v>582</v>
      </c>
      <c r="F6" s="44">
        <f>_xlfn.XLOOKUP($E6,Pivot_DMACode!$A$4:$A$213,Pivot_DMACode!B$4:B$213,"N/A",0)</f>
        <v>15638</v>
      </c>
      <c r="G6" s="44">
        <f>_xlfn.XLOOKUP($E6,Pivot_DMACode!$A$4:$A$213,Pivot_DMACode!C$4:C$213,"N/A",0)</f>
        <v>7239</v>
      </c>
      <c r="H6" s="44">
        <f>_xlfn.XLOOKUP($E6,Pivot_DMACode!$A$4:$A$213,Pivot_DMACode!D$4:D$213,"N/A",0)</f>
        <v>108</v>
      </c>
      <c r="I6" s="45">
        <f t="shared" si="0"/>
        <v>0.46291085816600586</v>
      </c>
      <c r="J6" s="45">
        <f t="shared" si="1"/>
        <v>1.4919187733112309E-2</v>
      </c>
      <c r="K6" s="44">
        <f>_xlfn.XLOOKUP(E6,'New Users'!$D$2:$D$213,'New Users'!$B$2:$B$213,"N/A",0)</f>
        <v>511163</v>
      </c>
      <c r="L6" s="41">
        <f>_xlfn.XLOOKUP($E6,Sessions!$I$2:$I$213,Sessions!$G$2:$G$213,"N/A",0)</f>
        <v>25.617644568351931</v>
      </c>
      <c r="M6" s="46">
        <f>_xlfn.XLOOKUP($E6,'Quotes - by Quarter'!$L$8:$L$214,'Quotes - by Quarter'!$V$8:$V$214,0,0)</f>
        <v>-0.13630094526287453</v>
      </c>
      <c r="N6" s="46">
        <f>_xlfn.XLOOKUP($E6,'Quotes - by Quarter'!$L$8:$L$214,'Quotes - by Quarter'!$W$8:$W$214,0,0)</f>
        <v>-5.4195663418608486E-2</v>
      </c>
      <c r="O6">
        <f>_xlfn.XLOOKUP($E6,'Google Trend Index'!$I$2:$I$59,'Google Trend Index'!$K$2:$K$59,0,0)</f>
        <v>23</v>
      </c>
      <c r="P6">
        <f>_xlfn.XLOOKUP(D6,'Vehicle Per Capita'!$D$3:$D$53,'Vehicle Per Capita'!$C$3:$C$53,0,0)</f>
        <v>33.4</v>
      </c>
      <c r="Q6" s="42">
        <f>_xlfn.XLOOKUP(E6,TV_Market_Tier!$O$2:$O$59,TV_Market_Tier!$Q$2:$Q$59,0,0)</f>
        <v>2803228</v>
      </c>
    </row>
    <row r="7" spans="1:17" x14ac:dyDescent="0.3">
      <c r="A7" s="43" t="s">
        <v>311</v>
      </c>
      <c r="B7" s="43">
        <v>1</v>
      </c>
      <c r="C7" s="43" t="s">
        <v>402</v>
      </c>
      <c r="D7" s="43" t="s">
        <v>786</v>
      </c>
      <c r="E7" s="43" t="s">
        <v>615</v>
      </c>
      <c r="F7" s="44">
        <f>_xlfn.XLOOKUP($E7,Pivot_DMACode!$A$4:$A$213,Pivot_DMACode!B$4:B$213,"N/A",0)</f>
        <v>2012</v>
      </c>
      <c r="G7" s="44">
        <f>_xlfn.XLOOKUP($E7,Pivot_DMACode!$A$4:$A$213,Pivot_DMACode!C$4:C$213,"N/A",0)</f>
        <v>1061</v>
      </c>
      <c r="H7" s="44">
        <f>_xlfn.XLOOKUP($E7,Pivot_DMACode!$A$4:$A$213,Pivot_DMACode!D$4:D$213,"N/A",0)</f>
        <v>11</v>
      </c>
      <c r="I7" s="45">
        <f t="shared" si="0"/>
        <v>0.52733598409542748</v>
      </c>
      <c r="J7" s="45">
        <f t="shared" si="1"/>
        <v>1.0367577756833177E-2</v>
      </c>
      <c r="K7" s="44">
        <f>_xlfn.XLOOKUP(E7,'New Users'!$D$2:$D$213,'New Users'!$B$2:$B$213,"N/A",0)</f>
        <v>76162</v>
      </c>
      <c r="L7" s="41">
        <f>_xlfn.XLOOKUP($E7,Sessions!$I$2:$I$213,Sessions!$G$2:$G$213,"N/A",0)</f>
        <v>42.039030023094689</v>
      </c>
      <c r="M7" s="46">
        <f>_xlfn.XLOOKUP($E7,'Quotes - by Quarter'!$L$8:$L$214,'Quotes - by Quarter'!$V$8:$V$214,0,0)</f>
        <v>-0.12437880903502747</v>
      </c>
      <c r="N7" s="46">
        <f>_xlfn.XLOOKUP($E7,'Quotes - by Quarter'!$L$8:$L$214,'Quotes - by Quarter'!$W$8:$W$214,0,0)</f>
        <v>-5.4300771692076089E-2</v>
      </c>
      <c r="O7">
        <f>_xlfn.XLOOKUP($E7,'Google Trend Index'!$I$2:$I$59,'Google Trend Index'!$K$2:$K$59,0,0)</f>
        <v>50</v>
      </c>
      <c r="P7">
        <f>_xlfn.XLOOKUP(D7,'Vehicle Per Capita'!$D$3:$D$53,'Vehicle Per Capita'!$C$3:$C$53,0,0)</f>
        <v>33.4</v>
      </c>
      <c r="Q7" s="42">
        <f>_xlfn.XLOOKUP(E7,TV_Market_Tier!$O$2:$O$59,TV_Market_Tier!$Q$2:$Q$59,0,0)</f>
        <v>359408</v>
      </c>
    </row>
    <row r="8" spans="1:17" x14ac:dyDescent="0.3">
      <c r="A8" s="43" t="s">
        <v>312</v>
      </c>
      <c r="B8" s="43">
        <v>1</v>
      </c>
      <c r="C8" s="43" t="s">
        <v>424</v>
      </c>
      <c r="D8" s="43" t="s">
        <v>788</v>
      </c>
      <c r="E8" s="43" t="s">
        <v>636</v>
      </c>
      <c r="F8" s="44">
        <f>_xlfn.XLOOKUP($E8,Pivot_DMACode!$A$4:$A$213,Pivot_DMACode!B$4:B$213,"N/A",0)</f>
        <v>1116</v>
      </c>
      <c r="G8" s="44">
        <f>_xlfn.XLOOKUP($E8,Pivot_DMACode!$A$4:$A$213,Pivot_DMACode!C$4:C$213,"N/A",0)</f>
        <v>407</v>
      </c>
      <c r="H8" s="44">
        <f>_xlfn.XLOOKUP($E8,Pivot_DMACode!$A$4:$A$213,Pivot_DMACode!D$4:D$213,"N/A",0)</f>
        <v>4</v>
      </c>
      <c r="I8" s="45">
        <f t="shared" si="0"/>
        <v>0.36469534050179214</v>
      </c>
      <c r="J8" s="45">
        <f t="shared" si="1"/>
        <v>9.8280098280098278E-3</v>
      </c>
      <c r="K8" s="44">
        <f>_xlfn.XLOOKUP(E8,'New Users'!$D$2:$D$213,'New Users'!$B$2:$B$213,"N/A",0)</f>
        <v>47793</v>
      </c>
      <c r="L8" s="41">
        <f>_xlfn.XLOOKUP($E8,Sessions!$I$2:$I$213,Sessions!$G$2:$G$213,"N/A",0)</f>
        <v>19.289528170080967</v>
      </c>
      <c r="M8" s="46">
        <f>_xlfn.XLOOKUP($E8,'Quotes - by Quarter'!$L$8:$L$214,'Quotes - by Quarter'!$V$8:$V$214,0,0)</f>
        <v>-3.2731546556431401E-2</v>
      </c>
      <c r="N8" s="46">
        <f>_xlfn.XLOOKUP($E8,'Quotes - by Quarter'!$L$8:$L$214,'Quotes - by Quarter'!$W$8:$W$214,0,0)</f>
        <v>3.1983761246433984E-2</v>
      </c>
      <c r="O8">
        <f>_xlfn.XLOOKUP($E8,'Google Trend Index'!$I$2:$I$59,'Google Trend Index'!$K$2:$K$59,0,0)</f>
        <v>42</v>
      </c>
      <c r="P8">
        <f>_xlfn.XLOOKUP(D8,'Vehicle Per Capita'!$D$3:$D$53,'Vehicle Per Capita'!$C$3:$C$53,0,0)</f>
        <v>32.6</v>
      </c>
      <c r="Q8" s="42">
        <f>_xlfn.XLOOKUP(E8,TV_Market_Tier!$O$2:$O$59,TV_Market_Tier!$Q$2:$Q$59,0,0)</f>
        <v>288732</v>
      </c>
    </row>
    <row r="9" spans="1:17" x14ac:dyDescent="0.3">
      <c r="A9" s="43" t="s">
        <v>313</v>
      </c>
      <c r="B9" s="43">
        <v>1</v>
      </c>
      <c r="C9" s="43" t="s">
        <v>427</v>
      </c>
      <c r="D9" s="43" t="s">
        <v>786</v>
      </c>
      <c r="E9" s="43" t="s">
        <v>639</v>
      </c>
      <c r="F9" s="44">
        <f>_xlfn.XLOOKUP($E9,Pivot_DMACode!$A$4:$A$213,Pivot_DMACode!B$4:B$213,"N/A",0)</f>
        <v>980</v>
      </c>
      <c r="G9" s="44">
        <f>_xlfn.XLOOKUP($E9,Pivot_DMACode!$A$4:$A$213,Pivot_DMACode!C$4:C$213,"N/A",0)</f>
        <v>513</v>
      </c>
      <c r="H9" s="44">
        <f>_xlfn.XLOOKUP($E9,Pivot_DMACode!$A$4:$A$213,Pivot_DMACode!D$4:D$213,"N/A",0)</f>
        <v>13</v>
      </c>
      <c r="I9" s="45">
        <f t="shared" si="0"/>
        <v>0.52346938775510199</v>
      </c>
      <c r="J9" s="45">
        <f t="shared" si="1"/>
        <v>2.5341130604288498E-2</v>
      </c>
      <c r="K9" s="44">
        <f>_xlfn.XLOOKUP(E9,'New Users'!$D$2:$D$213,'New Users'!$B$2:$B$213,"N/A",0)</f>
        <v>25448</v>
      </c>
      <c r="L9" s="41">
        <f>_xlfn.XLOOKUP($E9,Sessions!$I$2:$I$213,Sessions!$G$2:$G$213,"N/A",0)</f>
        <v>40.346435977591383</v>
      </c>
      <c r="M9" s="46">
        <f>_xlfn.XLOOKUP($E9,'Quotes - by Quarter'!$L$8:$L$214,'Quotes - by Quarter'!$V$8:$V$214,0,0)</f>
        <v>-1.6516952737149076E-2</v>
      </c>
      <c r="N9" s="46">
        <f>_xlfn.XLOOKUP($E9,'Quotes - by Quarter'!$L$8:$L$214,'Quotes - by Quarter'!$W$8:$W$214,0,0)</f>
        <v>0.10255376344086026</v>
      </c>
      <c r="O9">
        <f>_xlfn.XLOOKUP($E9,'Google Trend Index'!$I$2:$I$59,'Google Trend Index'!$K$2:$K$59,0,0)</f>
        <v>39</v>
      </c>
      <c r="P9">
        <f>_xlfn.XLOOKUP(D9,'Vehicle Per Capita'!$D$3:$D$53,'Vehicle Per Capita'!$C$3:$C$53,0,0)</f>
        <v>33.4</v>
      </c>
      <c r="Q9" s="42">
        <f>_xlfn.XLOOKUP(E9,TV_Market_Tier!$O$2:$O$59,TV_Market_Tier!$Q$2:$Q$59,0,0)</f>
        <v>179564</v>
      </c>
    </row>
    <row r="10" spans="1:17" x14ac:dyDescent="0.3">
      <c r="A10" s="43" t="s">
        <v>314</v>
      </c>
      <c r="B10" s="43">
        <v>1</v>
      </c>
      <c r="C10" s="43" t="s">
        <v>405</v>
      </c>
      <c r="D10" s="43" t="s">
        <v>787</v>
      </c>
      <c r="E10" s="43" t="s">
        <v>618</v>
      </c>
      <c r="F10" s="44">
        <f>_xlfn.XLOOKUP($E10,Pivot_DMACode!$A$4:$A$213,Pivot_DMACode!B$4:B$213,"N/A",0)</f>
        <v>1941</v>
      </c>
      <c r="G10" s="44">
        <f>_xlfn.XLOOKUP($E10,Pivot_DMACode!$A$4:$A$213,Pivot_DMACode!C$4:C$213,"N/A",0)</f>
        <v>917</v>
      </c>
      <c r="H10" s="44">
        <f>_xlfn.XLOOKUP($E10,Pivot_DMACode!$A$4:$A$213,Pivot_DMACode!D$4:D$213,"N/A",0)</f>
        <v>20</v>
      </c>
      <c r="I10" s="45">
        <f t="shared" si="0"/>
        <v>0.47243688820195773</v>
      </c>
      <c r="J10" s="45">
        <f t="shared" si="1"/>
        <v>2.1810250817884406E-2</v>
      </c>
      <c r="K10" s="44">
        <f>_xlfn.XLOOKUP(E10,'New Users'!$D$2:$D$213,'New Users'!$B$2:$B$213,"N/A",0)</f>
        <v>95169</v>
      </c>
      <c r="L10" s="41">
        <f>_xlfn.XLOOKUP($E10,Sessions!$I$2:$I$213,Sessions!$G$2:$G$213,"N/A",0)</f>
        <v>17.55505627521767</v>
      </c>
      <c r="M10" s="46">
        <f>_xlfn.XLOOKUP($E10,'Quotes - by Quarter'!$L$8:$L$214,'Quotes - by Quarter'!$V$8:$V$214,0,0)</f>
        <v>-0.15522811865923658</v>
      </c>
      <c r="N10" s="46">
        <f>_xlfn.XLOOKUP($E10,'Quotes - by Quarter'!$L$8:$L$214,'Quotes - by Quarter'!$W$8:$W$214,0,0)</f>
        <v>-7.7393460040136919E-2</v>
      </c>
      <c r="O10">
        <f>_xlfn.XLOOKUP($E10,'Google Trend Index'!$I$2:$I$59,'Google Trend Index'!$K$2:$K$59,0,0)</f>
        <v>54</v>
      </c>
      <c r="P10">
        <f>_xlfn.XLOOKUP(D10,'Vehicle Per Capita'!$D$3:$D$53,'Vehicle Per Capita'!$C$3:$C$53,0,0)</f>
        <v>34.4</v>
      </c>
      <c r="Q10" s="42">
        <f>_xlfn.XLOOKUP(E10,TV_Market_Tier!$O$2:$O$59,TV_Market_Tier!$Q$2:$Q$59,0,0)</f>
        <v>305920</v>
      </c>
    </row>
    <row r="11" spans="1:17" x14ac:dyDescent="0.3">
      <c r="A11" s="43" t="s">
        <v>315</v>
      </c>
      <c r="B11" s="43">
        <v>1</v>
      </c>
      <c r="C11" s="43" t="s">
        <v>380</v>
      </c>
      <c r="D11" s="43" t="s">
        <v>787</v>
      </c>
      <c r="E11" s="43" t="s">
        <v>593</v>
      </c>
      <c r="F11" s="44">
        <f>_xlfn.XLOOKUP($E11,Pivot_DMACode!$A$4:$A$213,Pivot_DMACode!B$4:B$213,"N/A",0)</f>
        <v>5657</v>
      </c>
      <c r="G11" s="44">
        <f>_xlfn.XLOOKUP($E11,Pivot_DMACode!$A$4:$A$213,Pivot_DMACode!C$4:C$213,"N/A",0)</f>
        <v>3002</v>
      </c>
      <c r="H11" s="44">
        <f>_xlfn.XLOOKUP($E11,Pivot_DMACode!$A$4:$A$213,Pivot_DMACode!D$4:D$213,"N/A",0)</f>
        <v>121</v>
      </c>
      <c r="I11" s="45">
        <f t="shared" si="0"/>
        <v>0.53066996641329323</v>
      </c>
      <c r="J11" s="45">
        <f t="shared" si="1"/>
        <v>4.0306462358427712E-2</v>
      </c>
      <c r="K11" s="44">
        <f>_xlfn.XLOOKUP(E11,'New Users'!$D$2:$D$213,'New Users'!$B$2:$B$213,"N/A",0)</f>
        <v>276223</v>
      </c>
      <c r="L11" s="41">
        <f>_xlfn.XLOOKUP($E11,Sessions!$I$2:$I$213,Sessions!$G$2:$G$213,"N/A",0)</f>
        <v>21.158173308123576</v>
      </c>
      <c r="M11" s="46">
        <f>_xlfn.XLOOKUP($E11,'Quotes - by Quarter'!$L$8:$L$214,'Quotes - by Quarter'!$V$8:$V$214,0,0)</f>
        <v>-0.12814093637353377</v>
      </c>
      <c r="N11" s="46">
        <f>_xlfn.XLOOKUP($E11,'Quotes - by Quarter'!$L$8:$L$214,'Quotes - by Quarter'!$W$8:$W$214,0,0)</f>
        <v>-0.17759152151936497</v>
      </c>
      <c r="O11">
        <f>_xlfn.XLOOKUP($E11,'Google Trend Index'!$I$2:$I$59,'Google Trend Index'!$K$2:$K$59,0,0)</f>
        <v>64</v>
      </c>
      <c r="P11">
        <f>_xlfn.XLOOKUP(D11,'Vehicle Per Capita'!$D$3:$D$53,'Vehicle Per Capita'!$C$3:$C$53,0,0)</f>
        <v>34.4</v>
      </c>
      <c r="Q11" s="42">
        <f>_xlfn.XLOOKUP(E11,TV_Market_Tier!$O$2:$O$59,TV_Market_Tier!$Q$2:$Q$59,0,0)</f>
        <v>664865</v>
      </c>
    </row>
    <row r="12" spans="1:17" x14ac:dyDescent="0.3">
      <c r="A12" s="43" t="s">
        <v>316</v>
      </c>
      <c r="B12" s="43">
        <v>1</v>
      </c>
      <c r="C12" s="43" t="s">
        <v>454</v>
      </c>
      <c r="D12" s="43" t="s">
        <v>788</v>
      </c>
      <c r="E12" s="43" t="s">
        <v>666</v>
      </c>
      <c r="F12" s="44">
        <f>_xlfn.XLOOKUP($E12,Pivot_DMACode!$A$4:$A$213,Pivot_DMACode!B$4:B$213,"N/A",0)</f>
        <v>410</v>
      </c>
      <c r="G12" s="44">
        <f>_xlfn.XLOOKUP($E12,Pivot_DMACode!$A$4:$A$213,Pivot_DMACode!C$4:C$213,"N/A",0)</f>
        <v>131</v>
      </c>
      <c r="H12" s="44">
        <f>_xlfn.XLOOKUP($E12,Pivot_DMACode!$A$4:$A$213,Pivot_DMACode!D$4:D$213,"N/A",0)</f>
        <v>2</v>
      </c>
      <c r="I12" s="45">
        <f t="shared" si="0"/>
        <v>0.31951219512195123</v>
      </c>
      <c r="J12" s="45">
        <f t="shared" si="1"/>
        <v>1.5267175572519083E-2</v>
      </c>
      <c r="K12" s="44">
        <f>_xlfn.XLOOKUP(E12,'New Users'!$D$2:$D$213,'New Users'!$B$2:$B$213,"N/A",0)</f>
        <v>17548</v>
      </c>
      <c r="L12" s="41">
        <f>_xlfn.XLOOKUP($E12,Sessions!$I$2:$I$213,Sessions!$G$2:$G$213,"N/A",0)</f>
        <v>20.53224705293341</v>
      </c>
      <c r="M12" s="46">
        <f>_xlfn.XLOOKUP($E12,'Quotes - by Quarter'!$L$8:$L$214,'Quotes - by Quarter'!$V$8:$V$214,0,0)</f>
        <v>-9.7222222222222623E-3</v>
      </c>
      <c r="N12" s="46">
        <f>_xlfn.XLOOKUP($E12,'Quotes - by Quarter'!$L$8:$L$214,'Quotes - by Quarter'!$W$8:$W$214,0,0)</f>
        <v>1.6666666666666607E-2</v>
      </c>
      <c r="O12">
        <f>_xlfn.XLOOKUP($E12,'Google Trend Index'!$I$2:$I$59,'Google Trend Index'!$K$2:$K$59,0,0)</f>
        <v>25</v>
      </c>
      <c r="P12">
        <f>_xlfn.XLOOKUP(D12,'Vehicle Per Capita'!$D$3:$D$53,'Vehicle Per Capita'!$C$3:$C$53,0,0)</f>
        <v>32.6</v>
      </c>
      <c r="Q12" s="42">
        <f>_xlfn.XLOOKUP(E12,TV_Market_Tier!$O$2:$O$59,TV_Market_Tier!$Q$2:$Q$59,0,0)</f>
        <v>101927</v>
      </c>
    </row>
    <row r="13" spans="1:17" x14ac:dyDescent="0.3">
      <c r="A13" s="43" t="s">
        <v>317</v>
      </c>
      <c r="B13" s="43">
        <v>1</v>
      </c>
      <c r="C13" s="43" t="s">
        <v>450</v>
      </c>
      <c r="D13" s="43" t="s">
        <v>786</v>
      </c>
      <c r="E13" s="43" t="s">
        <v>662</v>
      </c>
      <c r="F13" s="44">
        <f>_xlfn.XLOOKUP($E13,Pivot_DMACode!$A$4:$A$213,Pivot_DMACode!B$4:B$213,"N/A",0)</f>
        <v>474</v>
      </c>
      <c r="G13" s="44">
        <f>_xlfn.XLOOKUP($E13,Pivot_DMACode!$A$4:$A$213,Pivot_DMACode!C$4:C$213,"N/A",0)</f>
        <v>256</v>
      </c>
      <c r="H13" s="44">
        <f>_xlfn.XLOOKUP($E13,Pivot_DMACode!$A$4:$A$213,Pivot_DMACode!D$4:D$213,"N/A",0)</f>
        <v>6</v>
      </c>
      <c r="I13" s="45">
        <f t="shared" si="0"/>
        <v>0.54008438818565396</v>
      </c>
      <c r="J13" s="45">
        <f t="shared" si="1"/>
        <v>2.34375E-2</v>
      </c>
      <c r="K13" s="44">
        <f>_xlfn.XLOOKUP(E13,'New Users'!$D$2:$D$213,'New Users'!$B$2:$B$213,"N/A",0)</f>
        <v>18635</v>
      </c>
      <c r="L13" s="41">
        <f>_xlfn.XLOOKUP($E13,Sessions!$I$2:$I$213,Sessions!$G$2:$G$213,"N/A",0)</f>
        <v>17.246997840172785</v>
      </c>
      <c r="M13" s="46">
        <f>_xlfn.XLOOKUP($E13,'Quotes - by Quarter'!$L$8:$L$214,'Quotes - by Quarter'!$V$8:$V$214,0,0)</f>
        <v>-8.5842748526827425E-2</v>
      </c>
      <c r="N13" s="46">
        <f>_xlfn.XLOOKUP($E13,'Quotes - by Quarter'!$L$8:$L$214,'Quotes - by Quarter'!$W$8:$W$214,0,0)</f>
        <v>-2.4868018894137256E-2</v>
      </c>
      <c r="O13">
        <f>_xlfn.XLOOKUP($E13,'Google Trend Index'!$I$2:$I$59,'Google Trend Index'!$K$2:$K$59,0,0)</f>
        <v>100</v>
      </c>
      <c r="P13">
        <f>_xlfn.XLOOKUP(D13,'Vehicle Per Capita'!$D$3:$D$53,'Vehicle Per Capita'!$C$3:$C$53,0,0)</f>
        <v>33.4</v>
      </c>
      <c r="Q13" s="42">
        <f>_xlfn.XLOOKUP(E13,TV_Market_Tier!$O$2:$O$59,TV_Market_Tier!$Q$2:$Q$59,0,0)</f>
        <v>125223</v>
      </c>
    </row>
    <row r="14" spans="1:17" x14ac:dyDescent="0.3">
      <c r="A14" s="43" t="s">
        <v>318</v>
      </c>
      <c r="B14" s="43">
        <v>1</v>
      </c>
      <c r="C14" s="43" t="s">
        <v>414</v>
      </c>
      <c r="D14" s="43" t="s">
        <v>787</v>
      </c>
      <c r="E14" s="43" t="s">
        <v>626</v>
      </c>
      <c r="F14" s="44">
        <f>_xlfn.XLOOKUP($E14,Pivot_DMACode!$A$4:$A$213,Pivot_DMACode!B$4:B$213,"N/A",0)</f>
        <v>1549</v>
      </c>
      <c r="G14" s="44">
        <f>_xlfn.XLOOKUP($E14,Pivot_DMACode!$A$4:$A$213,Pivot_DMACode!C$4:C$213,"N/A",0)</f>
        <v>783</v>
      </c>
      <c r="H14" s="44">
        <f>_xlfn.XLOOKUP($E14,Pivot_DMACode!$A$4:$A$213,Pivot_DMACode!D$4:D$213,"N/A",0)</f>
        <v>24</v>
      </c>
      <c r="I14" s="45">
        <f t="shared" si="0"/>
        <v>0.50548741123305363</v>
      </c>
      <c r="J14" s="45">
        <f t="shared" si="1"/>
        <v>3.0651340996168581E-2</v>
      </c>
      <c r="K14" s="44">
        <f>_xlfn.XLOOKUP(E14,'New Users'!$D$2:$D$213,'New Users'!$B$2:$B$213,"N/A",0)</f>
        <v>75160</v>
      </c>
      <c r="L14" s="41">
        <f>_xlfn.XLOOKUP($E14,Sessions!$I$2:$I$213,Sessions!$G$2:$G$213,"N/A",0)</f>
        <v>19.011919914114639</v>
      </c>
      <c r="M14" s="46">
        <f>_xlfn.XLOOKUP($E14,'Quotes - by Quarter'!$L$8:$L$214,'Quotes - by Quarter'!$V$8:$V$214,0,0)</f>
        <v>-0.18061466886732203</v>
      </c>
      <c r="N14" s="46">
        <f>_xlfn.XLOOKUP($E14,'Quotes - by Quarter'!$L$8:$L$214,'Quotes - by Quarter'!$W$8:$W$214,0,0)</f>
        <v>-0.16048023623270996</v>
      </c>
      <c r="O14">
        <f>_xlfn.XLOOKUP($E14,'Google Trend Index'!$I$2:$I$59,'Google Trend Index'!$K$2:$K$59,0,0)</f>
        <v>46</v>
      </c>
      <c r="P14">
        <f>_xlfn.XLOOKUP(D14,'Vehicle Per Capita'!$D$3:$D$53,'Vehicle Per Capita'!$C$3:$C$53,0,0)</f>
        <v>34.4</v>
      </c>
      <c r="Q14" s="42">
        <f>_xlfn.XLOOKUP(E14,TV_Market_Tier!$O$2:$O$59,TV_Market_Tier!$Q$2:$Q$59,0,0)</f>
        <v>163285</v>
      </c>
    </row>
    <row r="15" spans="1:17" x14ac:dyDescent="0.3">
      <c r="A15" s="43" t="s">
        <v>319</v>
      </c>
      <c r="B15" s="43">
        <v>1</v>
      </c>
      <c r="C15" s="43" t="s">
        <v>383</v>
      </c>
      <c r="D15" s="43" t="s">
        <v>789</v>
      </c>
      <c r="E15" s="43" t="s">
        <v>596</v>
      </c>
      <c r="F15" s="44">
        <f>_xlfn.XLOOKUP($E15,Pivot_DMACode!$A$4:$A$213,Pivot_DMACode!B$4:B$213,"N/A",0)</f>
        <v>4875</v>
      </c>
      <c r="G15" s="44">
        <f>_xlfn.XLOOKUP($E15,Pivot_DMACode!$A$4:$A$213,Pivot_DMACode!C$4:C$213,"N/A",0)</f>
        <v>2611</v>
      </c>
      <c r="H15" s="44">
        <f>_xlfn.XLOOKUP($E15,Pivot_DMACode!$A$4:$A$213,Pivot_DMACode!D$4:D$213,"N/A",0)</f>
        <v>61</v>
      </c>
      <c r="I15" s="45">
        <f t="shared" si="0"/>
        <v>0.53558974358974354</v>
      </c>
      <c r="J15" s="45">
        <f t="shared" si="1"/>
        <v>2.3362696284948296E-2</v>
      </c>
      <c r="K15" s="44">
        <f>_xlfn.XLOOKUP(E15,'New Users'!$D$2:$D$213,'New Users'!$B$2:$B$213,"N/A",0)</f>
        <v>200110</v>
      </c>
      <c r="L15" s="41">
        <f>_xlfn.XLOOKUP($E15,Sessions!$I$2:$I$213,Sessions!$G$2:$G$213,"N/A",0)</f>
        <v>22.16093802735913</v>
      </c>
      <c r="M15" s="46">
        <f>_xlfn.XLOOKUP($E15,'Quotes - by Quarter'!$L$8:$L$214,'Quotes - by Quarter'!$V$8:$V$214,0,0)</f>
        <v>-0.10328503030357734</v>
      </c>
      <c r="N15" s="46">
        <f>_xlfn.XLOOKUP($E15,'Quotes - by Quarter'!$L$8:$L$214,'Quotes - by Quarter'!$W$8:$W$214,0,0)</f>
        <v>-7.6047138330684105E-2</v>
      </c>
      <c r="O15">
        <f>_xlfn.XLOOKUP($E15,'Google Trend Index'!$I$2:$I$59,'Google Trend Index'!$K$2:$K$59,0,0)</f>
        <v>41</v>
      </c>
      <c r="P15">
        <f>_xlfn.XLOOKUP(D15,'Vehicle Per Capita'!$D$3:$D$53,'Vehicle Per Capita'!$C$3:$C$53,0,0)</f>
        <v>32.5</v>
      </c>
      <c r="Q15" s="42">
        <f>_xlfn.XLOOKUP(E15,TV_Market_Tier!$O$2:$O$59,TV_Market_Tier!$Q$2:$Q$59,0,0)</f>
        <v>640218</v>
      </c>
    </row>
    <row r="16" spans="1:17" x14ac:dyDescent="0.3">
      <c r="A16" s="43" t="s">
        <v>320</v>
      </c>
      <c r="B16" s="43">
        <v>2</v>
      </c>
      <c r="C16" s="43" t="s">
        <v>365</v>
      </c>
      <c r="D16" s="43" t="s">
        <v>790</v>
      </c>
      <c r="E16" s="43" t="s">
        <v>576</v>
      </c>
      <c r="F16" s="44">
        <f>_xlfn.XLOOKUP($E16,Pivot_DMACode!$A$4:$A$213,Pivot_DMACode!B$4:B$213,"N/A",0)</f>
        <v>56394</v>
      </c>
      <c r="G16" s="44">
        <f>_xlfn.XLOOKUP($E16,Pivot_DMACode!$A$4:$A$213,Pivot_DMACode!C$4:C$213,"N/A",0)</f>
        <v>23037</v>
      </c>
      <c r="H16" s="44">
        <f>_xlfn.XLOOKUP($E16,Pivot_DMACode!$A$4:$A$213,Pivot_DMACode!D$4:D$213,"N/A",0)</f>
        <v>119</v>
      </c>
      <c r="I16" s="45">
        <f t="shared" si="0"/>
        <v>0.40850090435152675</v>
      </c>
      <c r="J16" s="45">
        <f t="shared" si="1"/>
        <v>5.1656031601336984E-3</v>
      </c>
      <c r="K16" s="44">
        <f>_xlfn.XLOOKUP(E16,'New Users'!$D$2:$D$213,'New Users'!$B$2:$B$213,"N/A",0)</f>
        <v>1005628</v>
      </c>
      <c r="L16" s="41">
        <f>_xlfn.XLOOKUP($E16,Sessions!$I$2:$I$213,Sessions!$G$2:$G$213,"N/A",0)</f>
        <v>12.722375471694754</v>
      </c>
      <c r="M16" s="46">
        <f>_xlfn.XLOOKUP($E16,'Quotes - by Quarter'!$L$8:$L$214,'Quotes - by Quarter'!$V$8:$V$214,0,0)</f>
        <v>-4.9991377795914303E-2</v>
      </c>
      <c r="N16" s="46">
        <f>_xlfn.XLOOKUP($E16,'Quotes - by Quarter'!$L$8:$L$214,'Quotes - by Quarter'!$W$8:$W$214,0,0)</f>
        <v>0.23368394795383518</v>
      </c>
      <c r="O16">
        <f>_xlfn.XLOOKUP($E16,'Google Trend Index'!$I$2:$I$59,'Google Trend Index'!$K$2:$K$59,0,0)</f>
        <v>6</v>
      </c>
      <c r="P16">
        <f>_xlfn.XLOOKUP(D16,'Vehicle Per Capita'!$D$3:$D$53,'Vehicle Per Capita'!$C$3:$C$53,0,0)</f>
        <v>33</v>
      </c>
      <c r="Q16" s="42">
        <f>_xlfn.XLOOKUP(E16,TV_Market_Tier!$O$2:$O$59,TV_Market_Tier!$Q$2:$Q$59,0,0)</f>
        <v>6020364</v>
      </c>
    </row>
    <row r="17" spans="1:17" x14ac:dyDescent="0.3">
      <c r="A17" s="43" t="s">
        <v>321</v>
      </c>
      <c r="B17" s="43">
        <v>2</v>
      </c>
      <c r="C17" s="43" t="s">
        <v>366</v>
      </c>
      <c r="D17" s="43" t="s">
        <v>791</v>
      </c>
      <c r="E17" s="43" t="s">
        <v>577</v>
      </c>
      <c r="F17" s="44">
        <f>_xlfn.XLOOKUP($E17,Pivot_DMACode!$A$4:$A$213,Pivot_DMACode!B$4:B$213,"N/A",0)</f>
        <v>46860</v>
      </c>
      <c r="G17" s="44">
        <f>_xlfn.XLOOKUP($E17,Pivot_DMACode!$A$4:$A$213,Pivot_DMACode!C$4:C$213,"N/A",0)</f>
        <v>21091</v>
      </c>
      <c r="H17" s="44">
        <f>_xlfn.XLOOKUP($E17,Pivot_DMACode!$A$4:$A$213,Pivot_DMACode!D$4:D$213,"N/A",0)</f>
        <v>319</v>
      </c>
      <c r="I17" s="45">
        <f t="shared" si="0"/>
        <v>0.45008536064874094</v>
      </c>
      <c r="J17" s="45">
        <f t="shared" si="1"/>
        <v>1.512493480631549E-2</v>
      </c>
      <c r="K17" s="44">
        <f>_xlfn.XLOOKUP(E17,'New Users'!$D$2:$D$213,'New Users'!$B$2:$B$213,"N/A",0)</f>
        <v>1779697</v>
      </c>
      <c r="L17" s="41">
        <f>_xlfn.XLOOKUP($E17,Sessions!$I$2:$I$213,Sessions!$G$2:$G$213,"N/A",0)</f>
        <v>22.518682675684403</v>
      </c>
      <c r="M17" s="46">
        <f>_xlfn.XLOOKUP($E17,'Quotes - by Quarter'!$L$8:$L$214,'Quotes - by Quarter'!$V$8:$V$214,0,0)</f>
        <v>-0.11794119624612509</v>
      </c>
      <c r="N17" s="46">
        <f>_xlfn.XLOOKUP($E17,'Quotes - by Quarter'!$L$8:$L$214,'Quotes - by Quarter'!$W$8:$W$214,0,0)</f>
        <v>-6.6505315151583699E-2</v>
      </c>
      <c r="O17">
        <f>_xlfn.XLOOKUP($E17,'Google Trend Index'!$I$2:$I$59,'Google Trend Index'!$K$2:$K$59,0,0)</f>
        <v>14</v>
      </c>
      <c r="P17">
        <f>_xlfn.XLOOKUP(D17,'Vehicle Per Capita'!$D$3:$D$53,'Vehicle Per Capita'!$C$3:$C$53,0,0)</f>
        <v>34.1</v>
      </c>
      <c r="Q17" s="42">
        <f>_xlfn.XLOOKUP(E17,TV_Market_Tier!$O$2:$O$59,TV_Market_Tier!$Q$2:$Q$59,0,0)</f>
        <v>9458539</v>
      </c>
    </row>
    <row r="18" spans="1:17" x14ac:dyDescent="0.3">
      <c r="A18" s="43" t="s">
        <v>322</v>
      </c>
      <c r="B18" s="43">
        <v>2</v>
      </c>
      <c r="C18" s="43" t="s">
        <v>382</v>
      </c>
      <c r="D18" s="43" t="s">
        <v>792</v>
      </c>
      <c r="E18" s="43" t="s">
        <v>595</v>
      </c>
      <c r="F18" s="44">
        <f>_xlfn.XLOOKUP($E18,Pivot_DMACode!$A$4:$A$213,Pivot_DMACode!B$4:B$213,"N/A",0)</f>
        <v>5261</v>
      </c>
      <c r="G18" s="44">
        <f>_xlfn.XLOOKUP($E18,Pivot_DMACode!$A$4:$A$213,Pivot_DMACode!C$4:C$213,"N/A",0)</f>
        <v>2584</v>
      </c>
      <c r="H18" s="44">
        <f>_xlfn.XLOOKUP($E18,Pivot_DMACode!$A$4:$A$213,Pivot_DMACode!D$4:D$213,"N/A",0)</f>
        <v>56</v>
      </c>
      <c r="I18" s="45">
        <f t="shared" si="0"/>
        <v>0.49116137616422734</v>
      </c>
      <c r="J18" s="45">
        <f t="shared" si="1"/>
        <v>2.1671826625386997E-2</v>
      </c>
      <c r="K18" s="44">
        <f>_xlfn.XLOOKUP(E18,'New Users'!$D$2:$D$213,'New Users'!$B$2:$B$213,"N/A",0)</f>
        <v>178913</v>
      </c>
      <c r="L18" s="41">
        <f>_xlfn.XLOOKUP($E18,Sessions!$I$2:$I$213,Sessions!$G$2:$G$213,"N/A",0)</f>
        <v>14.034101176492968</v>
      </c>
      <c r="M18" s="46">
        <f>_xlfn.XLOOKUP($E18,'Quotes - by Quarter'!$L$8:$L$214,'Quotes - by Quarter'!$V$8:$V$214,0,0)</f>
        <v>-9.4504355880506138E-2</v>
      </c>
      <c r="N18" s="46">
        <f>_xlfn.XLOOKUP($E18,'Quotes - by Quarter'!$L$8:$L$214,'Quotes - by Quarter'!$W$8:$W$214,0,0)</f>
        <v>-1.7701118203630739E-2</v>
      </c>
      <c r="O18">
        <f>_xlfn.XLOOKUP($E18,'Google Trend Index'!$I$2:$I$59,'Google Trend Index'!$K$2:$K$59,0,0)</f>
        <v>8</v>
      </c>
      <c r="P18">
        <f>_xlfn.XLOOKUP(D18,'Vehicle Per Capita'!$D$3:$D$53,'Vehicle Per Capita'!$C$3:$C$53,0,0)</f>
        <v>37.799999999999997</v>
      </c>
      <c r="Q18" s="42">
        <f>_xlfn.XLOOKUP(E18,TV_Market_Tier!$O$2:$O$59,TV_Market_Tier!$Q$2:$Q$59,0,0)</f>
        <v>2221208</v>
      </c>
    </row>
    <row r="19" spans="1:17" x14ac:dyDescent="0.3">
      <c r="A19" s="43" t="s">
        <v>323</v>
      </c>
      <c r="B19" s="43">
        <v>2</v>
      </c>
      <c r="C19" s="43" t="s">
        <v>376</v>
      </c>
      <c r="D19" s="43" t="s">
        <v>792</v>
      </c>
      <c r="E19" s="43" t="s">
        <v>588</v>
      </c>
      <c r="F19" s="44">
        <f>_xlfn.XLOOKUP($E19,Pivot_DMACode!$A$4:$A$213,Pivot_DMACode!B$4:B$213,"N/A",0)</f>
        <v>10470</v>
      </c>
      <c r="G19" s="44">
        <f>_xlfn.XLOOKUP($E19,Pivot_DMACode!$A$4:$A$213,Pivot_DMACode!C$4:C$213,"N/A",0)</f>
        <v>4940</v>
      </c>
      <c r="H19" s="44">
        <f>_xlfn.XLOOKUP($E19,Pivot_DMACode!$A$4:$A$213,Pivot_DMACode!D$4:D$213,"N/A",0)</f>
        <v>86</v>
      </c>
      <c r="I19" s="45">
        <f t="shared" si="0"/>
        <v>0.47182425978987586</v>
      </c>
      <c r="J19" s="45">
        <f t="shared" si="1"/>
        <v>1.7408906882591092E-2</v>
      </c>
      <c r="K19" s="44">
        <f>_xlfn.XLOOKUP(E19,'New Users'!$D$2:$D$213,'New Users'!$B$2:$B$213,"N/A",0)</f>
        <v>271480</v>
      </c>
      <c r="L19" s="41">
        <f>_xlfn.XLOOKUP($E19,Sessions!$I$2:$I$213,Sessions!$G$2:$G$213,"N/A",0)</f>
        <v>11.416697645701134</v>
      </c>
      <c r="M19" s="46">
        <f>_xlfn.XLOOKUP($E19,'Quotes - by Quarter'!$L$8:$L$214,'Quotes - by Quarter'!$V$8:$V$214,0,0)</f>
        <v>-7.8863393828455489E-2</v>
      </c>
      <c r="N19" s="46">
        <f>_xlfn.XLOOKUP($E19,'Quotes - by Quarter'!$L$8:$L$214,'Quotes - by Quarter'!$W$8:$W$214,0,0)</f>
        <v>4.2194859006060459E-2</v>
      </c>
      <c r="O19">
        <f>_xlfn.XLOOKUP($E19,'Google Trend Index'!$I$2:$I$59,'Google Trend Index'!$K$2:$K$59,0,0)</f>
        <v>8</v>
      </c>
      <c r="P19">
        <f>_xlfn.XLOOKUP(D19,'Vehicle Per Capita'!$D$3:$D$53,'Vehicle Per Capita'!$C$3:$C$53,0,0)</f>
        <v>37.799999999999997</v>
      </c>
      <c r="Q19" s="42">
        <f>_xlfn.XLOOKUP(E19,TV_Market_Tier!$O$2:$O$59,TV_Market_Tier!$Q$2:$Q$59,0,0)</f>
        <v>2048449</v>
      </c>
    </row>
    <row r="20" spans="1:17" x14ac:dyDescent="0.3">
      <c r="A20" s="43" t="s">
        <v>324</v>
      </c>
      <c r="B20" s="43">
        <v>2</v>
      </c>
      <c r="C20" s="43" t="s">
        <v>324</v>
      </c>
      <c r="D20" s="43" t="s">
        <v>792</v>
      </c>
      <c r="E20" s="43" t="s">
        <v>591</v>
      </c>
      <c r="F20" s="44">
        <f>_xlfn.XLOOKUP($E20,Pivot_DMACode!$A$4:$A$213,Pivot_DMACode!B$4:B$213,"N/A",0)</f>
        <v>7648</v>
      </c>
      <c r="G20" s="44">
        <f>_xlfn.XLOOKUP($E20,Pivot_DMACode!$A$4:$A$213,Pivot_DMACode!C$4:C$213,"N/A",0)</f>
        <v>3660</v>
      </c>
      <c r="H20" s="44">
        <f>_xlfn.XLOOKUP($E20,Pivot_DMACode!$A$4:$A$213,Pivot_DMACode!D$4:D$213,"N/A",0)</f>
        <v>74</v>
      </c>
      <c r="I20" s="45">
        <f t="shared" si="0"/>
        <v>0.47855648535564854</v>
      </c>
      <c r="J20" s="45">
        <f t="shared" si="1"/>
        <v>2.0218579234972677E-2</v>
      </c>
      <c r="K20" s="44">
        <f>_xlfn.XLOOKUP(E20,'New Users'!$D$2:$D$213,'New Users'!$B$2:$B$213,"N/A",0)</f>
        <v>223338</v>
      </c>
      <c r="L20" s="41">
        <f>_xlfn.XLOOKUP($E20,Sessions!$I$2:$I$213,Sessions!$G$2:$G$213,"N/A",0)</f>
        <v>14.162931494322944</v>
      </c>
      <c r="M20" s="46">
        <f>_xlfn.XLOOKUP($E20,'Quotes - by Quarter'!$L$8:$L$214,'Quotes - by Quarter'!$V$8:$V$214,0,0)</f>
        <v>-0.14550598983853094</v>
      </c>
      <c r="N20" s="46">
        <f>_xlfn.XLOOKUP($E20,'Quotes - by Quarter'!$L$8:$L$214,'Quotes - by Quarter'!$W$8:$W$214,0,0)</f>
        <v>-5.8598515881482738E-2</v>
      </c>
      <c r="O20">
        <f>_xlfn.XLOOKUP($E20,'Google Trend Index'!$I$2:$I$59,'Google Trend Index'!$K$2:$K$59,0,0)</f>
        <v>9</v>
      </c>
      <c r="P20">
        <f>_xlfn.XLOOKUP(D20,'Vehicle Per Capita'!$D$3:$D$53,'Vehicle Per Capita'!$C$3:$C$53,0,0)</f>
        <v>37.799999999999997</v>
      </c>
      <c r="Q20" s="42">
        <f>_xlfn.XLOOKUP(E20,TV_Market_Tier!$O$2:$O$59,TV_Market_Tier!$Q$2:$Q$59,0,0)</f>
        <v>2122271</v>
      </c>
    </row>
    <row r="21" spans="1:17" x14ac:dyDescent="0.3">
      <c r="A21" s="43" t="s">
        <v>325</v>
      </c>
      <c r="B21" s="43">
        <v>2</v>
      </c>
      <c r="C21" s="43" t="s">
        <v>388</v>
      </c>
      <c r="D21" s="43" t="s">
        <v>792</v>
      </c>
      <c r="E21" s="43" t="s">
        <v>601</v>
      </c>
      <c r="F21" s="44">
        <f>_xlfn.XLOOKUP($E21,Pivot_DMACode!$A$4:$A$213,Pivot_DMACode!B$4:B$213,"N/A",0)</f>
        <v>3554</v>
      </c>
      <c r="G21" s="44">
        <f>_xlfn.XLOOKUP($E21,Pivot_DMACode!$A$4:$A$213,Pivot_DMACode!C$4:C$213,"N/A",0)</f>
        <v>1651</v>
      </c>
      <c r="H21" s="44">
        <f>_xlfn.XLOOKUP($E21,Pivot_DMACode!$A$4:$A$213,Pivot_DMACode!D$4:D$213,"N/A",0)</f>
        <v>39</v>
      </c>
      <c r="I21" s="45">
        <f t="shared" si="0"/>
        <v>0.46454698930782218</v>
      </c>
      <c r="J21" s="45">
        <f t="shared" si="1"/>
        <v>2.3622047244094488E-2</v>
      </c>
      <c r="K21" s="44">
        <f>_xlfn.XLOOKUP(E21,'New Users'!$D$2:$D$213,'New Users'!$B$2:$B$213,"N/A",0)</f>
        <v>98319</v>
      </c>
      <c r="L21" s="41">
        <f>_xlfn.XLOOKUP($E21,Sessions!$I$2:$I$213,Sessions!$G$2:$G$213,"N/A",0)</f>
        <v>19.759109777682532</v>
      </c>
      <c r="M21" s="46">
        <f>_xlfn.XLOOKUP($E21,'Quotes - by Quarter'!$L$8:$L$214,'Quotes - by Quarter'!$V$8:$V$214,0,0)</f>
        <v>-9.7487767336167153E-2</v>
      </c>
      <c r="N21" s="46">
        <f>_xlfn.XLOOKUP($E21,'Quotes - by Quarter'!$L$8:$L$214,'Quotes - by Quarter'!$W$8:$W$214,0,0)</f>
        <v>-4.2949797722397431E-2</v>
      </c>
      <c r="O21">
        <f>_xlfn.XLOOKUP($E21,'Google Trend Index'!$I$2:$I$59,'Google Trend Index'!$K$2:$K$59,0,0)</f>
        <v>5</v>
      </c>
      <c r="P21">
        <f>_xlfn.XLOOKUP(D21,'Vehicle Per Capita'!$D$3:$D$53,'Vehicle Per Capita'!$C$3:$C$53,0,0)</f>
        <v>37.799999999999997</v>
      </c>
      <c r="Q21" s="42">
        <f>_xlfn.XLOOKUP(E21,TV_Market_Tier!$O$2:$O$59,TV_Market_Tier!$Q$2:$Q$59,0,0)</f>
        <v>807611</v>
      </c>
    </row>
    <row r="22" spans="1:17" x14ac:dyDescent="0.3">
      <c r="A22" s="43" t="s">
        <v>326</v>
      </c>
      <c r="B22" s="43">
        <v>2</v>
      </c>
      <c r="C22" s="43" t="s">
        <v>368</v>
      </c>
      <c r="D22" s="43" t="s">
        <v>793</v>
      </c>
      <c r="E22" s="43" t="s">
        <v>579</v>
      </c>
      <c r="F22" s="44">
        <f>_xlfn.XLOOKUP($E22,Pivot_DMACode!$A$4:$A$213,Pivot_DMACode!B$4:B$213,"N/A",0)</f>
        <v>23684</v>
      </c>
      <c r="G22" s="44">
        <f>_xlfn.XLOOKUP($E22,Pivot_DMACode!$A$4:$A$213,Pivot_DMACode!C$4:C$213,"N/A",0)</f>
        <v>11309</v>
      </c>
      <c r="H22" s="44">
        <f>_xlfn.XLOOKUP($E22,Pivot_DMACode!$A$4:$A$213,Pivot_DMACode!D$4:D$213,"N/A",0)</f>
        <v>155</v>
      </c>
      <c r="I22" s="45">
        <f t="shared" si="0"/>
        <v>0.47749535551427125</v>
      </c>
      <c r="J22" s="45">
        <f t="shared" si="1"/>
        <v>1.3705897957379079E-2</v>
      </c>
      <c r="K22" s="44">
        <f>_xlfn.XLOOKUP(E22,'New Users'!$D$2:$D$213,'New Users'!$B$2:$B$213,"N/A",0)</f>
        <v>861498</v>
      </c>
      <c r="L22" s="41">
        <f>_xlfn.XLOOKUP($E22,Sessions!$I$2:$I$213,Sessions!$G$2:$G$213,"N/A",0)</f>
        <v>19.694329596118227</v>
      </c>
      <c r="M22" s="46">
        <f>_xlfn.XLOOKUP($E22,'Quotes - by Quarter'!$L$8:$L$214,'Quotes - by Quarter'!$V$8:$V$214,0,0)</f>
        <v>-8.7340764728619694E-2</v>
      </c>
      <c r="N22" s="46">
        <f>_xlfn.XLOOKUP($E22,'Quotes - by Quarter'!$L$8:$L$214,'Quotes - by Quarter'!$W$8:$W$214,0,0)</f>
        <v>5.6355305898523445E-2</v>
      </c>
      <c r="O22">
        <f>_xlfn.XLOOKUP($E22,'Google Trend Index'!$I$2:$I$59,'Google Trend Index'!$K$2:$K$59,0,0)</f>
        <v>10</v>
      </c>
      <c r="P22">
        <f>_xlfn.XLOOKUP(D22,'Vehicle Per Capita'!$D$3:$D$53,'Vehicle Per Capita'!$C$3:$C$53,0,0)</f>
        <v>38.700000000000003</v>
      </c>
      <c r="Q22" s="42">
        <f>_xlfn.XLOOKUP(E22,TV_Market_Tier!$O$2:$O$59,TV_Market_Tier!$Q$2:$Q$59,0,0)</f>
        <v>3979845</v>
      </c>
    </row>
    <row r="23" spans="1:17" x14ac:dyDescent="0.3">
      <c r="A23" s="43" t="s">
        <v>327</v>
      </c>
      <c r="B23" s="43">
        <v>2</v>
      </c>
      <c r="C23" s="43" t="s">
        <v>473</v>
      </c>
      <c r="D23" s="43" t="s">
        <v>792</v>
      </c>
      <c r="E23" s="43" t="s">
        <v>686</v>
      </c>
      <c r="F23" s="44">
        <f>_xlfn.XLOOKUP($E23,Pivot_DMACode!$A$4:$A$213,Pivot_DMACode!B$4:B$213,"N/A",0)</f>
        <v>147</v>
      </c>
      <c r="G23" s="44">
        <f>_xlfn.XLOOKUP($E23,Pivot_DMACode!$A$4:$A$213,Pivot_DMACode!C$4:C$213,"N/A",0)</f>
        <v>72</v>
      </c>
      <c r="H23" s="44">
        <f>_xlfn.XLOOKUP($E23,Pivot_DMACode!$A$4:$A$213,Pivot_DMACode!D$4:D$213,"N/A",0)</f>
        <v>0</v>
      </c>
      <c r="I23" s="45">
        <f t="shared" si="0"/>
        <v>0.48979591836734693</v>
      </c>
      <c r="J23" s="45">
        <f t="shared" si="1"/>
        <v>0</v>
      </c>
      <c r="K23" s="44">
        <f>_xlfn.XLOOKUP(E23,'New Users'!$D$2:$D$213,'New Users'!$B$2:$B$213,"N/A",0)</f>
        <v>2365</v>
      </c>
      <c r="L23" s="41">
        <f>_xlfn.XLOOKUP($E23,Sessions!$I$2:$I$213,Sessions!$G$2:$G$213,"N/A",0)</f>
        <v>13.615209125475285</v>
      </c>
      <c r="M23" s="46">
        <f>_xlfn.XLOOKUP($E23,'Quotes - by Quarter'!$L$8:$L$214,'Quotes - by Quarter'!$V$8:$V$214,0,0)</f>
        <v>-0.18666666666666665</v>
      </c>
      <c r="N23" s="46">
        <f>_xlfn.XLOOKUP($E23,'Quotes - by Quarter'!$L$8:$L$214,'Quotes - by Quarter'!$W$8:$W$214,0,0)</f>
        <v>-9.9999999999999978E-2</v>
      </c>
      <c r="O23">
        <f>_xlfn.XLOOKUP($E23,'Google Trend Index'!$I$2:$I$59,'Google Trend Index'!$K$2:$K$59,0,0)</f>
        <v>0</v>
      </c>
      <c r="P23">
        <f>_xlfn.XLOOKUP(D23,'Vehicle Per Capita'!$D$3:$D$53,'Vehicle Per Capita'!$C$3:$C$53,0,0)</f>
        <v>37.799999999999997</v>
      </c>
      <c r="Q23" s="42">
        <f>_xlfn.XLOOKUP(E23,TV_Market_Tier!$O$2:$O$59,TV_Market_Tier!$Q$2:$Q$59,0,0)</f>
        <v>0</v>
      </c>
    </row>
    <row r="24" spans="1:17" x14ac:dyDescent="0.3">
      <c r="A24" s="43" t="s">
        <v>328</v>
      </c>
      <c r="B24" s="43">
        <v>2</v>
      </c>
      <c r="C24" s="43" t="s">
        <v>403</v>
      </c>
      <c r="D24" s="43" t="s">
        <v>794</v>
      </c>
      <c r="E24" s="43" t="s">
        <v>616</v>
      </c>
      <c r="F24" s="44">
        <f>_xlfn.XLOOKUP($E24,Pivot_DMACode!$A$4:$A$213,Pivot_DMACode!B$4:B$213,"N/A",0)</f>
        <v>1970</v>
      </c>
      <c r="G24" s="44">
        <f>_xlfn.XLOOKUP($E24,Pivot_DMACode!$A$4:$A$213,Pivot_DMACode!C$4:C$213,"N/A",0)</f>
        <v>1108</v>
      </c>
      <c r="H24" s="44">
        <f>_xlfn.XLOOKUP($E24,Pivot_DMACode!$A$4:$A$213,Pivot_DMACode!D$4:D$213,"N/A",0)</f>
        <v>28</v>
      </c>
      <c r="I24" s="45">
        <f t="shared" si="0"/>
        <v>0.56243654822335021</v>
      </c>
      <c r="J24" s="45">
        <f t="shared" si="1"/>
        <v>2.5270758122743681E-2</v>
      </c>
      <c r="K24" s="44">
        <f>_xlfn.XLOOKUP(E24,'New Users'!$D$2:$D$213,'New Users'!$B$2:$B$213,"N/A",0)</f>
        <v>53106</v>
      </c>
      <c r="L24" s="41">
        <f>_xlfn.XLOOKUP($E24,Sessions!$I$2:$I$213,Sessions!$G$2:$G$213,"N/A",0)</f>
        <v>44.313770072474064</v>
      </c>
      <c r="M24" s="46">
        <f>_xlfn.XLOOKUP($E24,'Quotes - by Quarter'!$L$8:$L$214,'Quotes - by Quarter'!$V$8:$V$214,0,0)</f>
        <v>-0.12863026592553031</v>
      </c>
      <c r="N24" s="46">
        <f>_xlfn.XLOOKUP($E24,'Quotes - by Quarter'!$L$8:$L$214,'Quotes - by Quarter'!$W$8:$W$214,0,0)</f>
        <v>-0.13196978913219792</v>
      </c>
      <c r="O24">
        <f>_xlfn.XLOOKUP($E24,'Google Trend Index'!$I$2:$I$59,'Google Trend Index'!$K$2:$K$59,0,0)</f>
        <v>8</v>
      </c>
      <c r="P24">
        <f>_xlfn.XLOOKUP(D24,'Vehicle Per Capita'!$D$3:$D$53,'Vehicle Per Capita'!$C$3:$C$53,0,0)</f>
        <v>33.700000000000003</v>
      </c>
      <c r="Q24" s="42">
        <f>_xlfn.XLOOKUP(E24,TV_Market_Tier!$O$2:$O$59,TV_Market_Tier!$Q$2:$Q$59,0,0)</f>
        <v>749202</v>
      </c>
    </row>
    <row r="25" spans="1:17" x14ac:dyDescent="0.3">
      <c r="A25" s="43" t="s">
        <v>329</v>
      </c>
      <c r="B25" s="43">
        <v>2</v>
      </c>
      <c r="C25" s="43" t="s">
        <v>446</v>
      </c>
      <c r="D25" s="43" t="s">
        <v>794</v>
      </c>
      <c r="E25" s="43" t="s">
        <v>658</v>
      </c>
      <c r="F25" s="44">
        <f>_xlfn.XLOOKUP($E25,Pivot_DMACode!$A$4:$A$213,Pivot_DMACode!B$4:B$213,"N/A",0)</f>
        <v>533</v>
      </c>
      <c r="G25" s="44">
        <f>_xlfn.XLOOKUP($E25,Pivot_DMACode!$A$4:$A$213,Pivot_DMACode!C$4:C$213,"N/A",0)</f>
        <v>301</v>
      </c>
      <c r="H25" s="44">
        <f>_xlfn.XLOOKUP($E25,Pivot_DMACode!$A$4:$A$213,Pivot_DMACode!D$4:D$213,"N/A",0)</f>
        <v>6</v>
      </c>
      <c r="I25" s="45">
        <f t="shared" si="0"/>
        <v>0.56472795497185746</v>
      </c>
      <c r="J25" s="45">
        <f t="shared" si="1"/>
        <v>1.9933554817275746E-2</v>
      </c>
      <c r="K25" s="44">
        <f>_xlfn.XLOOKUP(E25,'New Users'!$D$2:$D$213,'New Users'!$B$2:$B$213,"N/A",0)</f>
        <v>15843</v>
      </c>
      <c r="L25" s="41">
        <f>_xlfn.XLOOKUP($E25,Sessions!$I$2:$I$213,Sessions!$G$2:$G$213,"N/A",0)</f>
        <v>18.320996176720477</v>
      </c>
      <c r="M25" s="46">
        <f>_xlfn.XLOOKUP($E25,'Quotes - by Quarter'!$L$8:$L$214,'Quotes - by Quarter'!$V$8:$V$214,0,0)</f>
        <v>-0.16824789214660249</v>
      </c>
      <c r="N25" s="46">
        <f>_xlfn.XLOOKUP($E25,'Quotes - by Quarter'!$L$8:$L$214,'Quotes - by Quarter'!$W$8:$W$214,0,0)</f>
        <v>-0.10188640132669985</v>
      </c>
      <c r="O25">
        <f>_xlfn.XLOOKUP($E25,'Google Trend Index'!$I$2:$I$59,'Google Trend Index'!$K$2:$K$59,0,0)</f>
        <v>20</v>
      </c>
      <c r="P25">
        <f>_xlfn.XLOOKUP(D25,'Vehicle Per Capita'!$D$3:$D$53,'Vehicle Per Capita'!$C$3:$C$53,0,0)</f>
        <v>33.700000000000003</v>
      </c>
      <c r="Q25" s="42">
        <f>_xlfn.XLOOKUP(E25,TV_Market_Tier!$O$2:$O$59,TV_Market_Tier!$Q$2:$Q$59,0,0)</f>
        <v>247019</v>
      </c>
    </row>
    <row r="26" spans="1:17" x14ac:dyDescent="0.3">
      <c r="A26" s="43" t="s">
        <v>330</v>
      </c>
      <c r="B26" s="43">
        <v>2</v>
      </c>
      <c r="C26" s="43" t="s">
        <v>461</v>
      </c>
      <c r="D26" s="43" t="s">
        <v>792</v>
      </c>
      <c r="E26" s="43" t="s">
        <v>674</v>
      </c>
      <c r="F26" s="44">
        <f>_xlfn.XLOOKUP($E26,Pivot_DMACode!$A$4:$A$213,Pivot_DMACode!B$4:B$213,"N/A",0)</f>
        <v>281</v>
      </c>
      <c r="G26" s="44">
        <f>_xlfn.XLOOKUP($E26,Pivot_DMACode!$A$4:$A$213,Pivot_DMACode!C$4:C$213,"N/A",0)</f>
        <v>139</v>
      </c>
      <c r="H26" s="44">
        <f>_xlfn.XLOOKUP($E26,Pivot_DMACode!$A$4:$A$213,Pivot_DMACode!D$4:D$213,"N/A",0)</f>
        <v>1</v>
      </c>
      <c r="I26" s="45">
        <f t="shared" si="0"/>
        <v>0.49466192170818507</v>
      </c>
      <c r="J26" s="45">
        <f t="shared" si="1"/>
        <v>7.1942446043165471E-3</v>
      </c>
      <c r="K26" s="44">
        <f>_xlfn.XLOOKUP(E26,'New Users'!$D$2:$D$213,'New Users'!$B$2:$B$213,"N/A",0)</f>
        <v>5532</v>
      </c>
      <c r="L26" s="41">
        <f>_xlfn.XLOOKUP($E26,Sessions!$I$2:$I$213,Sessions!$G$2:$G$213,"N/A",0)</f>
        <v>10.013628620102214</v>
      </c>
      <c r="M26" s="46">
        <f>_xlfn.XLOOKUP($E26,'Quotes - by Quarter'!$L$8:$L$214,'Quotes - by Quarter'!$V$8:$V$214,0,0)</f>
        <v>-3.5572213893053505E-2</v>
      </c>
      <c r="N26" s="46">
        <f>_xlfn.XLOOKUP($E26,'Quotes - by Quarter'!$L$8:$L$214,'Quotes - by Quarter'!$W$8:$W$214,0,0)</f>
        <v>0.21664167916041976</v>
      </c>
      <c r="O26">
        <f>_xlfn.XLOOKUP($E26,'Google Trend Index'!$I$2:$I$59,'Google Trend Index'!$K$2:$K$59,0,0)</f>
        <v>0</v>
      </c>
      <c r="P26">
        <f>_xlfn.XLOOKUP(D26,'Vehicle Per Capita'!$D$3:$D$53,'Vehicle Per Capita'!$C$3:$C$53,0,0)</f>
        <v>37.799999999999997</v>
      </c>
      <c r="Q26" s="42">
        <f>_xlfn.XLOOKUP(E26,TV_Market_Tier!$O$2:$O$59,TV_Market_Tier!$Q$2:$Q$59,0,0)</f>
        <v>102351</v>
      </c>
    </row>
    <row r="27" spans="1:17" x14ac:dyDescent="0.3">
      <c r="A27" s="43" t="s">
        <v>331</v>
      </c>
      <c r="B27" s="43">
        <v>2</v>
      </c>
      <c r="C27" s="43" t="s">
        <v>442</v>
      </c>
      <c r="D27" s="43" t="s">
        <v>791</v>
      </c>
      <c r="E27" s="43" t="s">
        <v>654</v>
      </c>
      <c r="F27" s="44">
        <f>_xlfn.XLOOKUP($E27,Pivot_DMACode!$A$4:$A$213,Pivot_DMACode!B$4:B$213,"N/A",0)</f>
        <v>577</v>
      </c>
      <c r="G27" s="44">
        <f>_xlfn.XLOOKUP($E27,Pivot_DMACode!$A$4:$A$213,Pivot_DMACode!C$4:C$213,"N/A",0)</f>
        <v>253</v>
      </c>
      <c r="H27" s="44">
        <f>_xlfn.XLOOKUP($E27,Pivot_DMACode!$A$4:$A$213,Pivot_DMACode!D$4:D$213,"N/A",0)</f>
        <v>4</v>
      </c>
      <c r="I27" s="45">
        <f t="shared" si="0"/>
        <v>0.43847487001733104</v>
      </c>
      <c r="J27" s="45">
        <f t="shared" si="1"/>
        <v>1.5810276679841896E-2</v>
      </c>
      <c r="K27" s="44">
        <f>_xlfn.XLOOKUP(E27,'New Users'!$D$2:$D$213,'New Users'!$B$2:$B$213,"N/A",0)</f>
        <v>18651</v>
      </c>
      <c r="L27" s="41">
        <f>_xlfn.XLOOKUP($E27,Sessions!$I$2:$I$213,Sessions!$G$2:$G$213,"N/A",0)</f>
        <v>50.779691870532346</v>
      </c>
      <c r="M27" s="46">
        <f>_xlfn.XLOOKUP($E27,'Quotes - by Quarter'!$L$8:$L$214,'Quotes - by Quarter'!$V$8:$V$214,0,0)</f>
        <v>-3.599580915778474E-2</v>
      </c>
      <c r="N27" s="46">
        <f>_xlfn.XLOOKUP($E27,'Quotes - by Quarter'!$L$8:$L$214,'Quotes - by Quarter'!$W$8:$W$214,0,0)</f>
        <v>-0.13596092685143119</v>
      </c>
      <c r="O27">
        <f>_xlfn.XLOOKUP($E27,'Google Trend Index'!$I$2:$I$59,'Google Trend Index'!$K$2:$K$59,0,0)</f>
        <v>24</v>
      </c>
      <c r="P27">
        <f>_xlfn.XLOOKUP(D27,'Vehicle Per Capita'!$D$3:$D$53,'Vehicle Per Capita'!$C$3:$C$53,0,0)</f>
        <v>34.1</v>
      </c>
      <c r="Q27" s="42">
        <f>_xlfn.XLOOKUP(E27,TV_Market_Tier!$O$2:$O$59,TV_Market_Tier!$Q$2:$Q$59,0,0)</f>
        <v>0</v>
      </c>
    </row>
    <row r="28" spans="1:17" x14ac:dyDescent="0.3">
      <c r="A28" s="43" t="s">
        <v>332</v>
      </c>
      <c r="B28" s="43">
        <v>2</v>
      </c>
      <c r="C28" s="43" t="s">
        <v>411</v>
      </c>
      <c r="D28" s="43" t="s">
        <v>791</v>
      </c>
      <c r="E28" s="43" t="s">
        <v>623</v>
      </c>
      <c r="F28" s="44">
        <f>_xlfn.XLOOKUP($E28,Pivot_DMACode!$A$4:$A$213,Pivot_DMACode!B$4:B$213,"N/A",0)</f>
        <v>1721</v>
      </c>
      <c r="G28" s="44">
        <f>_xlfn.XLOOKUP($E28,Pivot_DMACode!$A$4:$A$213,Pivot_DMACode!C$4:C$213,"N/A",0)</f>
        <v>760</v>
      </c>
      <c r="H28" s="44">
        <f>_xlfn.XLOOKUP($E28,Pivot_DMACode!$A$4:$A$213,Pivot_DMACode!D$4:D$213,"N/A",0)</f>
        <v>14</v>
      </c>
      <c r="I28" s="45">
        <f t="shared" si="0"/>
        <v>0.44160371876815807</v>
      </c>
      <c r="J28" s="45">
        <f t="shared" si="1"/>
        <v>1.8421052631578946E-2</v>
      </c>
      <c r="K28" s="44">
        <f>_xlfn.XLOOKUP(E28,'New Users'!$D$2:$D$213,'New Users'!$B$2:$B$213,"N/A",0)</f>
        <v>60958</v>
      </c>
      <c r="L28" s="41">
        <f>_xlfn.XLOOKUP($E28,Sessions!$I$2:$I$213,Sessions!$G$2:$G$213,"N/A",0)</f>
        <v>10.657470224634404</v>
      </c>
      <c r="M28" s="46">
        <f>_xlfn.XLOOKUP($E28,'Quotes - by Quarter'!$L$8:$L$214,'Quotes - by Quarter'!$V$8:$V$214,0,0)</f>
        <v>-0.13466910866910867</v>
      </c>
      <c r="N28" s="46">
        <f>_xlfn.XLOOKUP($E28,'Quotes - by Quarter'!$L$8:$L$214,'Quotes - by Quarter'!$W$8:$W$214,0,0)</f>
        <v>-3.8003663003663035E-2</v>
      </c>
      <c r="O28">
        <f>_xlfn.XLOOKUP($E28,'Google Trend Index'!$I$2:$I$59,'Google Trend Index'!$K$2:$K$59,0,0)</f>
        <v>16</v>
      </c>
      <c r="P28">
        <f>_xlfn.XLOOKUP(D28,'Vehicle Per Capita'!$D$3:$D$53,'Vehicle Per Capita'!$C$3:$C$53,0,0)</f>
        <v>34.1</v>
      </c>
      <c r="Q28" s="42">
        <f>_xlfn.XLOOKUP(E28,TV_Market_Tier!$O$2:$O$59,TV_Market_Tier!$Q$2:$Q$59,0,0)</f>
        <v>336116</v>
      </c>
    </row>
    <row r="29" spans="1:17" x14ac:dyDescent="0.3">
      <c r="A29" s="43" t="s">
        <v>333</v>
      </c>
      <c r="B29" s="43">
        <v>2</v>
      </c>
      <c r="C29" s="43" t="s">
        <v>397</v>
      </c>
      <c r="D29" s="43" t="s">
        <v>793</v>
      </c>
      <c r="E29" s="43" t="s">
        <v>610</v>
      </c>
      <c r="F29" s="44">
        <f>_xlfn.XLOOKUP($E29,Pivot_DMACode!$A$4:$A$213,Pivot_DMACode!B$4:B$213,"N/A",0)</f>
        <v>2250</v>
      </c>
      <c r="G29" s="44">
        <f>_xlfn.XLOOKUP($E29,Pivot_DMACode!$A$4:$A$213,Pivot_DMACode!C$4:C$213,"N/A",0)</f>
        <v>1107</v>
      </c>
      <c r="H29" s="44">
        <f>_xlfn.XLOOKUP($E29,Pivot_DMACode!$A$4:$A$213,Pivot_DMACode!D$4:D$213,"N/A",0)</f>
        <v>12</v>
      </c>
      <c r="I29" s="45">
        <f t="shared" si="0"/>
        <v>0.49199999999999999</v>
      </c>
      <c r="J29" s="45">
        <f t="shared" si="1"/>
        <v>1.0840108401084011E-2</v>
      </c>
      <c r="K29" s="44">
        <f>_xlfn.XLOOKUP(E29,'New Users'!$D$2:$D$213,'New Users'!$B$2:$B$213,"N/A",0)</f>
        <v>109244</v>
      </c>
      <c r="L29" s="41">
        <f>_xlfn.XLOOKUP($E29,Sessions!$I$2:$I$213,Sessions!$G$2:$G$213,"N/A",0)</f>
        <v>7.9448624154689638</v>
      </c>
      <c r="M29" s="46">
        <f>_xlfn.XLOOKUP($E29,'Quotes - by Quarter'!$L$8:$L$214,'Quotes - by Quarter'!$V$8:$V$214,0,0)</f>
        <v>-0.183590570314174</v>
      </c>
      <c r="N29" s="46">
        <f>_xlfn.XLOOKUP($E29,'Quotes - by Quarter'!$L$8:$L$214,'Quotes - by Quarter'!$W$8:$W$214,0,0)</f>
        <v>-8.5262398681137552E-2</v>
      </c>
      <c r="O29">
        <f>_xlfn.XLOOKUP($E29,'Google Trend Index'!$I$2:$I$59,'Google Trend Index'!$K$2:$K$59,0,0)</f>
        <v>8</v>
      </c>
      <c r="P29">
        <f>_xlfn.XLOOKUP(D29,'Vehicle Per Capita'!$D$3:$D$53,'Vehicle Per Capita'!$C$3:$C$53,0,0)</f>
        <v>38.700000000000003</v>
      </c>
      <c r="Q29" s="42">
        <f>_xlfn.XLOOKUP(E29,TV_Market_Tier!$O$2:$O$59,TV_Market_Tier!$Q$2:$Q$59,0,0)</f>
        <v>568521</v>
      </c>
    </row>
    <row r="30" spans="1:17" x14ac:dyDescent="0.3">
      <c r="A30" s="43" t="s">
        <v>334</v>
      </c>
      <c r="B30" s="43">
        <v>2</v>
      </c>
      <c r="C30" s="43" t="s">
        <v>395</v>
      </c>
      <c r="D30" s="43" t="s">
        <v>791</v>
      </c>
      <c r="E30" s="43" t="s">
        <v>608</v>
      </c>
      <c r="F30" s="44">
        <f>_xlfn.XLOOKUP($E30,Pivot_DMACode!$A$4:$A$213,Pivot_DMACode!B$4:B$213,"N/A",0)</f>
        <v>2355</v>
      </c>
      <c r="G30" s="44">
        <f>_xlfn.XLOOKUP($E30,Pivot_DMACode!$A$4:$A$213,Pivot_DMACode!C$4:C$213,"N/A",0)</f>
        <v>1003</v>
      </c>
      <c r="H30" s="44">
        <f>_xlfn.XLOOKUP($E30,Pivot_DMACode!$A$4:$A$213,Pivot_DMACode!D$4:D$213,"N/A",0)</f>
        <v>18</v>
      </c>
      <c r="I30" s="45">
        <f t="shared" si="0"/>
        <v>0.4259023354564756</v>
      </c>
      <c r="J30" s="45">
        <f t="shared" si="1"/>
        <v>1.794616151545364E-2</v>
      </c>
      <c r="K30" s="44">
        <f>_xlfn.XLOOKUP(E30,'New Users'!$D$2:$D$213,'New Users'!$B$2:$B$213,"N/A",0)</f>
        <v>56427</v>
      </c>
      <c r="L30" s="41">
        <f>_xlfn.XLOOKUP($E30,Sessions!$I$2:$I$213,Sessions!$G$2:$G$213,"N/A",0)</f>
        <v>19.804620067549724</v>
      </c>
      <c r="M30" s="46">
        <f>_xlfn.XLOOKUP($E30,'Quotes - by Quarter'!$L$8:$L$214,'Quotes - by Quarter'!$V$8:$V$214,0,0)</f>
        <v>-4.1696549649314019E-2</v>
      </c>
      <c r="N30" s="46">
        <f>_xlfn.XLOOKUP($E30,'Quotes - by Quarter'!$L$8:$L$214,'Quotes - by Quarter'!$W$8:$W$214,0,0)</f>
        <v>-3.2356145228688016E-2</v>
      </c>
      <c r="O30">
        <f>_xlfn.XLOOKUP($E30,'Google Trend Index'!$I$2:$I$59,'Google Trend Index'!$K$2:$K$59,0,0)</f>
        <v>13</v>
      </c>
      <c r="P30">
        <f>_xlfn.XLOOKUP(D30,'Vehicle Per Capita'!$D$3:$D$53,'Vehicle Per Capita'!$C$3:$C$53,0,0)</f>
        <v>34.1</v>
      </c>
      <c r="Q30" s="42">
        <f>_xlfn.XLOOKUP(E30,TV_Market_Tier!$O$2:$O$59,TV_Market_Tier!$Q$2:$Q$59,0,0)</f>
        <v>536910</v>
      </c>
    </row>
    <row r="31" spans="1:17" x14ac:dyDescent="0.3">
      <c r="A31" s="43" t="s">
        <v>335</v>
      </c>
      <c r="B31" s="43">
        <v>2</v>
      </c>
      <c r="C31" s="43" t="s">
        <v>400</v>
      </c>
      <c r="D31" s="43" t="s">
        <v>792</v>
      </c>
      <c r="E31" s="43" t="s">
        <v>613</v>
      </c>
      <c r="F31" s="44">
        <f>_xlfn.XLOOKUP($E31,Pivot_DMACode!$A$4:$A$213,Pivot_DMACode!B$4:B$213,"N/A",0)</f>
        <v>2192</v>
      </c>
      <c r="G31" s="44">
        <f>_xlfn.XLOOKUP($E31,Pivot_DMACode!$A$4:$A$213,Pivot_DMACode!C$4:C$213,"N/A",0)</f>
        <v>1074</v>
      </c>
      <c r="H31" s="44">
        <f>_xlfn.XLOOKUP($E31,Pivot_DMACode!$A$4:$A$213,Pivot_DMACode!D$4:D$213,"N/A",0)</f>
        <v>28</v>
      </c>
      <c r="I31" s="45">
        <f t="shared" si="0"/>
        <v>0.48996350364963503</v>
      </c>
      <c r="J31" s="45">
        <f t="shared" si="1"/>
        <v>2.6070763500931099E-2</v>
      </c>
      <c r="K31" s="44">
        <f>_xlfn.XLOOKUP(E31,'New Users'!$D$2:$D$213,'New Users'!$B$2:$B$213,"N/A",0)</f>
        <v>42464</v>
      </c>
      <c r="L31" s="41">
        <f>_xlfn.XLOOKUP($E31,Sessions!$I$2:$I$213,Sessions!$G$2:$G$213,"N/A",0)</f>
        <v>19.907031872509961</v>
      </c>
      <c r="M31" s="46">
        <f>_xlfn.XLOOKUP($E31,'Quotes - by Quarter'!$L$8:$L$214,'Quotes - by Quarter'!$V$8:$V$214,0,0)</f>
        <v>-9.2817500355924731E-2</v>
      </c>
      <c r="N31" s="46">
        <f>_xlfn.XLOOKUP($E31,'Quotes - by Quarter'!$L$8:$L$214,'Quotes - by Quarter'!$W$8:$W$214,0,0)</f>
        <v>-8.3841635149271732E-2</v>
      </c>
      <c r="O31">
        <f>_xlfn.XLOOKUP($E31,'Google Trend Index'!$I$2:$I$59,'Google Trend Index'!$K$2:$K$59,0,0)</f>
        <v>10</v>
      </c>
      <c r="P31">
        <f>_xlfn.XLOOKUP(D31,'Vehicle Per Capita'!$D$3:$D$53,'Vehicle Per Capita'!$C$3:$C$53,0,0)</f>
        <v>37.799999999999997</v>
      </c>
      <c r="Q31" s="42">
        <f>_xlfn.XLOOKUP(E31,TV_Market_Tier!$O$2:$O$59,TV_Market_Tier!$Q$2:$Q$59,0,0)</f>
        <v>641816</v>
      </c>
    </row>
    <row r="32" spans="1:17" x14ac:dyDescent="0.3">
      <c r="A32" s="43" t="s">
        <v>336</v>
      </c>
      <c r="B32" s="43">
        <v>2</v>
      </c>
      <c r="C32" s="43" t="s">
        <v>415</v>
      </c>
      <c r="D32" s="43" t="s">
        <v>793</v>
      </c>
      <c r="E32" s="43" t="s">
        <v>627</v>
      </c>
      <c r="F32" s="44">
        <f>_xlfn.XLOOKUP($E32,Pivot_DMACode!$A$4:$A$213,Pivot_DMACode!B$4:B$213,"N/A",0)</f>
        <v>1480</v>
      </c>
      <c r="G32" s="44">
        <f>_xlfn.XLOOKUP($E32,Pivot_DMACode!$A$4:$A$213,Pivot_DMACode!C$4:C$213,"N/A",0)</f>
        <v>701</v>
      </c>
      <c r="H32" s="44">
        <f>_xlfn.XLOOKUP($E32,Pivot_DMACode!$A$4:$A$213,Pivot_DMACode!D$4:D$213,"N/A",0)</f>
        <v>11</v>
      </c>
      <c r="I32" s="45">
        <f t="shared" si="0"/>
        <v>0.47364864864864864</v>
      </c>
      <c r="J32" s="45">
        <f t="shared" si="1"/>
        <v>1.5691868758915834E-2</v>
      </c>
      <c r="K32" s="44">
        <f>_xlfn.XLOOKUP(E32,'New Users'!$D$2:$D$213,'New Users'!$B$2:$B$213,"N/A",0)</f>
        <v>37924</v>
      </c>
      <c r="L32" s="41">
        <f>_xlfn.XLOOKUP($E32,Sessions!$I$2:$I$213,Sessions!$G$2:$G$213,"N/A",0)</f>
        <v>13.795502718643442</v>
      </c>
      <c r="M32" s="46">
        <f>_xlfn.XLOOKUP($E32,'Quotes - by Quarter'!$L$8:$L$214,'Quotes - by Quarter'!$V$8:$V$214,0,0)</f>
        <v>-0.12257505198097356</v>
      </c>
      <c r="N32" s="46">
        <f>_xlfn.XLOOKUP($E32,'Quotes - by Quarter'!$L$8:$L$214,'Quotes - by Quarter'!$W$8:$W$214,0,0)</f>
        <v>2.2387422028539661E-2</v>
      </c>
      <c r="O32">
        <f>_xlfn.XLOOKUP($E32,'Google Trend Index'!$I$2:$I$59,'Google Trend Index'!$K$2:$K$59,0,0)</f>
        <v>15</v>
      </c>
      <c r="P32">
        <f>_xlfn.XLOOKUP(D32,'Vehicle Per Capita'!$D$3:$D$53,'Vehicle Per Capita'!$C$3:$C$53,0,0)</f>
        <v>38.700000000000003</v>
      </c>
      <c r="Q32" s="42">
        <f>_xlfn.XLOOKUP(E32,TV_Market_Tier!$O$2:$O$59,TV_Market_Tier!$Q$2:$Q$59,0,0)</f>
        <v>550485</v>
      </c>
    </row>
    <row r="33" spans="1:17" x14ac:dyDescent="0.3">
      <c r="A33" s="43" t="s">
        <v>337</v>
      </c>
      <c r="B33" s="43">
        <v>2</v>
      </c>
      <c r="C33" s="43" t="s">
        <v>370</v>
      </c>
      <c r="D33" s="43" t="s">
        <v>795</v>
      </c>
      <c r="E33" s="43" t="s">
        <v>581</v>
      </c>
      <c r="F33" s="44">
        <f>_xlfn.XLOOKUP($E33,Pivot_DMACode!$A$4:$A$213,Pivot_DMACode!B$4:B$213,"N/A",0)</f>
        <v>20341</v>
      </c>
      <c r="G33" s="44">
        <f>_xlfn.XLOOKUP($E33,Pivot_DMACode!$A$4:$A$213,Pivot_DMACode!C$4:C$213,"N/A",0)</f>
        <v>11266</v>
      </c>
      <c r="H33" s="44">
        <f>_xlfn.XLOOKUP($E33,Pivot_DMACode!$A$4:$A$213,Pivot_DMACode!D$4:D$213,"N/A",0)</f>
        <v>183</v>
      </c>
      <c r="I33" s="45">
        <f t="shared" si="0"/>
        <v>0.55385674253969819</v>
      </c>
      <c r="J33" s="45">
        <f t="shared" si="1"/>
        <v>1.6243564707970885E-2</v>
      </c>
      <c r="K33" s="44">
        <f>_xlfn.XLOOKUP(E33,'New Users'!$D$2:$D$213,'New Users'!$B$2:$B$213,"N/A",0)</f>
        <v>948744</v>
      </c>
      <c r="L33" s="41">
        <f>_xlfn.XLOOKUP($E33,Sessions!$I$2:$I$213,Sessions!$G$2:$G$213,"N/A",0)</f>
        <v>17.314822957949264</v>
      </c>
      <c r="M33" s="46">
        <f>_xlfn.XLOOKUP($E33,'Quotes - by Quarter'!$L$8:$L$214,'Quotes - by Quarter'!$V$8:$V$214,0,0)</f>
        <v>-0.14657661273005151</v>
      </c>
      <c r="N33" s="46">
        <f>_xlfn.XLOOKUP($E33,'Quotes - by Quarter'!$L$8:$L$214,'Quotes - by Quarter'!$W$8:$W$214,0,0)</f>
        <v>-9.4796275492661008E-2</v>
      </c>
      <c r="O33">
        <f>_xlfn.XLOOKUP($E33,'Google Trend Index'!$I$2:$I$59,'Google Trend Index'!$K$2:$K$59,0,0)</f>
        <v>19</v>
      </c>
      <c r="P33">
        <f>_xlfn.XLOOKUP(D33,'Vehicle Per Capita'!$D$3:$D$53,'Vehicle Per Capita'!$C$3:$C$53,0,0)</f>
        <v>30.2</v>
      </c>
      <c r="Q33" s="42">
        <f>_xlfn.XLOOKUP(E33,TV_Market_Tier!$O$2:$O$59,TV_Market_Tier!$Q$2:$Q$59,0,0)</f>
        <v>2967239</v>
      </c>
    </row>
    <row r="34" spans="1:17" x14ac:dyDescent="0.3">
      <c r="A34" s="43" t="s">
        <v>338</v>
      </c>
      <c r="B34" s="43">
        <v>2</v>
      </c>
      <c r="C34" s="43" t="s">
        <v>377</v>
      </c>
      <c r="D34" s="43" t="s">
        <v>796</v>
      </c>
      <c r="E34" s="43" t="s">
        <v>589</v>
      </c>
      <c r="F34" s="44">
        <f>_xlfn.XLOOKUP($E34,Pivot_DMACode!$A$4:$A$213,Pivot_DMACode!B$4:B$213,"N/A",0)</f>
        <v>10185</v>
      </c>
      <c r="G34" s="44">
        <f>_xlfn.XLOOKUP($E34,Pivot_DMACode!$A$4:$A$213,Pivot_DMACode!C$4:C$213,"N/A",0)</f>
        <v>5112</v>
      </c>
      <c r="H34" s="44">
        <f>_xlfn.XLOOKUP($E34,Pivot_DMACode!$A$4:$A$213,Pivot_DMACode!D$4:D$213,"N/A",0)</f>
        <v>95</v>
      </c>
      <c r="I34" s="45">
        <f t="shared" si="0"/>
        <v>0.50191458026509572</v>
      </c>
      <c r="J34" s="45">
        <f t="shared" si="1"/>
        <v>1.8583724569640064E-2</v>
      </c>
      <c r="K34" s="44">
        <f>_xlfn.XLOOKUP(E34,'New Users'!$D$2:$D$213,'New Users'!$B$2:$B$213,"N/A",0)</f>
        <v>336395</v>
      </c>
      <c r="L34" s="41">
        <f>_xlfn.XLOOKUP($E34,Sessions!$I$2:$I$213,Sessions!$G$2:$G$213,"N/A",0)</f>
        <v>17.729218348921421</v>
      </c>
      <c r="M34" s="46">
        <f>_xlfn.XLOOKUP($E34,'Quotes - by Quarter'!$L$8:$L$214,'Quotes - by Quarter'!$V$8:$V$214,0,0)</f>
        <v>-0.13466336782707944</v>
      </c>
      <c r="N34" s="46">
        <f>_xlfn.XLOOKUP($E34,'Quotes - by Quarter'!$L$8:$L$214,'Quotes - by Quarter'!$W$8:$W$214,0,0)</f>
        <v>-0.11565484555505212</v>
      </c>
      <c r="O34">
        <f>_xlfn.XLOOKUP($E34,'Google Trend Index'!$I$2:$I$59,'Google Trend Index'!$K$2:$K$59,0,0)</f>
        <v>10</v>
      </c>
      <c r="P34">
        <f>_xlfn.XLOOKUP(D34,'Vehicle Per Capita'!$D$3:$D$53,'Vehicle Per Capita'!$C$3:$C$53,0,0)</f>
        <v>32.5</v>
      </c>
      <c r="Q34" s="42">
        <f>_xlfn.XLOOKUP(E34,TV_Market_Tier!$O$2:$O$59,TV_Market_Tier!$Q$2:$Q$59,0,0)</f>
        <v>2074537</v>
      </c>
    </row>
    <row r="35" spans="1:17" x14ac:dyDescent="0.3">
      <c r="A35" s="43" t="s">
        <v>339</v>
      </c>
      <c r="B35" s="43">
        <v>3</v>
      </c>
      <c r="C35" s="43" t="s">
        <v>373</v>
      </c>
      <c r="D35" s="43" t="s">
        <v>797</v>
      </c>
      <c r="E35" s="43" t="s">
        <v>584</v>
      </c>
      <c r="F35" s="44">
        <f>_xlfn.XLOOKUP($E35,Pivot_DMACode!$A$4:$A$213,Pivot_DMACode!B$4:B$213,"N/A",0)</f>
        <v>12988</v>
      </c>
      <c r="G35" s="44">
        <f>_xlfn.XLOOKUP($E35,Pivot_DMACode!$A$4:$A$213,Pivot_DMACode!C$4:C$213,"N/A",0)</f>
        <v>7044</v>
      </c>
      <c r="H35" s="44">
        <f>_xlfn.XLOOKUP($E35,Pivot_DMACode!$A$4:$A$213,Pivot_DMACode!D$4:D$213,"N/A",0)</f>
        <v>64</v>
      </c>
      <c r="I35" s="45">
        <f t="shared" si="0"/>
        <v>0.54234678164459504</v>
      </c>
      <c r="J35" s="45">
        <f t="shared" si="1"/>
        <v>9.0857467348097673E-3</v>
      </c>
      <c r="K35" s="44">
        <f>_xlfn.XLOOKUP(E35,'New Users'!$D$2:$D$213,'New Users'!$B$2:$B$213,"N/A",0)</f>
        <v>283820</v>
      </c>
      <c r="L35" s="41">
        <f>_xlfn.XLOOKUP($E35,Sessions!$I$2:$I$213,Sessions!$G$2:$G$213,"N/A",0)</f>
        <v>9.412412072424388</v>
      </c>
      <c r="M35" s="46">
        <f>_xlfn.XLOOKUP($E35,'Quotes - by Quarter'!$L$8:$L$214,'Quotes - by Quarter'!$V$8:$V$214,0,0)</f>
        <v>-0.12838928897139704</v>
      </c>
      <c r="N35" s="46">
        <f>_xlfn.XLOOKUP($E35,'Quotes - by Quarter'!$L$8:$L$214,'Quotes - by Quarter'!$W$8:$W$214,0,0)</f>
        <v>-6.3670889978834688E-2</v>
      </c>
      <c r="O35">
        <f>_xlfn.XLOOKUP($E35,'Google Trend Index'!$I$2:$I$59,'Google Trend Index'!$K$2:$K$59,0,0)</f>
        <v>5</v>
      </c>
      <c r="P35">
        <f>_xlfn.XLOOKUP(D35,'Vehicle Per Capita'!$D$3:$D$53,'Vehicle Per Capita'!$C$3:$C$53,0,0)</f>
        <v>34.4</v>
      </c>
      <c r="Q35" s="42">
        <f>_xlfn.XLOOKUP(E35,TV_Market_Tier!$O$2:$O$59,TV_Market_Tier!$Q$2:$Q$59,0,0)</f>
        <v>2266715</v>
      </c>
    </row>
    <row r="36" spans="1:17" x14ac:dyDescent="0.3">
      <c r="A36" s="43" t="s">
        <v>340</v>
      </c>
      <c r="B36" s="43">
        <v>3</v>
      </c>
      <c r="C36" s="43" t="s">
        <v>369</v>
      </c>
      <c r="D36" s="43" t="s">
        <v>798</v>
      </c>
      <c r="E36" s="43" t="s">
        <v>580</v>
      </c>
      <c r="F36" s="44">
        <f>_xlfn.XLOOKUP($E36,Pivot_DMACode!$A$4:$A$213,Pivot_DMACode!B$4:B$213,"N/A",0)</f>
        <v>20451</v>
      </c>
      <c r="G36" s="44">
        <f>_xlfn.XLOOKUP($E36,Pivot_DMACode!$A$4:$A$213,Pivot_DMACode!C$4:C$213,"N/A",0)</f>
        <v>11491</v>
      </c>
      <c r="H36" s="44">
        <f>_xlfn.XLOOKUP($E36,Pivot_DMACode!$A$4:$A$213,Pivot_DMACode!D$4:D$213,"N/A",0)</f>
        <v>148</v>
      </c>
      <c r="I36" s="45">
        <f t="shared" si="0"/>
        <v>0.56187961468876824</v>
      </c>
      <c r="J36" s="45">
        <f t="shared" si="1"/>
        <v>1.2879644939517883E-2</v>
      </c>
      <c r="K36" s="44">
        <f>_xlfn.XLOOKUP(E36,'New Users'!$D$2:$D$213,'New Users'!$B$2:$B$213,"N/A",0)</f>
        <v>706907</v>
      </c>
      <c r="L36" s="41">
        <f>_xlfn.XLOOKUP($E36,Sessions!$I$2:$I$213,Sessions!$G$2:$G$213,"N/A",0)</f>
        <v>18.732404646242696</v>
      </c>
      <c r="M36" s="46">
        <f>_xlfn.XLOOKUP($E36,'Quotes - by Quarter'!$L$8:$L$214,'Quotes - by Quarter'!$V$8:$V$214,0,0)</f>
        <v>-0.10696674210074349</v>
      </c>
      <c r="N36" s="46">
        <f>_xlfn.XLOOKUP($E36,'Quotes - by Quarter'!$L$8:$L$214,'Quotes - by Quarter'!$W$8:$W$214,0,0)</f>
        <v>-8.9622827229489666E-2</v>
      </c>
      <c r="O36">
        <f>_xlfn.XLOOKUP($E36,'Google Trend Index'!$I$2:$I$59,'Google Trend Index'!$K$2:$K$59,0,0)</f>
        <v>14</v>
      </c>
      <c r="P36">
        <f>_xlfn.XLOOKUP(D36,'Vehicle Per Capita'!$D$3:$D$53,'Vehicle Per Capita'!$C$3:$C$53,0,0)</f>
        <v>33.1</v>
      </c>
      <c r="Q36" s="42">
        <f>_xlfn.XLOOKUP(E36,TV_Market_Tier!$O$2:$O$59,TV_Market_Tier!$Q$2:$Q$59,0,0)</f>
        <v>4948203</v>
      </c>
    </row>
    <row r="37" spans="1:17" x14ac:dyDescent="0.3">
      <c r="A37" s="43" t="s">
        <v>341</v>
      </c>
      <c r="B37" s="43">
        <v>3</v>
      </c>
      <c r="C37" s="43" t="s">
        <v>341</v>
      </c>
      <c r="D37" s="43" t="s">
        <v>799</v>
      </c>
      <c r="E37" s="43" t="s">
        <v>586</v>
      </c>
      <c r="F37" s="44">
        <f>_xlfn.XLOOKUP($E37,Pivot_DMACode!$A$4:$A$213,Pivot_DMACode!B$4:B$213,"N/A",0)</f>
        <v>11766</v>
      </c>
      <c r="G37" s="44">
        <f>_xlfn.XLOOKUP($E37,Pivot_DMACode!$A$4:$A$213,Pivot_DMACode!C$4:C$213,"N/A",0)</f>
        <v>6129</v>
      </c>
      <c r="H37" s="44">
        <f>_xlfn.XLOOKUP($E37,Pivot_DMACode!$A$4:$A$213,Pivot_DMACode!D$4:D$213,"N/A",0)</f>
        <v>87</v>
      </c>
      <c r="I37" s="45">
        <f t="shared" si="0"/>
        <v>0.52090770015298316</v>
      </c>
      <c r="J37" s="45">
        <f t="shared" si="1"/>
        <v>1.4194811551639746E-2</v>
      </c>
      <c r="K37" s="44">
        <f>_xlfn.XLOOKUP(E37,'New Users'!$D$2:$D$213,'New Users'!$B$2:$B$213,"N/A",0)</f>
        <v>460593</v>
      </c>
      <c r="L37" s="41">
        <f>_xlfn.XLOOKUP($E37,Sessions!$I$2:$I$213,Sessions!$G$2:$G$213,"N/A",0)</f>
        <v>10.935292551797014</v>
      </c>
      <c r="M37" s="46">
        <f>_xlfn.XLOOKUP($E37,'Quotes - by Quarter'!$L$8:$L$214,'Quotes - by Quarter'!$V$8:$V$214,0,0)</f>
        <v>-0.14284690222257682</v>
      </c>
      <c r="N37" s="46">
        <f>_xlfn.XLOOKUP($E37,'Quotes - by Quarter'!$L$8:$L$214,'Quotes - by Quarter'!$W$8:$W$214,0,0)</f>
        <v>-5.4095085563660772E-2</v>
      </c>
      <c r="O37">
        <f>_xlfn.XLOOKUP($E37,'Google Trend Index'!$I$2:$I$59,'Google Trend Index'!$K$2:$K$59,0,0)</f>
        <v>7</v>
      </c>
      <c r="P37">
        <f>_xlfn.XLOOKUP(D37,'Vehicle Per Capita'!$D$3:$D$53,'Vehicle Per Capita'!$C$3:$C$53,0,0)</f>
        <v>33.799999999999997</v>
      </c>
      <c r="Q37" s="42">
        <f>_xlfn.XLOOKUP(E37,TV_Market_Tier!$O$2:$O$59,TV_Market_Tier!$Q$2:$Q$59,0,0)</f>
        <v>2492412</v>
      </c>
    </row>
    <row r="38" spans="1:17" x14ac:dyDescent="0.3">
      <c r="A38" s="43" t="s">
        <v>342</v>
      </c>
      <c r="B38" s="43">
        <v>3</v>
      </c>
      <c r="C38" s="43" t="s">
        <v>375</v>
      </c>
      <c r="D38" s="43" t="s">
        <v>800</v>
      </c>
      <c r="E38" s="43" t="s">
        <v>587</v>
      </c>
      <c r="F38" s="44">
        <f>_xlfn.XLOOKUP($E38,Pivot_DMACode!$A$4:$A$213,Pivot_DMACode!B$4:B$213,"N/A",0)</f>
        <v>11057</v>
      </c>
      <c r="G38" s="44">
        <f>_xlfn.XLOOKUP($E38,Pivot_DMACode!$A$4:$A$213,Pivot_DMACode!C$4:C$213,"N/A",0)</f>
        <v>5639</v>
      </c>
      <c r="H38" s="44">
        <f>_xlfn.XLOOKUP($E38,Pivot_DMACode!$A$4:$A$213,Pivot_DMACode!D$4:D$213,"N/A",0)</f>
        <v>95</v>
      </c>
      <c r="I38" s="45">
        <f t="shared" si="0"/>
        <v>0.50999366916885236</v>
      </c>
      <c r="J38" s="45">
        <f t="shared" si="1"/>
        <v>1.6846958680617131E-2</v>
      </c>
      <c r="K38" s="44">
        <f>_xlfn.XLOOKUP(E38,'New Users'!$D$2:$D$213,'New Users'!$B$2:$B$213,"N/A",0)</f>
        <v>375446</v>
      </c>
      <c r="L38" s="41">
        <f>_xlfn.XLOOKUP($E38,Sessions!$I$2:$I$213,Sessions!$G$2:$G$213,"N/A",0)</f>
        <v>16.097925214149502</v>
      </c>
      <c r="M38" s="46">
        <f>_xlfn.XLOOKUP($E38,'Quotes - by Quarter'!$L$8:$L$214,'Quotes - by Quarter'!$V$8:$V$214,0,0)</f>
        <v>-8.6101361502431042E-2</v>
      </c>
      <c r="N38" s="46">
        <f>_xlfn.XLOOKUP($E38,'Quotes - by Quarter'!$L$8:$L$214,'Quotes - by Quarter'!$W$8:$W$214,0,0)</f>
        <v>-2.0533388180447032E-2</v>
      </c>
      <c r="O38">
        <f>_xlfn.XLOOKUP($E38,'Google Trend Index'!$I$2:$I$59,'Google Trend Index'!$K$2:$K$59,0,0)</f>
        <v>15</v>
      </c>
      <c r="P38">
        <f>_xlfn.XLOOKUP(D38,'Vehicle Per Capita'!$D$3:$D$53,'Vehicle Per Capita'!$C$3:$C$53,0,0)</f>
        <v>28.7</v>
      </c>
      <c r="Q38" s="42">
        <f>_xlfn.XLOOKUP(E38,TV_Market_Tier!$O$2:$O$59,TV_Market_Tier!$Q$2:$Q$59,0,0)</f>
        <v>1232696</v>
      </c>
    </row>
    <row r="39" spans="1:17" x14ac:dyDescent="0.3">
      <c r="A39" s="43" t="s">
        <v>343</v>
      </c>
      <c r="B39" s="43">
        <v>3</v>
      </c>
      <c r="C39" s="43" t="s">
        <v>343</v>
      </c>
      <c r="D39" s="43" t="s">
        <v>799</v>
      </c>
      <c r="E39" s="43" t="s">
        <v>671</v>
      </c>
      <c r="F39" s="44">
        <f>_xlfn.XLOOKUP($E39,Pivot_DMACode!$A$4:$A$213,Pivot_DMACode!B$4:B$213,"N/A",0)</f>
        <v>333</v>
      </c>
      <c r="G39" s="44">
        <f>_xlfn.XLOOKUP($E39,Pivot_DMACode!$A$4:$A$213,Pivot_DMACode!C$4:C$213,"N/A",0)</f>
        <v>148</v>
      </c>
      <c r="H39" s="44">
        <f>_xlfn.XLOOKUP($E39,Pivot_DMACode!$A$4:$A$213,Pivot_DMACode!D$4:D$213,"N/A",0)</f>
        <v>3</v>
      </c>
      <c r="I39" s="45">
        <f t="shared" si="0"/>
        <v>0.44444444444444442</v>
      </c>
      <c r="J39" s="45">
        <f t="shared" si="1"/>
        <v>2.0270270270270271E-2</v>
      </c>
      <c r="K39" s="44">
        <f>_xlfn.XLOOKUP(E39,'New Users'!$D$2:$D$213,'New Users'!$B$2:$B$213,"N/A",0)</f>
        <v>9271</v>
      </c>
      <c r="L39" s="41">
        <f>_xlfn.XLOOKUP($E39,Sessions!$I$2:$I$213,Sessions!$G$2:$G$213,"N/A",0)</f>
        <v>9.7784155062100115</v>
      </c>
      <c r="M39" s="46">
        <f>_xlfn.XLOOKUP($E39,'Quotes - by Quarter'!$L$8:$L$214,'Quotes - by Quarter'!$V$8:$V$214,0,0)</f>
        <v>-0.16559257735728325</v>
      </c>
      <c r="N39" s="46">
        <f>_xlfn.XLOOKUP($E39,'Quotes - by Quarter'!$L$8:$L$214,'Quotes - by Quarter'!$W$8:$W$214,0,0)</f>
        <v>-7.5311942959001787E-2</v>
      </c>
      <c r="O39">
        <f>_xlfn.XLOOKUP($E39,'Google Trend Index'!$I$2:$I$59,'Google Trend Index'!$K$2:$K$59,0,0)</f>
        <v>9</v>
      </c>
      <c r="P39">
        <f>_xlfn.XLOOKUP(D39,'Vehicle Per Capita'!$D$3:$D$53,'Vehicle Per Capita'!$C$3:$C$53,0,0)</f>
        <v>33.799999999999997</v>
      </c>
      <c r="Q39" s="42">
        <f>_xlfn.XLOOKUP(E39,TV_Market_Tier!$O$2:$O$59,TV_Market_Tier!$Q$2:$Q$59,0,0)</f>
        <v>197692</v>
      </c>
    </row>
    <row r="40" spans="1:17" x14ac:dyDescent="0.3">
      <c r="A40" s="43" t="s">
        <v>344</v>
      </c>
      <c r="B40" s="43">
        <v>3</v>
      </c>
      <c r="C40" s="43" t="s">
        <v>420</v>
      </c>
      <c r="D40" s="43" t="s">
        <v>801</v>
      </c>
      <c r="E40" s="43" t="s">
        <v>632</v>
      </c>
      <c r="F40" s="44">
        <f>_xlfn.XLOOKUP($E40,Pivot_DMACode!$A$4:$A$213,Pivot_DMACode!B$4:B$213,"N/A",0)</f>
        <v>1231</v>
      </c>
      <c r="G40" s="44">
        <f>_xlfn.XLOOKUP($E40,Pivot_DMACode!$A$4:$A$213,Pivot_DMACode!C$4:C$213,"N/A",0)</f>
        <v>634</v>
      </c>
      <c r="H40" s="44">
        <f>_xlfn.XLOOKUP($E40,Pivot_DMACode!$A$4:$A$213,Pivot_DMACode!D$4:D$213,"N/A",0)</f>
        <v>21</v>
      </c>
      <c r="I40" s="45">
        <f t="shared" si="0"/>
        <v>0.51502843216896832</v>
      </c>
      <c r="J40" s="45">
        <f t="shared" si="1"/>
        <v>3.3123028391167195E-2</v>
      </c>
      <c r="K40" s="44">
        <f>_xlfn.XLOOKUP(E40,'New Users'!$D$2:$D$213,'New Users'!$B$2:$B$213,"N/A",0)</f>
        <v>44531</v>
      </c>
      <c r="L40" s="41">
        <f>_xlfn.XLOOKUP($E40,Sessions!$I$2:$I$213,Sessions!$G$2:$G$213,"N/A",0)</f>
        <v>26.401844983357108</v>
      </c>
      <c r="M40" s="46">
        <f>_xlfn.XLOOKUP($E40,'Quotes - by Quarter'!$L$8:$L$214,'Quotes - by Quarter'!$V$8:$V$214,0,0)</f>
        <v>-0.1083715488719984</v>
      </c>
      <c r="N40" s="46">
        <f>_xlfn.XLOOKUP($E40,'Quotes - by Quarter'!$L$8:$L$214,'Quotes - by Quarter'!$W$8:$W$214,0,0)</f>
        <v>-0.10138711054204014</v>
      </c>
      <c r="O40">
        <f>_xlfn.XLOOKUP($E40,'Google Trend Index'!$I$2:$I$59,'Google Trend Index'!$K$2:$K$59,0,0)</f>
        <v>33</v>
      </c>
      <c r="P40">
        <f>_xlfn.XLOOKUP(D40,'Vehicle Per Capita'!$D$3:$D$53,'Vehicle Per Capita'!$C$3:$C$53,0,0)</f>
        <v>30</v>
      </c>
      <c r="Q40" s="42">
        <f>_xlfn.XLOOKUP(E40,TV_Market_Tier!$O$2:$O$59,TV_Market_Tier!$Q$2:$Q$59,0,0)</f>
        <v>128949</v>
      </c>
    </row>
    <row r="41" spans="1:17" x14ac:dyDescent="0.3">
      <c r="A41" s="43" t="s">
        <v>345</v>
      </c>
      <c r="B41" s="43">
        <v>3</v>
      </c>
      <c r="C41" s="43" t="s">
        <v>391</v>
      </c>
      <c r="D41" s="43" t="s">
        <v>802</v>
      </c>
      <c r="E41" s="43" t="s">
        <v>604</v>
      </c>
      <c r="F41" s="44">
        <f>_xlfn.XLOOKUP($E41,Pivot_DMACode!$A$4:$A$213,Pivot_DMACode!B$4:B$213,"N/A",0)</f>
        <v>2824</v>
      </c>
      <c r="G41" s="44">
        <f>_xlfn.XLOOKUP($E41,Pivot_DMACode!$A$4:$A$213,Pivot_DMACode!C$4:C$213,"N/A",0)</f>
        <v>1358</v>
      </c>
      <c r="H41" s="44">
        <f>_xlfn.XLOOKUP($E41,Pivot_DMACode!$A$4:$A$213,Pivot_DMACode!D$4:D$213,"N/A",0)</f>
        <v>42</v>
      </c>
      <c r="I41" s="45">
        <f t="shared" si="0"/>
        <v>0.48087818696883855</v>
      </c>
      <c r="J41" s="45">
        <f t="shared" si="1"/>
        <v>3.0927835051546393E-2</v>
      </c>
      <c r="K41" s="44">
        <f>_xlfn.XLOOKUP(E41,'New Users'!$D$2:$D$213,'New Users'!$B$2:$B$213,"N/A",0)</f>
        <v>99070</v>
      </c>
      <c r="L41" s="41">
        <f>_xlfn.XLOOKUP($E41,Sessions!$I$2:$I$213,Sessions!$G$2:$G$213,"N/A",0)</f>
        <v>18.925474244382087</v>
      </c>
      <c r="M41" s="46">
        <f>_xlfn.XLOOKUP($E41,'Quotes - by Quarter'!$L$8:$L$214,'Quotes - by Quarter'!$V$8:$V$214,0,0)</f>
        <v>-0.15252771423472486</v>
      </c>
      <c r="N41" s="46">
        <f>_xlfn.XLOOKUP($E41,'Quotes - by Quarter'!$L$8:$L$214,'Quotes - by Quarter'!$W$8:$W$214,0,0)</f>
        <v>-0.11860199789237164</v>
      </c>
      <c r="O41">
        <f>_xlfn.XLOOKUP($E41,'Google Trend Index'!$I$2:$I$59,'Google Trend Index'!$K$2:$K$59,0,0)</f>
        <v>21</v>
      </c>
      <c r="P41">
        <f>_xlfn.XLOOKUP(D41,'Vehicle Per Capita'!$D$3:$D$53,'Vehicle Per Capita'!$C$3:$C$53,0,0)</f>
        <v>38.700000000000003</v>
      </c>
      <c r="Q41" s="42">
        <f>_xlfn.XLOOKUP(E41,TV_Market_Tier!$O$2:$O$59,TV_Market_Tier!$Q$2:$Q$59,0,0)</f>
        <v>538865</v>
      </c>
    </row>
    <row r="42" spans="1:17" x14ac:dyDescent="0.3">
      <c r="A42" s="43" t="s">
        <v>346</v>
      </c>
      <c r="B42" s="43">
        <v>3</v>
      </c>
      <c r="C42" s="43" t="s">
        <v>384</v>
      </c>
      <c r="D42" s="43" t="s">
        <v>795</v>
      </c>
      <c r="E42" s="43" t="s">
        <v>597</v>
      </c>
      <c r="F42" s="44">
        <f>_xlfn.XLOOKUP($E42,Pivot_DMACode!$A$4:$A$213,Pivot_DMACode!B$4:B$213,"N/A",0)</f>
        <v>4071</v>
      </c>
      <c r="G42" s="44">
        <f>_xlfn.XLOOKUP($E42,Pivot_DMACode!$A$4:$A$213,Pivot_DMACode!C$4:C$213,"N/A",0)</f>
        <v>2348</v>
      </c>
      <c r="H42" s="44">
        <f>_xlfn.XLOOKUP($E42,Pivot_DMACode!$A$4:$A$213,Pivot_DMACode!D$4:D$213,"N/A",0)</f>
        <v>33</v>
      </c>
      <c r="I42" s="45">
        <f t="shared" si="0"/>
        <v>0.57676246622451488</v>
      </c>
      <c r="J42" s="45">
        <f t="shared" si="1"/>
        <v>1.4054514480408859E-2</v>
      </c>
      <c r="K42" s="44">
        <f>_xlfn.XLOOKUP(E42,'New Users'!$D$2:$D$213,'New Users'!$B$2:$B$213,"N/A",0)</f>
        <v>106169</v>
      </c>
      <c r="L42" s="41">
        <f>_xlfn.XLOOKUP($E42,Sessions!$I$2:$I$213,Sessions!$G$2:$G$213,"N/A",0)</f>
        <v>15.390511364560792</v>
      </c>
      <c r="M42" s="46">
        <f>_xlfn.XLOOKUP($E42,'Quotes - by Quarter'!$L$8:$L$214,'Quotes - by Quarter'!$V$8:$V$214,0,0)</f>
        <v>-0.16287885934376159</v>
      </c>
      <c r="N42" s="46">
        <f>_xlfn.XLOOKUP($E42,'Quotes - by Quarter'!$L$8:$L$214,'Quotes - by Quarter'!$W$8:$W$214,0,0)</f>
        <v>-9.7296742754552412E-2</v>
      </c>
      <c r="O42">
        <f>_xlfn.XLOOKUP($E42,'Google Trend Index'!$I$2:$I$59,'Google Trend Index'!$K$2:$K$59,0,0)</f>
        <v>19</v>
      </c>
      <c r="P42">
        <f>_xlfn.XLOOKUP(D42,'Vehicle Per Capita'!$D$3:$D$53,'Vehicle Per Capita'!$C$3:$C$53,0,0)</f>
        <v>30.2</v>
      </c>
      <c r="Q42" s="42">
        <f>_xlfn.XLOOKUP(E42,TV_Market_Tier!$O$2:$O$59,TV_Market_Tier!$Q$2:$Q$59,0,0)</f>
        <v>914215</v>
      </c>
    </row>
    <row r="43" spans="1:17" x14ac:dyDescent="0.3">
      <c r="A43" s="43" t="s">
        <v>347</v>
      </c>
      <c r="B43" s="43">
        <v>3</v>
      </c>
      <c r="C43" s="43" t="s">
        <v>399</v>
      </c>
      <c r="D43" s="43" t="s">
        <v>802</v>
      </c>
      <c r="E43" s="43" t="s">
        <v>612</v>
      </c>
      <c r="F43" s="44">
        <f>_xlfn.XLOOKUP($E43,Pivot_DMACode!$A$4:$A$213,Pivot_DMACode!B$4:B$213,"N/A",0)</f>
        <v>2212</v>
      </c>
      <c r="G43" s="44">
        <f>_xlfn.XLOOKUP($E43,Pivot_DMACode!$A$4:$A$213,Pivot_DMACode!C$4:C$213,"N/A",0)</f>
        <v>994</v>
      </c>
      <c r="H43" s="44">
        <f>_xlfn.XLOOKUP($E43,Pivot_DMACode!$A$4:$A$213,Pivot_DMACode!D$4:D$213,"N/A",0)</f>
        <v>13</v>
      </c>
      <c r="I43" s="45">
        <f t="shared" si="0"/>
        <v>0.44936708860759494</v>
      </c>
      <c r="J43" s="45">
        <f t="shared" si="1"/>
        <v>1.3078470824949699E-2</v>
      </c>
      <c r="K43" s="44">
        <f>_xlfn.XLOOKUP(E43,'New Users'!$D$2:$D$213,'New Users'!$B$2:$B$213,"N/A",0)</f>
        <v>66560</v>
      </c>
      <c r="L43" s="41">
        <f>_xlfn.XLOOKUP($E43,Sessions!$I$2:$I$213,Sessions!$G$2:$G$213,"N/A",0)</f>
        <v>17.145308107111582</v>
      </c>
      <c r="M43" s="46">
        <f>_xlfn.XLOOKUP($E43,'Quotes - by Quarter'!$L$8:$L$214,'Quotes - by Quarter'!$V$8:$V$214,0,0)</f>
        <v>-0.11717104385343975</v>
      </c>
      <c r="N43" s="46">
        <f>_xlfn.XLOOKUP($E43,'Quotes - by Quarter'!$L$8:$L$214,'Quotes - by Quarter'!$W$8:$W$214,0,0)</f>
        <v>-0.14461469726804893</v>
      </c>
      <c r="O43">
        <f>_xlfn.XLOOKUP($E43,'Google Trend Index'!$I$2:$I$59,'Google Trend Index'!$K$2:$K$59,0,0)</f>
        <v>22</v>
      </c>
      <c r="P43">
        <f>_xlfn.XLOOKUP(D43,'Vehicle Per Capita'!$D$3:$D$53,'Vehicle Per Capita'!$C$3:$C$53,0,0)</f>
        <v>38.700000000000003</v>
      </c>
      <c r="Q43" s="42">
        <f>_xlfn.XLOOKUP(E43,TV_Market_Tier!$O$2:$O$59,TV_Market_Tier!$Q$2:$Q$59,0,0)</f>
        <v>379172</v>
      </c>
    </row>
    <row r="44" spans="1:17" x14ac:dyDescent="0.3">
      <c r="A44" s="43" t="s">
        <v>348</v>
      </c>
      <c r="B44" s="43">
        <v>3</v>
      </c>
      <c r="C44" s="43" t="s">
        <v>387</v>
      </c>
      <c r="D44" s="43" t="s">
        <v>802</v>
      </c>
      <c r="E44" s="43" t="s">
        <v>600</v>
      </c>
      <c r="F44" s="44">
        <f>_xlfn.XLOOKUP($E44,Pivot_DMACode!$A$4:$A$213,Pivot_DMACode!B$4:B$213,"N/A",0)</f>
        <v>3613</v>
      </c>
      <c r="G44" s="44">
        <f>_xlfn.XLOOKUP($E44,Pivot_DMACode!$A$4:$A$213,Pivot_DMACode!C$4:C$213,"N/A",0)</f>
        <v>1854</v>
      </c>
      <c r="H44" s="44">
        <f>_xlfn.XLOOKUP($E44,Pivot_DMACode!$A$4:$A$213,Pivot_DMACode!D$4:D$213,"N/A",0)</f>
        <v>45</v>
      </c>
      <c r="I44" s="45">
        <f t="shared" si="0"/>
        <v>0.51314696927760861</v>
      </c>
      <c r="J44" s="45">
        <f t="shared" si="1"/>
        <v>2.4271844660194174E-2</v>
      </c>
      <c r="K44" s="44">
        <f>_xlfn.XLOOKUP(E44,'New Users'!$D$2:$D$213,'New Users'!$B$2:$B$213,"N/A",0)</f>
        <v>181529</v>
      </c>
      <c r="L44" s="41">
        <f>_xlfn.XLOOKUP($E44,Sessions!$I$2:$I$213,Sessions!$G$2:$G$213,"N/A",0)</f>
        <v>11.322128993767375</v>
      </c>
      <c r="M44" s="46">
        <f>_xlfn.XLOOKUP($E44,'Quotes - by Quarter'!$L$8:$L$214,'Quotes - by Quarter'!$V$8:$V$214,0,0)</f>
        <v>-8.4790654639725724E-2</v>
      </c>
      <c r="N44" s="46">
        <f>_xlfn.XLOOKUP($E44,'Quotes - by Quarter'!$L$8:$L$214,'Quotes - by Quarter'!$W$8:$W$214,0,0)</f>
        <v>-8.5832598500941937E-2</v>
      </c>
      <c r="O44">
        <f>_xlfn.XLOOKUP($E44,'Google Trend Index'!$I$2:$I$59,'Google Trend Index'!$K$2:$K$59,0,0)</f>
        <v>23</v>
      </c>
      <c r="P44">
        <f>_xlfn.XLOOKUP(D44,'Vehicle Per Capita'!$D$3:$D$53,'Vehicle Per Capita'!$C$3:$C$53,0,0)</f>
        <v>38.700000000000003</v>
      </c>
      <c r="Q44" s="42">
        <f>_xlfn.XLOOKUP(E44,TV_Market_Tier!$O$2:$O$59,TV_Market_Tier!$Q$2:$Q$59,0,0)</f>
        <v>822643</v>
      </c>
    </row>
    <row r="45" spans="1:17" x14ac:dyDescent="0.3">
      <c r="A45" s="43" t="s">
        <v>349</v>
      </c>
      <c r="B45" s="43">
        <v>3</v>
      </c>
      <c r="C45" s="43" t="s">
        <v>406</v>
      </c>
      <c r="D45" s="43" t="s">
        <v>799</v>
      </c>
      <c r="E45" s="43" t="s">
        <v>619</v>
      </c>
      <c r="F45" s="44">
        <f>_xlfn.XLOOKUP($E45,Pivot_DMACode!$A$4:$A$213,Pivot_DMACode!B$4:B$213,"N/A",0)</f>
        <v>1843</v>
      </c>
      <c r="G45" s="44">
        <f>_xlfn.XLOOKUP($E45,Pivot_DMACode!$A$4:$A$213,Pivot_DMACode!C$4:C$213,"N/A",0)</f>
        <v>913</v>
      </c>
      <c r="H45" s="44">
        <f>_xlfn.XLOOKUP($E45,Pivot_DMACode!$A$4:$A$213,Pivot_DMACode!D$4:D$213,"N/A",0)</f>
        <v>11</v>
      </c>
      <c r="I45" s="45">
        <f t="shared" si="0"/>
        <v>0.49538795442213784</v>
      </c>
      <c r="J45" s="45">
        <f t="shared" si="1"/>
        <v>1.2048192771084338E-2</v>
      </c>
      <c r="K45" s="44">
        <f>_xlfn.XLOOKUP(E45,'New Users'!$D$2:$D$213,'New Users'!$B$2:$B$213,"N/A",0)</f>
        <v>33252</v>
      </c>
      <c r="L45" s="41">
        <f>_xlfn.XLOOKUP($E45,Sessions!$I$2:$I$213,Sessions!$G$2:$G$213,"N/A",0)</f>
        <v>12.16809741408912</v>
      </c>
      <c r="M45" s="46">
        <f>_xlfn.XLOOKUP($E45,'Quotes - by Quarter'!$L$8:$L$214,'Quotes - by Quarter'!$V$8:$V$214,0,0)</f>
        <v>-0.16953851382516449</v>
      </c>
      <c r="N45" s="46">
        <f>_xlfn.XLOOKUP($E45,'Quotes - by Quarter'!$L$8:$L$214,'Quotes - by Quarter'!$W$8:$W$214,0,0)</f>
        <v>-4.2713567839195998E-2</v>
      </c>
      <c r="O45">
        <f>_xlfn.XLOOKUP($E45,'Google Trend Index'!$I$2:$I$59,'Google Trend Index'!$K$2:$K$59,0,0)</f>
        <v>10</v>
      </c>
      <c r="P45">
        <f>_xlfn.XLOOKUP(D45,'Vehicle Per Capita'!$D$3:$D$53,'Vehicle Per Capita'!$C$3:$C$53,0,0)</f>
        <v>33.799999999999997</v>
      </c>
      <c r="Q45" s="42">
        <f>_xlfn.XLOOKUP(E45,TV_Market_Tier!$O$2:$O$59,TV_Market_Tier!$Q$2:$Q$59,0,0)</f>
        <v>382067</v>
      </c>
    </row>
    <row r="46" spans="1:17" x14ac:dyDescent="0.3">
      <c r="A46" s="43" t="s">
        <v>350</v>
      </c>
      <c r="B46" s="43">
        <v>3</v>
      </c>
      <c r="C46" s="43" t="s">
        <v>430</v>
      </c>
      <c r="D46" s="43" t="s">
        <v>796</v>
      </c>
      <c r="E46" s="43" t="s">
        <v>642</v>
      </c>
      <c r="F46" s="44">
        <f>_xlfn.XLOOKUP($E46,Pivot_DMACode!$A$4:$A$213,Pivot_DMACode!B$4:B$213,"N/A",0)</f>
        <v>886</v>
      </c>
      <c r="G46" s="44">
        <f>_xlfn.XLOOKUP($E46,Pivot_DMACode!$A$4:$A$213,Pivot_DMACode!C$4:C$213,"N/A",0)</f>
        <v>423</v>
      </c>
      <c r="H46" s="44">
        <f>_xlfn.XLOOKUP($E46,Pivot_DMACode!$A$4:$A$213,Pivot_DMACode!D$4:D$213,"N/A",0)</f>
        <v>7</v>
      </c>
      <c r="I46" s="45">
        <f t="shared" si="0"/>
        <v>0.47742663656884876</v>
      </c>
      <c r="J46" s="45">
        <f t="shared" si="1"/>
        <v>1.6548463356973995E-2</v>
      </c>
      <c r="K46" s="44">
        <f>_xlfn.XLOOKUP(E46,'New Users'!$D$2:$D$213,'New Users'!$B$2:$B$213,"N/A",0)</f>
        <v>30349</v>
      </c>
      <c r="L46" s="41">
        <f>_xlfn.XLOOKUP($E46,Sessions!$I$2:$I$213,Sessions!$G$2:$G$213,"N/A",0)</f>
        <v>15.308031538153147</v>
      </c>
      <c r="M46" s="46">
        <f>_xlfn.XLOOKUP($E46,'Quotes - by Quarter'!$L$8:$L$214,'Quotes - by Quarter'!$V$8:$V$214,0,0)</f>
        <v>-9.8314049586776878E-2</v>
      </c>
      <c r="N46" s="46">
        <f>_xlfn.XLOOKUP($E46,'Quotes - by Quarter'!$L$8:$L$214,'Quotes - by Quarter'!$W$8:$W$214,0,0)</f>
        <v>-0.16399999999999998</v>
      </c>
      <c r="O46">
        <f>_xlfn.XLOOKUP($E46,'Google Trend Index'!$I$2:$I$59,'Google Trend Index'!$K$2:$K$59,0,0)</f>
        <v>10</v>
      </c>
      <c r="P46">
        <f>_xlfn.XLOOKUP(D46,'Vehicle Per Capita'!$D$3:$D$53,'Vehicle Per Capita'!$C$3:$C$53,0,0)</f>
        <v>32.5</v>
      </c>
      <c r="Q46" s="42">
        <f>_xlfn.XLOOKUP(E46,TV_Market_Tier!$O$2:$O$59,TV_Market_Tier!$Q$2:$Q$59,0,0)</f>
        <v>315086</v>
      </c>
    </row>
    <row r="47" spans="1:17" x14ac:dyDescent="0.3">
      <c r="A47" s="43" t="s">
        <v>351</v>
      </c>
      <c r="B47" s="43">
        <v>3</v>
      </c>
      <c r="C47" s="43" t="s">
        <v>404</v>
      </c>
      <c r="D47" s="43" t="s">
        <v>801</v>
      </c>
      <c r="E47" s="43" t="s">
        <v>617</v>
      </c>
      <c r="F47" s="44">
        <f>_xlfn.XLOOKUP($E47,Pivot_DMACode!$A$4:$A$213,Pivot_DMACode!B$4:B$213,"N/A",0)</f>
        <v>1943</v>
      </c>
      <c r="G47" s="44">
        <f>_xlfn.XLOOKUP($E47,Pivot_DMACode!$A$4:$A$213,Pivot_DMACode!C$4:C$213,"N/A",0)</f>
        <v>909</v>
      </c>
      <c r="H47" s="44">
        <f>_xlfn.XLOOKUP($E47,Pivot_DMACode!$A$4:$A$213,Pivot_DMACode!D$4:D$213,"N/A",0)</f>
        <v>35</v>
      </c>
      <c r="I47" s="45">
        <f t="shared" si="0"/>
        <v>0.46783324755532679</v>
      </c>
      <c r="J47" s="45">
        <f t="shared" si="1"/>
        <v>3.8503850385038507E-2</v>
      </c>
      <c r="K47" s="44">
        <f>_xlfn.XLOOKUP(E47,'New Users'!$D$2:$D$213,'New Users'!$B$2:$B$213,"N/A",0)</f>
        <v>81506</v>
      </c>
      <c r="L47" s="41">
        <f>_xlfn.XLOOKUP($E47,Sessions!$I$2:$I$213,Sessions!$G$2:$G$213,"N/A",0)</f>
        <v>23.77224217814566</v>
      </c>
      <c r="M47" s="46">
        <f>_xlfn.XLOOKUP($E47,'Quotes - by Quarter'!$L$8:$L$214,'Quotes - by Quarter'!$V$8:$V$214,0,0)</f>
        <v>-7.8957722062822477E-2</v>
      </c>
      <c r="N47" s="46">
        <f>_xlfn.XLOOKUP($E47,'Quotes - by Quarter'!$L$8:$L$214,'Quotes - by Quarter'!$W$8:$W$214,0,0)</f>
        <v>-0.12046910341943701</v>
      </c>
      <c r="O47">
        <f>_xlfn.XLOOKUP($E47,'Google Trend Index'!$I$2:$I$59,'Google Trend Index'!$K$2:$K$59,0,0)</f>
        <v>33</v>
      </c>
      <c r="P47">
        <f>_xlfn.XLOOKUP(D47,'Vehicle Per Capita'!$D$3:$D$53,'Vehicle Per Capita'!$C$3:$C$53,0,0)</f>
        <v>30</v>
      </c>
      <c r="Q47" s="42">
        <f>_xlfn.XLOOKUP(E47,TV_Market_Tier!$O$2:$O$59,TV_Market_Tier!$Q$2:$Q$59,0,0)</f>
        <v>246145</v>
      </c>
    </row>
    <row r="48" spans="1:17" x14ac:dyDescent="0.3">
      <c r="A48" s="43" t="s">
        <v>352</v>
      </c>
      <c r="B48" s="43">
        <v>3</v>
      </c>
      <c r="C48" s="43" t="s">
        <v>416</v>
      </c>
      <c r="D48" s="43" t="s">
        <v>796</v>
      </c>
      <c r="E48" s="43" t="s">
        <v>628</v>
      </c>
      <c r="F48" s="44">
        <f>_xlfn.XLOOKUP($E48,Pivot_DMACode!$A$4:$A$213,Pivot_DMACode!B$4:B$213,"N/A",0)</f>
        <v>1472</v>
      </c>
      <c r="G48" s="44">
        <f>_xlfn.XLOOKUP($E48,Pivot_DMACode!$A$4:$A$213,Pivot_DMACode!C$4:C$213,"N/A",0)</f>
        <v>743</v>
      </c>
      <c r="H48" s="44">
        <f>_xlfn.XLOOKUP($E48,Pivot_DMACode!$A$4:$A$213,Pivot_DMACode!D$4:D$213,"N/A",0)</f>
        <v>15</v>
      </c>
      <c r="I48" s="45">
        <f t="shared" si="0"/>
        <v>0.50475543478260865</v>
      </c>
      <c r="J48" s="45">
        <f t="shared" si="1"/>
        <v>2.0188425302826378E-2</v>
      </c>
      <c r="K48" s="44">
        <f>_xlfn.XLOOKUP(E48,'New Users'!$D$2:$D$213,'New Users'!$B$2:$B$213,"N/A",0)</f>
        <v>35584</v>
      </c>
      <c r="L48" s="41">
        <f>_xlfn.XLOOKUP($E48,Sessions!$I$2:$I$213,Sessions!$G$2:$G$213,"N/A",0)</f>
        <v>14.581916574876683</v>
      </c>
      <c r="M48" s="46">
        <f>_xlfn.XLOOKUP($E48,'Quotes - by Quarter'!$L$8:$L$214,'Quotes - by Quarter'!$V$8:$V$214,0,0)</f>
        <v>-8.9517437984228801E-2</v>
      </c>
      <c r="N48" s="46">
        <f>_xlfn.XLOOKUP($E48,'Quotes - by Quarter'!$L$8:$L$214,'Quotes - by Quarter'!$W$8:$W$214,0,0)</f>
        <v>-3.2053934754120994E-2</v>
      </c>
      <c r="O48">
        <f>_xlfn.XLOOKUP($E48,'Google Trend Index'!$I$2:$I$59,'Google Trend Index'!$K$2:$K$59,0,0)</f>
        <v>12</v>
      </c>
      <c r="P48">
        <f>_xlfn.XLOOKUP(D48,'Vehicle Per Capita'!$D$3:$D$53,'Vehicle Per Capita'!$C$3:$C$53,0,0)</f>
        <v>32.5</v>
      </c>
      <c r="Q48" s="42">
        <f>_xlfn.XLOOKUP(E48,TV_Market_Tier!$O$2:$O$59,TV_Market_Tier!$Q$2:$Q$59,0,0)</f>
        <v>413263</v>
      </c>
    </row>
    <row r="49" spans="1:17" x14ac:dyDescent="0.3">
      <c r="A49" s="43" t="s">
        <v>353</v>
      </c>
      <c r="B49" s="43">
        <v>3</v>
      </c>
      <c r="C49" s="43" t="s">
        <v>452</v>
      </c>
      <c r="D49" s="43" t="s">
        <v>796</v>
      </c>
      <c r="E49" s="43" t="s">
        <v>664</v>
      </c>
      <c r="F49" s="44">
        <f>_xlfn.XLOOKUP($E49,Pivot_DMACode!$A$4:$A$213,Pivot_DMACode!B$4:B$213,"N/A",0)</f>
        <v>415</v>
      </c>
      <c r="G49" s="44">
        <f>_xlfn.XLOOKUP($E49,Pivot_DMACode!$A$4:$A$213,Pivot_DMACode!C$4:C$213,"N/A",0)</f>
        <v>224</v>
      </c>
      <c r="H49" s="44">
        <f>_xlfn.XLOOKUP($E49,Pivot_DMACode!$A$4:$A$213,Pivot_DMACode!D$4:D$213,"N/A",0)</f>
        <v>4</v>
      </c>
      <c r="I49" s="45">
        <f t="shared" si="0"/>
        <v>0.53975903614457832</v>
      </c>
      <c r="J49" s="45">
        <f t="shared" si="1"/>
        <v>1.7857142857142856E-2</v>
      </c>
      <c r="K49" s="44">
        <f>_xlfn.XLOOKUP(E49,'New Users'!$D$2:$D$213,'New Users'!$B$2:$B$213,"N/A",0)</f>
        <v>9533</v>
      </c>
      <c r="L49" s="41">
        <f>_xlfn.XLOOKUP($E49,Sessions!$I$2:$I$213,Sessions!$G$2:$G$213,"N/A",0)</f>
        <v>10.379943631239204</v>
      </c>
      <c r="M49" s="46">
        <f>_xlfn.XLOOKUP($E49,'Quotes - by Quarter'!$L$8:$L$214,'Quotes - by Quarter'!$V$8:$V$214,0,0)</f>
        <v>-8.3408295852073988E-2</v>
      </c>
      <c r="N49" s="46">
        <f>_xlfn.XLOOKUP($E49,'Quotes - by Quarter'!$L$8:$L$214,'Quotes - by Quarter'!$W$8:$W$214,0,0)</f>
        <v>-4.5402298850574729E-2</v>
      </c>
      <c r="O49">
        <f>_xlfn.XLOOKUP($E49,'Google Trend Index'!$I$2:$I$59,'Google Trend Index'!$K$2:$K$59,0,0)</f>
        <v>0</v>
      </c>
      <c r="P49">
        <f>_xlfn.XLOOKUP(D49,'Vehicle Per Capita'!$D$3:$D$53,'Vehicle Per Capita'!$C$3:$C$53,0,0)</f>
        <v>32.5</v>
      </c>
      <c r="Q49" s="42">
        <f>_xlfn.XLOOKUP(E49,TV_Market_Tier!$O$2:$O$59,TV_Market_Tier!$Q$2:$Q$59,0,0)</f>
        <v>233002</v>
      </c>
    </row>
    <row r="50" spans="1:17" x14ac:dyDescent="0.3">
      <c r="A50" s="43" t="s">
        <v>354</v>
      </c>
      <c r="B50" s="43">
        <v>3</v>
      </c>
      <c r="C50" s="43" t="s">
        <v>401</v>
      </c>
      <c r="D50" s="43" t="s">
        <v>803</v>
      </c>
      <c r="E50" s="43" t="s">
        <v>614</v>
      </c>
      <c r="F50" s="44">
        <f>_xlfn.XLOOKUP($E50,Pivot_DMACode!$A$4:$A$213,Pivot_DMACode!B$4:B$213,"N/A",0)</f>
        <v>2115</v>
      </c>
      <c r="G50" s="44">
        <f>_xlfn.XLOOKUP($E50,Pivot_DMACode!$A$4:$A$213,Pivot_DMACode!C$4:C$213,"N/A",0)</f>
        <v>1094</v>
      </c>
      <c r="H50" s="44">
        <f>_xlfn.XLOOKUP($E50,Pivot_DMACode!$A$4:$A$213,Pivot_DMACode!D$4:D$213,"N/A",0)</f>
        <v>13</v>
      </c>
      <c r="I50" s="45">
        <f t="shared" si="0"/>
        <v>0.51725768321512999</v>
      </c>
      <c r="J50" s="45">
        <f t="shared" si="1"/>
        <v>1.1882998171846435E-2</v>
      </c>
      <c r="K50" s="44">
        <f>_xlfn.XLOOKUP(E50,'New Users'!$D$2:$D$213,'New Users'!$B$2:$B$213,"N/A",0)</f>
        <v>70056</v>
      </c>
      <c r="L50" s="41">
        <f>_xlfn.XLOOKUP($E50,Sessions!$I$2:$I$213,Sessions!$G$2:$G$213,"N/A",0)</f>
        <v>20.320759742891887</v>
      </c>
      <c r="M50" s="46">
        <f>_xlfn.XLOOKUP($E50,'Quotes - by Quarter'!$L$8:$L$214,'Quotes - by Quarter'!$V$8:$V$214,0,0)</f>
        <v>-7.6982480281160795E-2</v>
      </c>
      <c r="N50" s="46">
        <f>_xlfn.XLOOKUP($E50,'Quotes - by Quarter'!$L$8:$L$214,'Quotes - by Quarter'!$W$8:$W$214,0,0)</f>
        <v>-0.10071962206108548</v>
      </c>
      <c r="O50">
        <f>_xlfn.XLOOKUP($E50,'Google Trend Index'!$I$2:$I$59,'Google Trend Index'!$K$2:$K$59,0,0)</f>
        <v>22</v>
      </c>
      <c r="P50">
        <f>_xlfn.XLOOKUP(D50,'Vehicle Per Capita'!$D$3:$D$53,'Vehicle Per Capita'!$C$3:$C$53,0,0)</f>
        <v>34.200000000000003</v>
      </c>
      <c r="Q50" s="42">
        <f>_xlfn.XLOOKUP(E50,TV_Market_Tier!$O$2:$O$59,TV_Market_Tier!$Q$2:$Q$59,0,0)</f>
        <v>336374</v>
      </c>
    </row>
    <row r="51" spans="1:17" x14ac:dyDescent="0.3">
      <c r="A51" s="43" t="s">
        <v>355</v>
      </c>
      <c r="B51" s="43">
        <v>3</v>
      </c>
      <c r="C51" s="43" t="s">
        <v>422</v>
      </c>
      <c r="D51" s="43" t="s">
        <v>802</v>
      </c>
      <c r="E51" s="43" t="s">
        <v>634</v>
      </c>
      <c r="F51" s="44">
        <f>_xlfn.XLOOKUP($E51,Pivot_DMACode!$A$4:$A$213,Pivot_DMACode!B$4:B$213,"N/A",0)</f>
        <v>1153</v>
      </c>
      <c r="G51" s="44">
        <f>_xlfn.XLOOKUP($E51,Pivot_DMACode!$A$4:$A$213,Pivot_DMACode!C$4:C$213,"N/A",0)</f>
        <v>382</v>
      </c>
      <c r="H51" s="44">
        <f>_xlfn.XLOOKUP($E51,Pivot_DMACode!$A$4:$A$213,Pivot_DMACode!D$4:D$213,"N/A",0)</f>
        <v>4</v>
      </c>
      <c r="I51" s="45">
        <f t="shared" si="0"/>
        <v>0.3313096270598439</v>
      </c>
      <c r="J51" s="45">
        <f t="shared" si="1"/>
        <v>1.0471204188481676E-2</v>
      </c>
      <c r="K51" s="44">
        <f>_xlfn.XLOOKUP(E51,'New Users'!$D$2:$D$213,'New Users'!$B$2:$B$213,"N/A",0)</f>
        <v>41836</v>
      </c>
      <c r="L51" s="41">
        <f>_xlfn.XLOOKUP($E51,Sessions!$I$2:$I$213,Sessions!$G$2:$G$213,"N/A",0)</f>
        <v>25.974477269127199</v>
      </c>
      <c r="M51" s="46">
        <f>_xlfn.XLOOKUP($E51,'Quotes - by Quarter'!$L$8:$L$214,'Quotes - by Quarter'!$V$8:$V$214,0,0)</f>
        <v>-9.2559515662496719E-2</v>
      </c>
      <c r="N51" s="46">
        <f>_xlfn.XLOOKUP($E51,'Quotes - by Quarter'!$L$8:$L$214,'Quotes - by Quarter'!$W$8:$W$214,0,0)</f>
        <v>3.4371492704825535E-3</v>
      </c>
      <c r="O51">
        <f>_xlfn.XLOOKUP($E51,'Google Trend Index'!$I$2:$I$59,'Google Trend Index'!$K$2:$K$59,0,0)</f>
        <v>33</v>
      </c>
      <c r="P51">
        <f>_xlfn.XLOOKUP(D51,'Vehicle Per Capita'!$D$3:$D$53,'Vehicle Per Capita'!$C$3:$C$53,0,0)</f>
        <v>38.700000000000003</v>
      </c>
      <c r="Q51" s="42">
        <f>_xlfn.XLOOKUP(E51,TV_Market_Tier!$O$2:$O$59,TV_Market_Tier!$Q$2:$Q$59,0,0)</f>
        <v>221921</v>
      </c>
    </row>
    <row r="52" spans="1:17" x14ac:dyDescent="0.3">
      <c r="A52" s="43" t="s">
        <v>356</v>
      </c>
      <c r="B52" s="43">
        <v>3</v>
      </c>
      <c r="C52" s="43" t="s">
        <v>479</v>
      </c>
      <c r="D52" s="43" t="s">
        <v>803</v>
      </c>
      <c r="E52" s="43" t="s">
        <v>692</v>
      </c>
      <c r="F52" s="44">
        <f>_xlfn.XLOOKUP($E52,Pivot_DMACode!$A$4:$A$213,Pivot_DMACode!B$4:B$213,"N/A",0)</f>
        <v>128</v>
      </c>
      <c r="G52" s="44">
        <f>_xlfn.XLOOKUP($E52,Pivot_DMACode!$A$4:$A$213,Pivot_DMACode!C$4:C$213,"N/A",0)</f>
        <v>49</v>
      </c>
      <c r="H52" s="44">
        <f>_xlfn.XLOOKUP($E52,Pivot_DMACode!$A$4:$A$213,Pivot_DMACode!D$4:D$213,"N/A",0)</f>
        <v>0</v>
      </c>
      <c r="I52" s="45">
        <f t="shared" si="0"/>
        <v>0.3828125</v>
      </c>
      <c r="J52" s="45">
        <f t="shared" si="1"/>
        <v>0</v>
      </c>
      <c r="K52" s="44">
        <f>_xlfn.XLOOKUP(E52,'New Users'!$D$2:$D$213,'New Users'!$B$2:$B$213,"N/A",0)</f>
        <v>5432</v>
      </c>
      <c r="L52" s="41">
        <f>_xlfn.XLOOKUP($E52,Sessions!$I$2:$I$213,Sessions!$G$2:$G$213,"N/A",0)</f>
        <v>25.451176380132246</v>
      </c>
      <c r="M52" s="46">
        <f>_xlfn.XLOOKUP($E52,'Quotes - by Quarter'!$L$8:$L$214,'Quotes - by Quarter'!$V$8:$V$214,0,0)</f>
        <v>-0.19845513963161024</v>
      </c>
      <c r="N52" s="46">
        <f>_xlfn.XLOOKUP($E52,'Quotes - by Quarter'!$L$8:$L$214,'Quotes - by Quarter'!$W$8:$W$214,0,0)</f>
        <v>-0.12121212121212127</v>
      </c>
      <c r="O52">
        <f>_xlfn.XLOOKUP($E52,'Google Trend Index'!$I$2:$I$59,'Google Trend Index'!$K$2:$K$59,0,0)</f>
        <v>0</v>
      </c>
      <c r="P52">
        <f>_xlfn.XLOOKUP(D52,'Vehicle Per Capita'!$D$3:$D$53,'Vehicle Per Capita'!$C$3:$C$53,0,0)</f>
        <v>34.200000000000003</v>
      </c>
      <c r="Q52" s="42">
        <f>_xlfn.XLOOKUP(E52,TV_Market_Tier!$O$2:$O$59,TV_Market_Tier!$Q$2:$Q$59,0,0)</f>
        <v>0</v>
      </c>
    </row>
    <row r="53" spans="1:17" x14ac:dyDescent="0.3">
      <c r="A53" s="43" t="s">
        <v>357</v>
      </c>
      <c r="B53" s="43">
        <v>3</v>
      </c>
      <c r="C53" s="43" t="s">
        <v>379</v>
      </c>
      <c r="D53" s="43" t="s">
        <v>803</v>
      </c>
      <c r="E53" s="43" t="s">
        <v>592</v>
      </c>
      <c r="F53" s="44">
        <f>_xlfn.XLOOKUP($E53,Pivot_DMACode!$A$4:$A$213,Pivot_DMACode!B$4:B$213,"N/A",0)</f>
        <v>5945</v>
      </c>
      <c r="G53" s="44">
        <f>_xlfn.XLOOKUP($E53,Pivot_DMACode!$A$4:$A$213,Pivot_DMACode!C$4:C$213,"N/A",0)</f>
        <v>3201</v>
      </c>
      <c r="H53" s="44">
        <f>_xlfn.XLOOKUP($E53,Pivot_DMACode!$A$4:$A$213,Pivot_DMACode!D$4:D$213,"N/A",0)</f>
        <v>81</v>
      </c>
      <c r="I53" s="45">
        <f t="shared" si="0"/>
        <v>0.53843566021867117</v>
      </c>
      <c r="J53" s="45">
        <f t="shared" si="1"/>
        <v>2.5304592314901592E-2</v>
      </c>
      <c r="K53" s="44">
        <f>_xlfn.XLOOKUP(E53,'New Users'!$D$2:$D$213,'New Users'!$B$2:$B$213,"N/A",0)</f>
        <v>342998</v>
      </c>
      <c r="L53" s="41">
        <f>_xlfn.XLOOKUP($E53,Sessions!$I$2:$I$213,Sessions!$G$2:$G$213,"N/A",0)</f>
        <v>15.538854980136804</v>
      </c>
      <c r="M53" s="46">
        <f>_xlfn.XLOOKUP($E53,'Quotes - by Quarter'!$L$8:$L$214,'Quotes - by Quarter'!$V$8:$V$214,0,0)</f>
        <v>-4.0621764830282826E-2</v>
      </c>
      <c r="N53" s="46">
        <f>_xlfn.XLOOKUP($E53,'Quotes - by Quarter'!$L$8:$L$214,'Quotes - by Quarter'!$W$8:$W$214,0,0)</f>
        <v>-7.3927696750374694E-2</v>
      </c>
      <c r="O53">
        <f>_xlfn.XLOOKUP($E53,'Google Trend Index'!$I$2:$I$59,'Google Trend Index'!$K$2:$K$59,0,0)</f>
        <v>22</v>
      </c>
      <c r="P53">
        <f>_xlfn.XLOOKUP(D53,'Vehicle Per Capita'!$D$3:$D$53,'Vehicle Per Capita'!$C$3:$C$53,0,0)</f>
        <v>34.200000000000003</v>
      </c>
      <c r="Q53" s="42">
        <f>_xlfn.XLOOKUP(E53,TV_Market_Tier!$O$2:$O$59,TV_Market_Tier!$Q$2:$Q$59,0,0)</f>
        <v>949442</v>
      </c>
    </row>
    <row r="54" spans="1:17" x14ac:dyDescent="0.3">
      <c r="A54" s="43" t="s">
        <v>358</v>
      </c>
      <c r="B54" s="43">
        <v>3</v>
      </c>
      <c r="C54" s="43" t="s">
        <v>459</v>
      </c>
      <c r="D54" s="43" t="s">
        <v>802</v>
      </c>
      <c r="E54" s="43" t="s">
        <v>672</v>
      </c>
      <c r="F54" s="44">
        <f>_xlfn.XLOOKUP($E54,Pivot_DMACode!$A$4:$A$213,Pivot_DMACode!B$4:B$213,"N/A",0)</f>
        <v>304</v>
      </c>
      <c r="G54" s="44">
        <f>_xlfn.XLOOKUP($E54,Pivot_DMACode!$A$4:$A$213,Pivot_DMACode!C$4:C$213,"N/A",0)</f>
        <v>146</v>
      </c>
      <c r="H54" s="44">
        <f>_xlfn.XLOOKUP($E54,Pivot_DMACode!$A$4:$A$213,Pivot_DMACode!D$4:D$213,"N/A",0)</f>
        <v>3</v>
      </c>
      <c r="I54" s="45">
        <f t="shared" si="0"/>
        <v>0.48026315789473684</v>
      </c>
      <c r="J54" s="45">
        <f t="shared" si="1"/>
        <v>2.0547945205479451E-2</v>
      </c>
      <c r="K54" s="44">
        <f>_xlfn.XLOOKUP(E54,'New Users'!$D$2:$D$213,'New Users'!$B$2:$B$213,"N/A",0)</f>
        <v>10267</v>
      </c>
      <c r="L54" s="41">
        <f>_xlfn.XLOOKUP($E54,Sessions!$I$2:$I$213,Sessions!$G$2:$G$213,"N/A",0)</f>
        <v>63.201858736059478</v>
      </c>
      <c r="M54" s="46">
        <f>_xlfn.XLOOKUP($E54,'Quotes - by Quarter'!$L$8:$L$214,'Quotes - by Quarter'!$V$8:$V$214,0,0)</f>
        <v>6.7328042328042348E-2</v>
      </c>
      <c r="N54" s="46">
        <f>_xlfn.XLOOKUP($E54,'Quotes - by Quarter'!$L$8:$L$214,'Quotes - by Quarter'!$W$8:$W$214,0,0)</f>
        <v>0.16349206349206352</v>
      </c>
      <c r="O54">
        <f>_xlfn.XLOOKUP($E54,'Google Trend Index'!$I$2:$I$59,'Google Trend Index'!$K$2:$K$59,0,0)</f>
        <v>61</v>
      </c>
      <c r="P54">
        <f>_xlfn.XLOOKUP(D54,'Vehicle Per Capita'!$D$3:$D$53,'Vehicle Per Capita'!$C$3:$C$53,0,0)</f>
        <v>38.700000000000003</v>
      </c>
      <c r="Q54" s="42">
        <f>_xlfn.XLOOKUP(E54,TV_Market_Tier!$O$2:$O$59,TV_Market_Tier!$Q$2:$Q$59,0,0)</f>
        <v>0</v>
      </c>
    </row>
    <row r="55" spans="1:17" x14ac:dyDescent="0.3">
      <c r="A55" s="43" t="s">
        <v>359</v>
      </c>
      <c r="B55" s="43">
        <v>3</v>
      </c>
      <c r="C55" s="43" t="s">
        <v>433</v>
      </c>
      <c r="D55" s="43" t="s">
        <v>804</v>
      </c>
      <c r="E55" s="43" t="s">
        <v>645</v>
      </c>
      <c r="F55" s="44">
        <f>_xlfn.XLOOKUP($E55,Pivot_DMACode!$A$4:$A$213,Pivot_DMACode!B$4:B$213,"N/A",0)</f>
        <v>798</v>
      </c>
      <c r="G55" s="44">
        <f>_xlfn.XLOOKUP($E55,Pivot_DMACode!$A$4:$A$213,Pivot_DMACode!C$4:C$213,"N/A",0)</f>
        <v>352</v>
      </c>
      <c r="H55" s="44">
        <f>_xlfn.XLOOKUP($E55,Pivot_DMACode!$A$4:$A$213,Pivot_DMACode!D$4:D$213,"N/A",0)</f>
        <v>10</v>
      </c>
      <c r="I55" s="45">
        <f t="shared" si="0"/>
        <v>0.44110275689223055</v>
      </c>
      <c r="J55" s="45">
        <f t="shared" si="1"/>
        <v>2.8409090909090908E-2</v>
      </c>
      <c r="K55" s="44">
        <f>_xlfn.XLOOKUP(E55,'New Users'!$D$2:$D$213,'New Users'!$B$2:$B$213,"N/A",0)</f>
        <v>26424</v>
      </c>
      <c r="L55" s="41">
        <f>_xlfn.XLOOKUP($E55,Sessions!$I$2:$I$213,Sessions!$G$2:$G$213,"N/A",0)</f>
        <v>33.005570507604681</v>
      </c>
      <c r="M55" s="46">
        <f>_xlfn.XLOOKUP($E55,'Quotes - by Quarter'!$L$8:$L$214,'Quotes - by Quarter'!$V$8:$V$214,0,0)</f>
        <v>7.7530814305920348E-2</v>
      </c>
      <c r="N55" s="46">
        <f>_xlfn.XLOOKUP($E55,'Quotes - by Quarter'!$L$8:$L$214,'Quotes - by Quarter'!$W$8:$W$214,0,0)</f>
        <v>-8.3703778541119433E-2</v>
      </c>
      <c r="O55">
        <f>_xlfn.XLOOKUP($E55,'Google Trend Index'!$I$2:$I$59,'Google Trend Index'!$K$2:$K$59,0,0)</f>
        <v>35</v>
      </c>
      <c r="P55">
        <f>_xlfn.XLOOKUP(D55,'Vehicle Per Capita'!$D$3:$D$53,'Vehicle Per Capita'!$C$3:$C$53,0,0)</f>
        <v>38.799999999999997</v>
      </c>
      <c r="Q55" s="42">
        <f>_xlfn.XLOOKUP(E55,TV_Market_Tier!$O$2:$O$59,TV_Market_Tier!$Q$2:$Q$59,0,0)</f>
        <v>142107</v>
      </c>
    </row>
    <row r="56" spans="1:17" x14ac:dyDescent="0.3">
      <c r="A56" s="43" t="s">
        <v>360</v>
      </c>
      <c r="B56" s="43">
        <v>3</v>
      </c>
      <c r="C56" s="43" t="s">
        <v>412</v>
      </c>
      <c r="D56" s="43" t="s">
        <v>804</v>
      </c>
      <c r="E56" s="43" t="s">
        <v>624</v>
      </c>
      <c r="F56" s="44">
        <f>_xlfn.XLOOKUP($E56,Pivot_DMACode!$A$4:$A$213,Pivot_DMACode!B$4:B$213,"N/A",0)</f>
        <v>1662</v>
      </c>
      <c r="G56" s="44">
        <f>_xlfn.XLOOKUP($E56,Pivot_DMACode!$A$4:$A$213,Pivot_DMACode!C$4:C$213,"N/A",0)</f>
        <v>770</v>
      </c>
      <c r="H56" s="44">
        <f>_xlfn.XLOOKUP($E56,Pivot_DMACode!$A$4:$A$213,Pivot_DMACode!D$4:D$213,"N/A",0)</f>
        <v>19</v>
      </c>
      <c r="I56" s="45">
        <f t="shared" si="0"/>
        <v>0.46329723225030084</v>
      </c>
      <c r="J56" s="45">
        <f t="shared" si="1"/>
        <v>2.4675324675324677E-2</v>
      </c>
      <c r="K56" s="44">
        <f>_xlfn.XLOOKUP(E56,'New Users'!$D$2:$D$213,'New Users'!$B$2:$B$213,"N/A",0)</f>
        <v>66130</v>
      </c>
      <c r="L56" s="41">
        <f>_xlfn.XLOOKUP($E56,Sessions!$I$2:$I$213,Sessions!$G$2:$G$213,"N/A",0)</f>
        <v>27.05318193887744</v>
      </c>
      <c r="M56" s="46">
        <f>_xlfn.XLOOKUP($E56,'Quotes - by Quarter'!$L$8:$L$214,'Quotes - by Quarter'!$V$8:$V$214,0,0)</f>
        <v>0.18552772094146566</v>
      </c>
      <c r="N56" s="46">
        <f>_xlfn.XLOOKUP($E56,'Quotes - by Quarter'!$L$8:$L$214,'Quotes - by Quarter'!$W$8:$W$214,0,0)</f>
        <v>-5.799327678710553E-3</v>
      </c>
      <c r="O56">
        <f>_xlfn.XLOOKUP($E56,'Google Trend Index'!$I$2:$I$59,'Google Trend Index'!$K$2:$K$59,0,0)</f>
        <v>26</v>
      </c>
      <c r="P56">
        <f>_xlfn.XLOOKUP(D56,'Vehicle Per Capita'!$D$3:$D$53,'Vehicle Per Capita'!$C$3:$C$53,0,0)</f>
        <v>38.799999999999997</v>
      </c>
      <c r="Q56" s="42">
        <f>_xlfn.XLOOKUP(E56,TV_Market_Tier!$O$2:$O$59,TV_Market_Tier!$Q$2:$Q$59,0,0)</f>
        <v>268232</v>
      </c>
    </row>
    <row r="57" spans="1:17" x14ac:dyDescent="0.3">
      <c r="A57" s="43" t="s">
        <v>361</v>
      </c>
      <c r="B57" s="43">
        <v>3</v>
      </c>
      <c r="C57" s="43" t="s">
        <v>418</v>
      </c>
      <c r="D57" s="43" t="s">
        <v>796</v>
      </c>
      <c r="E57" s="43" t="s">
        <v>630</v>
      </c>
      <c r="F57" s="44">
        <f>_xlfn.XLOOKUP($E57,Pivot_DMACode!$A$4:$A$213,Pivot_DMACode!B$4:B$213,"N/A",0)</f>
        <v>1402</v>
      </c>
      <c r="G57" s="44">
        <f>_xlfn.XLOOKUP($E57,Pivot_DMACode!$A$4:$A$213,Pivot_DMACode!C$4:C$213,"N/A",0)</f>
        <v>703</v>
      </c>
      <c r="H57" s="44">
        <f>_xlfn.XLOOKUP($E57,Pivot_DMACode!$A$4:$A$213,Pivot_DMACode!D$4:D$213,"N/A",0)</f>
        <v>9</v>
      </c>
      <c r="I57" s="45">
        <f t="shared" si="0"/>
        <v>0.50142653352353783</v>
      </c>
      <c r="J57" s="45">
        <f t="shared" si="1"/>
        <v>1.2802275960170697E-2</v>
      </c>
      <c r="K57" s="44">
        <f>_xlfn.XLOOKUP(E57,'New Users'!$D$2:$D$213,'New Users'!$B$2:$B$213,"N/A",0)</f>
        <v>27727</v>
      </c>
      <c r="L57" s="41">
        <f>_xlfn.XLOOKUP($E57,Sessions!$I$2:$I$213,Sessions!$G$2:$G$213,"N/A",0)</f>
        <v>12.018015477645141</v>
      </c>
      <c r="M57" s="46">
        <f>_xlfn.XLOOKUP($E57,'Quotes - by Quarter'!$L$8:$L$214,'Quotes - by Quarter'!$V$8:$V$214,0,0)</f>
        <v>-0.1334381714535674</v>
      </c>
      <c r="N57" s="46">
        <f>_xlfn.XLOOKUP($E57,'Quotes - by Quarter'!$L$8:$L$214,'Quotes - by Quarter'!$W$8:$W$214,0,0)</f>
        <v>-0.1336434957124612</v>
      </c>
      <c r="O57">
        <f>_xlfn.XLOOKUP($E57,'Google Trend Index'!$I$2:$I$59,'Google Trend Index'!$K$2:$K$59,0,0)</f>
        <v>9</v>
      </c>
      <c r="P57">
        <f>_xlfn.XLOOKUP(D57,'Vehicle Per Capita'!$D$3:$D$53,'Vehicle Per Capita'!$C$3:$C$53,0,0)</f>
        <v>32.5</v>
      </c>
      <c r="Q57" s="42">
        <f>_xlfn.XLOOKUP(E57,TV_Market_Tier!$O$2:$O$59,TV_Market_Tier!$Q$2:$Q$59,0,0)</f>
        <v>323613</v>
      </c>
    </row>
    <row r="58" spans="1:17" x14ac:dyDescent="0.3">
      <c r="A58" s="43" t="s">
        <v>362</v>
      </c>
      <c r="B58" s="43">
        <v>3</v>
      </c>
      <c r="C58" s="43" t="s">
        <v>432</v>
      </c>
      <c r="D58" s="43" t="s">
        <v>796</v>
      </c>
      <c r="E58" s="43" t="s">
        <v>644</v>
      </c>
      <c r="F58" s="44">
        <f>_xlfn.XLOOKUP($E58,Pivot_DMACode!$A$4:$A$213,Pivot_DMACode!B$4:B$213,"N/A",0)</f>
        <v>807</v>
      </c>
      <c r="G58" s="44">
        <f>_xlfn.XLOOKUP($E58,Pivot_DMACode!$A$4:$A$213,Pivot_DMACode!C$4:C$213,"N/A",0)</f>
        <v>361</v>
      </c>
      <c r="H58" s="44">
        <f>_xlfn.XLOOKUP($E58,Pivot_DMACode!$A$4:$A$213,Pivot_DMACode!D$4:D$213,"N/A",0)</f>
        <v>8</v>
      </c>
      <c r="I58" s="45">
        <f t="shared" si="0"/>
        <v>0.44733581164807928</v>
      </c>
      <c r="J58" s="45">
        <f t="shared" si="1"/>
        <v>2.2160664819944598E-2</v>
      </c>
      <c r="K58" s="44">
        <f>_xlfn.XLOOKUP(E58,'New Users'!$D$2:$D$213,'New Users'!$B$2:$B$213,"N/A",0)</f>
        <v>23786</v>
      </c>
      <c r="L58" s="41">
        <f>_xlfn.XLOOKUP($E58,Sessions!$I$2:$I$213,Sessions!$G$2:$G$213,"N/A",0)</f>
        <v>20.912526262835499</v>
      </c>
      <c r="M58" s="46">
        <f>_xlfn.XLOOKUP($E58,'Quotes - by Quarter'!$L$8:$L$214,'Quotes - by Quarter'!$V$8:$V$214,0,0)</f>
        <v>-9.2599506757761962E-2</v>
      </c>
      <c r="N58" s="46">
        <f>_xlfn.XLOOKUP($E58,'Quotes - by Quarter'!$L$8:$L$214,'Quotes - by Quarter'!$W$8:$W$214,0,0)</f>
        <v>3.5207882720499906E-2</v>
      </c>
      <c r="O58">
        <f>_xlfn.XLOOKUP($E58,'Google Trend Index'!$I$2:$I$59,'Google Trend Index'!$K$2:$K$59,0,0)</f>
        <v>7</v>
      </c>
      <c r="P58">
        <f>_xlfn.XLOOKUP(D58,'Vehicle Per Capita'!$D$3:$D$53,'Vehicle Per Capita'!$C$3:$C$53,0,0)</f>
        <v>32.5</v>
      </c>
      <c r="Q58" s="42">
        <f>_xlfn.XLOOKUP(E58,TV_Market_Tier!$O$2:$O$59,TV_Market_Tier!$Q$2:$Q$59,0,0)</f>
        <v>186367</v>
      </c>
    </row>
    <row r="59" spans="1:17" x14ac:dyDescent="0.3">
      <c r="A59" s="43" t="s">
        <v>363</v>
      </c>
      <c r="B59" s="43">
        <v>3</v>
      </c>
      <c r="C59" s="43" t="s">
        <v>466</v>
      </c>
      <c r="D59" s="43" t="s">
        <v>794</v>
      </c>
      <c r="E59" s="43" t="s">
        <v>679</v>
      </c>
      <c r="F59" s="44">
        <f>_xlfn.XLOOKUP($E59,Pivot_DMACode!$A$4:$A$213,Pivot_DMACode!B$4:B$213,"N/A",0)</f>
        <v>192</v>
      </c>
      <c r="G59" s="44">
        <f>_xlfn.XLOOKUP($E59,Pivot_DMACode!$A$4:$A$213,Pivot_DMACode!C$4:C$213,"N/A",0)</f>
        <v>110</v>
      </c>
      <c r="H59" s="44">
        <f>_xlfn.XLOOKUP($E59,Pivot_DMACode!$A$4:$A$213,Pivot_DMACode!D$4:D$213,"N/A",0)</f>
        <v>0</v>
      </c>
      <c r="I59" s="45">
        <f t="shared" si="0"/>
        <v>0.57291666666666663</v>
      </c>
      <c r="J59" s="45">
        <f t="shared" si="1"/>
        <v>0</v>
      </c>
      <c r="K59" s="44">
        <f>_xlfn.XLOOKUP(E59,'New Users'!$D$2:$D$213,'New Users'!$B$2:$B$213,"N/A",0)</f>
        <v>5114</v>
      </c>
      <c r="L59" s="41">
        <f>_xlfn.XLOOKUP($E59,Sessions!$I$2:$I$213,Sessions!$G$2:$G$213,"N/A",0)</f>
        <v>11.998119658119657</v>
      </c>
      <c r="M59" s="46">
        <f>_xlfn.XLOOKUP($E59,'Quotes - by Quarter'!$L$8:$L$214,'Quotes - by Quarter'!$V$8:$V$214,0,0)</f>
        <v>0.24214559386973186</v>
      </c>
      <c r="N59" s="46">
        <f>_xlfn.XLOOKUP($E59,'Quotes - by Quarter'!$L$8:$L$214,'Quotes - by Quarter'!$W$8:$W$214,0,0)</f>
        <v>0.60459770114942535</v>
      </c>
      <c r="O59">
        <f>_xlfn.XLOOKUP($E59,'Google Trend Index'!$I$2:$I$59,'Google Trend Index'!$K$2:$K$59,0,0)</f>
        <v>13</v>
      </c>
      <c r="P59">
        <f>_xlfn.XLOOKUP(D59,'Vehicle Per Capita'!$D$3:$D$53,'Vehicle Per Capita'!$C$3:$C$53,0,0)</f>
        <v>33.700000000000003</v>
      </c>
      <c r="Q59" s="42">
        <f>_xlfn.XLOOKUP(E59,TV_Market_Tier!$O$2:$O$59,TV_Market_Tier!$Q$2:$Q$59,0,0)</f>
        <v>111290</v>
      </c>
    </row>
    <row r="60" spans="1:17" x14ac:dyDescent="0.3">
      <c r="A60" s="43" t="s">
        <v>364</v>
      </c>
      <c r="B60" s="43">
        <v>3</v>
      </c>
      <c r="C60" s="43" t="s">
        <v>458</v>
      </c>
      <c r="D60" s="43" t="s">
        <v>798</v>
      </c>
      <c r="E60" s="43" t="s">
        <v>670</v>
      </c>
      <c r="F60" s="44">
        <f>_xlfn.XLOOKUP($E60,Pivot_DMACode!$A$4:$A$213,Pivot_DMACode!B$4:B$213,"N/A",0)</f>
        <v>335</v>
      </c>
      <c r="G60" s="44">
        <f>_xlfn.XLOOKUP($E60,Pivot_DMACode!$A$4:$A$213,Pivot_DMACode!C$4:C$213,"N/A",0)</f>
        <v>161</v>
      </c>
      <c r="H60" s="44">
        <f>_xlfn.XLOOKUP($E60,Pivot_DMACode!$A$4:$A$213,Pivot_DMACode!D$4:D$213,"N/A",0)</f>
        <v>0</v>
      </c>
      <c r="I60" s="45">
        <f t="shared" si="0"/>
        <v>0.48059701492537316</v>
      </c>
      <c r="J60" s="45">
        <f t="shared" si="1"/>
        <v>0</v>
      </c>
      <c r="K60" s="44">
        <f>_xlfn.XLOOKUP(E60,'New Users'!$D$2:$D$213,'New Users'!$B$2:$B$213,"N/A",0)</f>
        <v>11068</v>
      </c>
      <c r="L60" s="41">
        <f>_xlfn.XLOOKUP($E60,Sessions!$I$2:$I$213,Sessions!$G$2:$G$213,"N/A",0)</f>
        <v>15.307292083566798</v>
      </c>
      <c r="M60" s="46">
        <f>_xlfn.XLOOKUP($E60,'Quotes - by Quarter'!$L$8:$L$214,'Quotes - by Quarter'!$V$8:$V$214,0,0)</f>
        <v>-1.4920390344119147E-2</v>
      </c>
      <c r="N60" s="46">
        <f>_xlfn.XLOOKUP($E60,'Quotes - by Quarter'!$L$8:$L$214,'Quotes - by Quarter'!$W$8:$W$214,0,0)</f>
        <v>0.13863636363636367</v>
      </c>
      <c r="O60">
        <f>_xlfn.XLOOKUP($E60,'Google Trend Index'!$I$2:$I$59,'Google Trend Index'!$K$2:$K$59,0,0)</f>
        <v>23</v>
      </c>
      <c r="P60">
        <f>_xlfn.XLOOKUP(D60,'Vehicle Per Capita'!$D$3:$D$53,'Vehicle Per Capita'!$C$3:$C$53,0,0)</f>
        <v>33.1</v>
      </c>
      <c r="Q60" s="42">
        <f>_xlfn.XLOOKUP(E60,TV_Market_Tier!$O$2:$O$59,TV_Market_Tier!$Q$2:$Q$59,0,0)</f>
        <v>395002</v>
      </c>
    </row>
  </sheetData>
  <autoFilter ref="A2:K60" xr:uid="{5BD17848-5E33-46C2-BB1C-1FC389BC5E0F}"/>
  <mergeCells count="2">
    <mergeCell ref="A1:E1"/>
    <mergeCell ref="F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13F4-237E-4E8C-9782-19599399EF6E}">
  <dimension ref="B3:C15"/>
  <sheetViews>
    <sheetView workbookViewId="0">
      <selection activeCell="B12" sqref="B12"/>
    </sheetView>
  </sheetViews>
  <sheetFormatPr defaultRowHeight="14.4" x14ac:dyDescent="0.3"/>
  <cols>
    <col min="2" max="2" width="48" customWidth="1"/>
    <col min="3" max="3" width="24.88671875" bestFit="1" customWidth="1"/>
  </cols>
  <sheetData>
    <row r="3" spans="2:3" x14ac:dyDescent="0.3">
      <c r="B3" s="5" t="s">
        <v>288</v>
      </c>
      <c r="C3" t="s">
        <v>292</v>
      </c>
    </row>
    <row r="4" spans="2:3" x14ac:dyDescent="0.3">
      <c r="B4" t="s">
        <v>0</v>
      </c>
    </row>
    <row r="5" spans="2:3" x14ac:dyDescent="0.3">
      <c r="B5" t="s">
        <v>279</v>
      </c>
    </row>
    <row r="6" spans="2:3" x14ac:dyDescent="0.3">
      <c r="B6" t="s">
        <v>280</v>
      </c>
    </row>
    <row r="7" spans="2:3" x14ac:dyDescent="0.3">
      <c r="B7" t="s">
        <v>281</v>
      </c>
    </row>
    <row r="8" spans="2:3" x14ac:dyDescent="0.3">
      <c r="B8" t="s">
        <v>282</v>
      </c>
    </row>
    <row r="9" spans="2:3" x14ac:dyDescent="0.3">
      <c r="B9" t="s">
        <v>283</v>
      </c>
    </row>
    <row r="10" spans="2:3" x14ac:dyDescent="0.3">
      <c r="B10" t="s">
        <v>284</v>
      </c>
    </row>
    <row r="11" spans="2:3" x14ac:dyDescent="0.3">
      <c r="B11" t="s">
        <v>289</v>
      </c>
    </row>
    <row r="12" spans="2:3" x14ac:dyDescent="0.3">
      <c r="B12" t="s">
        <v>290</v>
      </c>
    </row>
    <row r="13" spans="2:3" x14ac:dyDescent="0.3">
      <c r="B13" t="s">
        <v>291</v>
      </c>
    </row>
    <row r="14" spans="2:3" x14ac:dyDescent="0.3">
      <c r="B14" t="s">
        <v>286</v>
      </c>
    </row>
    <row r="15" spans="2:3" x14ac:dyDescent="0.3">
      <c r="B15" t="s">
        <v>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20B3-D7EE-4E71-91EC-DC2DEB400A3E}">
  <dimension ref="A1:I57"/>
  <sheetViews>
    <sheetView workbookViewId="0">
      <selection activeCell="D46" sqref="D46"/>
    </sheetView>
  </sheetViews>
  <sheetFormatPr defaultRowHeight="14.4" x14ac:dyDescent="0.3"/>
  <cols>
    <col min="1" max="2" width="14" customWidth="1"/>
    <col min="3" max="3" width="24.109375" bestFit="1" customWidth="1"/>
    <col min="7" max="7" width="17.33203125" bestFit="1" customWidth="1"/>
  </cols>
  <sheetData>
    <row r="1" spans="1:9" x14ac:dyDescent="0.3">
      <c r="E1" t="s">
        <v>1080</v>
      </c>
    </row>
    <row r="2" spans="1:9" x14ac:dyDescent="0.3">
      <c r="A2" s="48" t="s">
        <v>275</v>
      </c>
      <c r="B2" s="48" t="s">
        <v>267</v>
      </c>
      <c r="C2" s="49" t="s">
        <v>1078</v>
      </c>
      <c r="G2" t="s">
        <v>267</v>
      </c>
      <c r="H2" t="s">
        <v>1082</v>
      </c>
      <c r="I2" t="s">
        <v>1083</v>
      </c>
    </row>
    <row r="3" spans="1:9" x14ac:dyDescent="0.3">
      <c r="A3">
        <v>1</v>
      </c>
      <c r="B3" t="s">
        <v>265</v>
      </c>
      <c r="C3">
        <v>43.5</v>
      </c>
      <c r="D3" t="str">
        <f>VLOOKUP(B3,$G$3:$I$57,3,FALSE)</f>
        <v>DE</v>
      </c>
      <c r="G3" t="s">
        <v>244</v>
      </c>
      <c r="H3" t="s">
        <v>1084</v>
      </c>
      <c r="I3" t="s">
        <v>1085</v>
      </c>
    </row>
    <row r="4" spans="1:9" x14ac:dyDescent="0.3">
      <c r="A4">
        <v>2</v>
      </c>
      <c r="B4" t="s">
        <v>244</v>
      </c>
      <c r="C4">
        <v>43</v>
      </c>
      <c r="D4" t="str">
        <f t="shared" ref="D4:D53" si="0">VLOOKUP(B4,$G$3:$I$57,3,FALSE)</f>
        <v>AL</v>
      </c>
      <c r="G4" t="s">
        <v>253</v>
      </c>
      <c r="H4" t="s">
        <v>253</v>
      </c>
      <c r="I4" t="s">
        <v>1086</v>
      </c>
    </row>
    <row r="5" spans="1:9" x14ac:dyDescent="0.3">
      <c r="A5">
        <v>3</v>
      </c>
      <c r="B5" t="s">
        <v>261</v>
      </c>
      <c r="C5">
        <v>41.1</v>
      </c>
      <c r="D5" t="str">
        <f t="shared" si="0"/>
        <v>MT</v>
      </c>
      <c r="G5" t="s">
        <v>223</v>
      </c>
      <c r="H5" t="s">
        <v>1087</v>
      </c>
      <c r="I5" t="s">
        <v>798</v>
      </c>
    </row>
    <row r="6" spans="1:9" x14ac:dyDescent="0.3">
      <c r="A6">
        <v>4</v>
      </c>
      <c r="B6" t="s">
        <v>240</v>
      </c>
      <c r="C6">
        <v>38.799999999999997</v>
      </c>
      <c r="D6" t="str">
        <f t="shared" si="0"/>
        <v>SD</v>
      </c>
      <c r="G6" t="s">
        <v>254</v>
      </c>
      <c r="H6" t="s">
        <v>1088</v>
      </c>
      <c r="I6" t="s">
        <v>1089</v>
      </c>
    </row>
    <row r="7" spans="1:9" x14ac:dyDescent="0.3">
      <c r="A7">
        <v>5</v>
      </c>
      <c r="B7" t="s">
        <v>229</v>
      </c>
      <c r="C7">
        <v>38.700000000000003</v>
      </c>
      <c r="D7" t="str">
        <f t="shared" si="0"/>
        <v>IA</v>
      </c>
      <c r="G7" t="s">
        <v>230</v>
      </c>
      <c r="H7" t="s">
        <v>1090</v>
      </c>
      <c r="I7" t="s">
        <v>1091</v>
      </c>
    </row>
    <row r="8" spans="1:9" x14ac:dyDescent="0.3">
      <c r="A8">
        <v>6</v>
      </c>
      <c r="B8" t="s">
        <v>219</v>
      </c>
      <c r="C8">
        <v>38.700000000000003</v>
      </c>
      <c r="D8" t="str">
        <f t="shared" si="0"/>
        <v>WA</v>
      </c>
      <c r="G8" t="s">
        <v>1092</v>
      </c>
      <c r="H8" t="s">
        <v>1093</v>
      </c>
      <c r="I8" t="s">
        <v>1094</v>
      </c>
    </row>
    <row r="9" spans="1:9" x14ac:dyDescent="0.3">
      <c r="A9">
        <v>7</v>
      </c>
      <c r="B9" t="s">
        <v>217</v>
      </c>
      <c r="C9">
        <v>37.799999999999997</v>
      </c>
      <c r="D9" t="str">
        <f t="shared" si="0"/>
        <v>OH</v>
      </c>
      <c r="G9" t="s">
        <v>222</v>
      </c>
      <c r="H9" t="s">
        <v>1095</v>
      </c>
      <c r="I9" t="s">
        <v>795</v>
      </c>
    </row>
    <row r="10" spans="1:9" x14ac:dyDescent="0.3">
      <c r="A10">
        <v>8</v>
      </c>
      <c r="B10" t="s">
        <v>230</v>
      </c>
      <c r="C10">
        <v>37.700000000000003</v>
      </c>
      <c r="D10" t="str">
        <f t="shared" si="0"/>
        <v>CA</v>
      </c>
      <c r="G10" t="s">
        <v>249</v>
      </c>
      <c r="H10" t="s">
        <v>1096</v>
      </c>
      <c r="I10" t="s">
        <v>1097</v>
      </c>
    </row>
    <row r="11" spans="1:9" x14ac:dyDescent="0.3">
      <c r="A11">
        <v>9</v>
      </c>
      <c r="B11" t="s">
        <v>264</v>
      </c>
      <c r="C11">
        <v>37.4</v>
      </c>
      <c r="D11" t="str">
        <f t="shared" si="0"/>
        <v>RI</v>
      </c>
      <c r="G11" t="s">
        <v>265</v>
      </c>
      <c r="H11" t="s">
        <v>1098</v>
      </c>
      <c r="I11" t="s">
        <v>1099</v>
      </c>
    </row>
    <row r="12" spans="1:9" x14ac:dyDescent="0.3">
      <c r="A12">
        <v>10</v>
      </c>
      <c r="B12" t="s">
        <v>245</v>
      </c>
      <c r="C12">
        <v>37.4</v>
      </c>
      <c r="D12" t="str">
        <f t="shared" si="0"/>
        <v>KY</v>
      </c>
      <c r="G12" t="s">
        <v>251</v>
      </c>
      <c r="H12" t="s">
        <v>1100</v>
      </c>
      <c r="I12" t="s">
        <v>1101</v>
      </c>
    </row>
    <row r="13" spans="1:9" x14ac:dyDescent="0.3">
      <c r="A13">
        <v>11</v>
      </c>
      <c r="B13" t="s">
        <v>241</v>
      </c>
      <c r="C13">
        <v>37.299999999999997</v>
      </c>
      <c r="D13" t="str">
        <f t="shared" si="0"/>
        <v>VA</v>
      </c>
      <c r="G13" t="s">
        <v>239</v>
      </c>
      <c r="H13" t="s">
        <v>1102</v>
      </c>
      <c r="I13" t="s">
        <v>1103</v>
      </c>
    </row>
    <row r="14" spans="1:9" x14ac:dyDescent="0.3">
      <c r="A14">
        <v>12</v>
      </c>
      <c r="B14" t="s">
        <v>239</v>
      </c>
      <c r="C14">
        <v>36.5</v>
      </c>
      <c r="D14" t="str">
        <f t="shared" si="0"/>
        <v>FL</v>
      </c>
      <c r="G14" t="s">
        <v>215</v>
      </c>
      <c r="H14" t="s">
        <v>1104</v>
      </c>
      <c r="I14" t="s">
        <v>790</v>
      </c>
    </row>
    <row r="15" spans="1:9" x14ac:dyDescent="0.3">
      <c r="A15">
        <v>13</v>
      </c>
      <c r="B15" t="s">
        <v>262</v>
      </c>
      <c r="C15">
        <v>36</v>
      </c>
      <c r="D15" t="str">
        <f t="shared" si="0"/>
        <v>NH</v>
      </c>
      <c r="G15" t="s">
        <v>1105</v>
      </c>
      <c r="H15" t="s">
        <v>1105</v>
      </c>
      <c r="I15" t="s">
        <v>1106</v>
      </c>
    </row>
    <row r="16" spans="1:9" x14ac:dyDescent="0.3">
      <c r="A16">
        <v>14</v>
      </c>
      <c r="B16" t="s">
        <v>249</v>
      </c>
      <c r="C16">
        <v>35.4</v>
      </c>
      <c r="D16" t="str">
        <f t="shared" si="0"/>
        <v>CT</v>
      </c>
      <c r="G16" t="s">
        <v>259</v>
      </c>
      <c r="H16" t="s">
        <v>259</v>
      </c>
      <c r="I16" t="s">
        <v>1107</v>
      </c>
    </row>
    <row r="17" spans="1:9" x14ac:dyDescent="0.3">
      <c r="A17">
        <v>15</v>
      </c>
      <c r="B17" t="s">
        <v>259</v>
      </c>
      <c r="C17">
        <v>35.200000000000003</v>
      </c>
      <c r="D17" t="str">
        <f t="shared" si="0"/>
        <v>HI</v>
      </c>
      <c r="G17" t="s">
        <v>237</v>
      </c>
      <c r="H17" t="s">
        <v>237</v>
      </c>
      <c r="I17" t="s">
        <v>794</v>
      </c>
    </row>
    <row r="18" spans="1:9" x14ac:dyDescent="0.3">
      <c r="A18">
        <v>16</v>
      </c>
      <c r="B18" t="s">
        <v>255</v>
      </c>
      <c r="C18">
        <v>35</v>
      </c>
      <c r="D18" t="str">
        <f t="shared" si="0"/>
        <v>SC</v>
      </c>
      <c r="G18" t="s">
        <v>216</v>
      </c>
      <c r="H18" t="s">
        <v>1108</v>
      </c>
      <c r="I18" t="s">
        <v>791</v>
      </c>
    </row>
    <row r="19" spans="1:9" x14ac:dyDescent="0.3">
      <c r="A19">
        <v>17</v>
      </c>
      <c r="B19" t="s">
        <v>225</v>
      </c>
      <c r="C19">
        <v>34.4</v>
      </c>
      <c r="D19" t="str">
        <f t="shared" si="0"/>
        <v>NV</v>
      </c>
      <c r="G19" t="s">
        <v>224</v>
      </c>
      <c r="H19" t="s">
        <v>1109</v>
      </c>
      <c r="I19" t="s">
        <v>796</v>
      </c>
    </row>
    <row r="20" spans="1:9" x14ac:dyDescent="0.3">
      <c r="A20">
        <v>18</v>
      </c>
      <c r="B20" t="s">
        <v>220</v>
      </c>
      <c r="C20">
        <v>34.4</v>
      </c>
      <c r="D20" t="str">
        <f t="shared" si="0"/>
        <v>WI</v>
      </c>
      <c r="G20" t="s">
        <v>229</v>
      </c>
      <c r="H20" t="s">
        <v>229</v>
      </c>
      <c r="I20" t="s">
        <v>802</v>
      </c>
    </row>
    <row r="21" spans="1:9" x14ac:dyDescent="0.3">
      <c r="A21">
        <v>19</v>
      </c>
      <c r="B21" t="s">
        <v>231</v>
      </c>
      <c r="C21">
        <v>34.200000000000003</v>
      </c>
      <c r="D21" t="str">
        <f t="shared" si="0"/>
        <v>NE</v>
      </c>
      <c r="G21" t="s">
        <v>227</v>
      </c>
      <c r="H21" t="s">
        <v>1110</v>
      </c>
      <c r="I21" t="s">
        <v>789</v>
      </c>
    </row>
    <row r="22" spans="1:9" x14ac:dyDescent="0.3">
      <c r="A22">
        <v>20</v>
      </c>
      <c r="B22" t="s">
        <v>216</v>
      </c>
      <c r="C22">
        <v>34.1</v>
      </c>
      <c r="D22" t="str">
        <f t="shared" si="0"/>
        <v>IL</v>
      </c>
      <c r="G22" t="s">
        <v>245</v>
      </c>
      <c r="H22" t="s">
        <v>1111</v>
      </c>
      <c r="I22" t="s">
        <v>1112</v>
      </c>
    </row>
    <row r="23" spans="1:9" x14ac:dyDescent="0.3">
      <c r="A23">
        <v>21</v>
      </c>
      <c r="B23" t="s">
        <v>260</v>
      </c>
      <c r="C23">
        <v>33.9</v>
      </c>
      <c r="D23" t="str">
        <f t="shared" si="0"/>
        <v>WY</v>
      </c>
      <c r="G23" t="s">
        <v>256</v>
      </c>
      <c r="H23" t="s">
        <v>1113</v>
      </c>
      <c r="I23" t="s">
        <v>1114</v>
      </c>
    </row>
    <row r="24" spans="1:9" x14ac:dyDescent="0.3">
      <c r="A24">
        <v>22</v>
      </c>
      <c r="B24" t="s">
        <v>226</v>
      </c>
      <c r="C24">
        <v>33.799999999999997</v>
      </c>
      <c r="D24" t="str">
        <f t="shared" si="0"/>
        <v>OR</v>
      </c>
      <c r="G24" t="s">
        <v>266</v>
      </c>
      <c r="H24" t="s">
        <v>266</v>
      </c>
      <c r="I24" t="s">
        <v>1115</v>
      </c>
    </row>
    <row r="25" spans="1:9" x14ac:dyDescent="0.3">
      <c r="A25">
        <v>23</v>
      </c>
      <c r="B25" t="s">
        <v>237</v>
      </c>
      <c r="C25">
        <v>33.700000000000003</v>
      </c>
      <c r="D25" t="str">
        <f t="shared" si="0"/>
        <v>ID</v>
      </c>
      <c r="G25" t="s">
        <v>243</v>
      </c>
      <c r="H25" t="s">
        <v>1116</v>
      </c>
      <c r="I25" t="s">
        <v>1117</v>
      </c>
    </row>
    <row r="26" spans="1:9" x14ac:dyDescent="0.3">
      <c r="A26">
        <v>24</v>
      </c>
      <c r="B26" t="s">
        <v>218</v>
      </c>
      <c r="C26">
        <v>33.4</v>
      </c>
      <c r="D26" t="str">
        <f t="shared" si="0"/>
        <v>MO</v>
      </c>
      <c r="G26" t="s">
        <v>252</v>
      </c>
      <c r="H26" t="s">
        <v>1118</v>
      </c>
      <c r="I26" t="s">
        <v>1119</v>
      </c>
    </row>
    <row r="27" spans="1:9" x14ac:dyDescent="0.3">
      <c r="A27">
        <v>25</v>
      </c>
      <c r="B27" t="s">
        <v>233</v>
      </c>
      <c r="C27">
        <v>33.299999999999997</v>
      </c>
      <c r="D27" t="str">
        <f t="shared" si="0"/>
        <v>PA</v>
      </c>
      <c r="G27" t="s">
        <v>235</v>
      </c>
      <c r="H27" t="s">
        <v>1120</v>
      </c>
      <c r="I27" t="s">
        <v>1121</v>
      </c>
    </row>
    <row r="28" spans="1:9" x14ac:dyDescent="0.3">
      <c r="A28">
        <v>26</v>
      </c>
      <c r="B28" t="s">
        <v>263</v>
      </c>
      <c r="C28">
        <v>33.1</v>
      </c>
      <c r="D28" t="str">
        <f t="shared" si="0"/>
        <v>VT</v>
      </c>
      <c r="G28" t="s">
        <v>221</v>
      </c>
      <c r="H28" t="s">
        <v>1122</v>
      </c>
      <c r="I28" t="s">
        <v>788</v>
      </c>
    </row>
    <row r="29" spans="1:9" x14ac:dyDescent="0.3">
      <c r="A29">
        <v>27</v>
      </c>
      <c r="B29" t="s">
        <v>223</v>
      </c>
      <c r="C29">
        <v>33.1</v>
      </c>
      <c r="D29" t="str">
        <f t="shared" si="0"/>
        <v>AZ</v>
      </c>
      <c r="G29" t="s">
        <v>257</v>
      </c>
      <c r="H29" t="s">
        <v>1123</v>
      </c>
      <c r="I29" t="s">
        <v>1124</v>
      </c>
    </row>
    <row r="30" spans="1:9" x14ac:dyDescent="0.3">
      <c r="A30">
        <v>28</v>
      </c>
      <c r="B30" t="s">
        <v>215</v>
      </c>
      <c r="C30">
        <v>33</v>
      </c>
      <c r="D30" t="str">
        <f t="shared" si="0"/>
        <v>GA</v>
      </c>
      <c r="G30" t="s">
        <v>218</v>
      </c>
      <c r="H30" t="s">
        <v>1125</v>
      </c>
      <c r="I30" t="s">
        <v>786</v>
      </c>
    </row>
    <row r="31" spans="1:9" x14ac:dyDescent="0.3">
      <c r="A31">
        <v>29</v>
      </c>
      <c r="B31" t="s">
        <v>246</v>
      </c>
      <c r="C31">
        <v>32.700000000000003</v>
      </c>
      <c r="D31" t="str">
        <f t="shared" si="0"/>
        <v>NC</v>
      </c>
      <c r="G31" t="s">
        <v>261</v>
      </c>
      <c r="H31" t="s">
        <v>1126</v>
      </c>
      <c r="I31" t="s">
        <v>1127</v>
      </c>
    </row>
    <row r="32" spans="1:9" x14ac:dyDescent="0.3">
      <c r="A32">
        <v>30</v>
      </c>
      <c r="B32" t="s">
        <v>221</v>
      </c>
      <c r="C32">
        <v>32.6</v>
      </c>
      <c r="D32" t="str">
        <f t="shared" si="0"/>
        <v>MN</v>
      </c>
      <c r="G32" t="s">
        <v>231</v>
      </c>
      <c r="H32" t="s">
        <v>1128</v>
      </c>
      <c r="I32" t="s">
        <v>803</v>
      </c>
    </row>
    <row r="33" spans="1:9" x14ac:dyDescent="0.3">
      <c r="A33">
        <v>31</v>
      </c>
      <c r="B33" t="s">
        <v>227</v>
      </c>
      <c r="C33">
        <v>32.5</v>
      </c>
      <c r="D33" t="str">
        <f t="shared" si="0"/>
        <v>KS</v>
      </c>
      <c r="G33" t="s">
        <v>225</v>
      </c>
      <c r="H33" t="s">
        <v>1129</v>
      </c>
      <c r="I33" t="s">
        <v>797</v>
      </c>
    </row>
    <row r="34" spans="1:9" x14ac:dyDescent="0.3">
      <c r="A34">
        <v>32</v>
      </c>
      <c r="B34" t="s">
        <v>224</v>
      </c>
      <c r="C34">
        <v>32.5</v>
      </c>
      <c r="D34" t="str">
        <f t="shared" si="0"/>
        <v>IN</v>
      </c>
      <c r="G34" t="s">
        <v>262</v>
      </c>
      <c r="H34" t="s">
        <v>1130</v>
      </c>
      <c r="I34" t="s">
        <v>1131</v>
      </c>
    </row>
    <row r="35" spans="1:9" x14ac:dyDescent="0.3">
      <c r="A35">
        <v>33</v>
      </c>
      <c r="B35" t="s">
        <v>248</v>
      </c>
      <c r="C35">
        <v>32</v>
      </c>
      <c r="D35" t="str">
        <f t="shared" si="0"/>
        <v>TN</v>
      </c>
      <c r="G35" t="s">
        <v>232</v>
      </c>
      <c r="H35" t="s">
        <v>1132</v>
      </c>
      <c r="I35" t="s">
        <v>1133</v>
      </c>
    </row>
    <row r="36" spans="1:9" x14ac:dyDescent="0.3">
      <c r="A36">
        <v>34</v>
      </c>
      <c r="B36" t="s">
        <v>250</v>
      </c>
      <c r="C36">
        <v>31.7</v>
      </c>
      <c r="D36" t="str">
        <f t="shared" si="0"/>
        <v>OK</v>
      </c>
      <c r="G36" t="s">
        <v>247</v>
      </c>
      <c r="H36" t="s">
        <v>1134</v>
      </c>
      <c r="I36" t="s">
        <v>1135</v>
      </c>
    </row>
    <row r="37" spans="1:9" x14ac:dyDescent="0.3">
      <c r="A37">
        <v>35</v>
      </c>
      <c r="B37" t="s">
        <v>243</v>
      </c>
      <c r="C37">
        <v>30.9</v>
      </c>
      <c r="D37" t="str">
        <f t="shared" si="0"/>
        <v>MD</v>
      </c>
      <c r="G37" t="s">
        <v>234</v>
      </c>
      <c r="H37" t="s">
        <v>1136</v>
      </c>
      <c r="I37" t="s">
        <v>1137</v>
      </c>
    </row>
    <row r="38" spans="1:9" x14ac:dyDescent="0.3">
      <c r="A38">
        <v>36</v>
      </c>
      <c r="B38" t="s">
        <v>247</v>
      </c>
      <c r="C38">
        <v>30.6</v>
      </c>
      <c r="D38" t="str">
        <f t="shared" si="0"/>
        <v>NM</v>
      </c>
      <c r="G38" t="s">
        <v>246</v>
      </c>
      <c r="H38" t="s">
        <v>1138</v>
      </c>
      <c r="I38" t="s">
        <v>1139</v>
      </c>
    </row>
    <row r="39" spans="1:9" x14ac:dyDescent="0.3">
      <c r="A39">
        <v>37</v>
      </c>
      <c r="B39" t="s">
        <v>252</v>
      </c>
      <c r="C39">
        <v>30.3</v>
      </c>
      <c r="D39" t="str">
        <f t="shared" si="0"/>
        <v>MA</v>
      </c>
      <c r="G39" t="s">
        <v>238</v>
      </c>
      <c r="H39" t="s">
        <v>1140</v>
      </c>
      <c r="I39" t="s">
        <v>801</v>
      </c>
    </row>
    <row r="40" spans="1:9" x14ac:dyDescent="0.3">
      <c r="A40">
        <v>38</v>
      </c>
      <c r="B40" t="s">
        <v>222</v>
      </c>
      <c r="C40">
        <v>30.2</v>
      </c>
      <c r="D40" t="str">
        <f t="shared" si="0"/>
        <v>CO</v>
      </c>
      <c r="G40" t="s">
        <v>217</v>
      </c>
      <c r="H40" t="s">
        <v>217</v>
      </c>
      <c r="I40" t="s">
        <v>792</v>
      </c>
    </row>
    <row r="41" spans="1:9" x14ac:dyDescent="0.3">
      <c r="A41">
        <v>39</v>
      </c>
      <c r="B41" t="s">
        <v>238</v>
      </c>
      <c r="C41">
        <v>30</v>
      </c>
      <c r="D41" t="str">
        <f t="shared" si="0"/>
        <v>ND</v>
      </c>
      <c r="G41" t="s">
        <v>250</v>
      </c>
      <c r="H41" t="s">
        <v>1141</v>
      </c>
      <c r="I41" t="s">
        <v>1142</v>
      </c>
    </row>
    <row r="42" spans="1:9" x14ac:dyDescent="0.3">
      <c r="A42">
        <v>40</v>
      </c>
      <c r="B42" t="s">
        <v>258</v>
      </c>
      <c r="C42">
        <v>29.9</v>
      </c>
      <c r="D42" t="str">
        <f t="shared" si="0"/>
        <v>WV</v>
      </c>
      <c r="G42" t="s">
        <v>226</v>
      </c>
      <c r="H42" t="s">
        <v>1143</v>
      </c>
      <c r="I42" t="s">
        <v>799</v>
      </c>
    </row>
    <row r="43" spans="1:9" x14ac:dyDescent="0.3">
      <c r="A43">
        <v>41</v>
      </c>
      <c r="B43" t="s">
        <v>232</v>
      </c>
      <c r="C43">
        <v>29.7</v>
      </c>
      <c r="D43" t="str">
        <f t="shared" si="0"/>
        <v>NJ</v>
      </c>
      <c r="G43" t="s">
        <v>233</v>
      </c>
      <c r="H43" t="s">
        <v>1144</v>
      </c>
      <c r="I43" t="s">
        <v>1145</v>
      </c>
    </row>
    <row r="44" spans="1:9" x14ac:dyDescent="0.3">
      <c r="A44">
        <v>42</v>
      </c>
      <c r="B44" t="s">
        <v>254</v>
      </c>
      <c r="C44">
        <v>29.4</v>
      </c>
      <c r="D44" t="str">
        <f t="shared" si="0"/>
        <v>AR</v>
      </c>
      <c r="G44" t="s">
        <v>1146</v>
      </c>
      <c r="H44" t="s">
        <v>1147</v>
      </c>
      <c r="I44" t="s">
        <v>1148</v>
      </c>
    </row>
    <row r="45" spans="1:9" x14ac:dyDescent="0.3">
      <c r="A45">
        <v>43</v>
      </c>
      <c r="B45" t="s">
        <v>256</v>
      </c>
      <c r="C45">
        <v>29</v>
      </c>
      <c r="D45" t="str">
        <f t="shared" si="0"/>
        <v>LA</v>
      </c>
      <c r="G45" t="s">
        <v>264</v>
      </c>
      <c r="H45" t="s">
        <v>1149</v>
      </c>
      <c r="I45" t="s">
        <v>1150</v>
      </c>
    </row>
    <row r="46" spans="1:9" x14ac:dyDescent="0.3">
      <c r="A46">
        <v>44</v>
      </c>
      <c r="B46" t="s">
        <v>1079</v>
      </c>
      <c r="C46">
        <v>28.9</v>
      </c>
      <c r="D46" t="s">
        <v>1101</v>
      </c>
      <c r="G46" t="s">
        <v>255</v>
      </c>
      <c r="H46" t="s">
        <v>1151</v>
      </c>
      <c r="I46" t="s">
        <v>1152</v>
      </c>
    </row>
    <row r="47" spans="1:9" x14ac:dyDescent="0.3">
      <c r="A47">
        <v>45</v>
      </c>
      <c r="B47" t="s">
        <v>228</v>
      </c>
      <c r="C47">
        <v>28.7</v>
      </c>
      <c r="D47" t="str">
        <f t="shared" si="0"/>
        <v>UT</v>
      </c>
      <c r="G47" t="s">
        <v>240</v>
      </c>
      <c r="H47" t="s">
        <v>1153</v>
      </c>
      <c r="I47" t="s">
        <v>804</v>
      </c>
    </row>
    <row r="48" spans="1:9" x14ac:dyDescent="0.3">
      <c r="A48">
        <v>46</v>
      </c>
      <c r="B48" t="s">
        <v>236</v>
      </c>
      <c r="C48">
        <v>28.7</v>
      </c>
      <c r="D48" t="str">
        <f t="shared" si="0"/>
        <v>TX</v>
      </c>
      <c r="G48" t="s">
        <v>248</v>
      </c>
      <c r="H48" t="s">
        <v>1154</v>
      </c>
      <c r="I48" t="s">
        <v>1155</v>
      </c>
    </row>
    <row r="49" spans="1:9" x14ac:dyDescent="0.3">
      <c r="A49">
        <v>47</v>
      </c>
      <c r="B49" t="s">
        <v>235</v>
      </c>
      <c r="C49">
        <v>28.4</v>
      </c>
      <c r="D49" t="str">
        <f t="shared" si="0"/>
        <v>MI</v>
      </c>
      <c r="G49" t="s">
        <v>236</v>
      </c>
      <c r="H49" t="s">
        <v>236</v>
      </c>
      <c r="I49" t="s">
        <v>1156</v>
      </c>
    </row>
    <row r="50" spans="1:9" x14ac:dyDescent="0.3">
      <c r="A50">
        <v>48</v>
      </c>
      <c r="B50" t="s">
        <v>266</v>
      </c>
      <c r="C50">
        <v>27.8</v>
      </c>
      <c r="D50" t="str">
        <f t="shared" si="0"/>
        <v>ME</v>
      </c>
      <c r="G50" t="s">
        <v>228</v>
      </c>
      <c r="H50" t="s">
        <v>228</v>
      </c>
      <c r="I50" t="s">
        <v>800</v>
      </c>
    </row>
    <row r="51" spans="1:9" x14ac:dyDescent="0.3">
      <c r="A51">
        <v>49</v>
      </c>
      <c r="B51" t="s">
        <v>257</v>
      </c>
      <c r="C51">
        <v>27.1</v>
      </c>
      <c r="D51" t="str">
        <f t="shared" si="0"/>
        <v>MS</v>
      </c>
      <c r="G51" t="s">
        <v>263</v>
      </c>
      <c r="H51" t="s">
        <v>1157</v>
      </c>
      <c r="I51" t="s">
        <v>1158</v>
      </c>
    </row>
    <row r="52" spans="1:9" x14ac:dyDescent="0.3">
      <c r="A52">
        <v>50</v>
      </c>
      <c r="B52" t="s">
        <v>253</v>
      </c>
      <c r="C52">
        <v>24.4</v>
      </c>
      <c r="D52" t="str">
        <f t="shared" si="0"/>
        <v>AK</v>
      </c>
      <c r="G52" t="s">
        <v>1159</v>
      </c>
      <c r="H52" t="s">
        <v>1160</v>
      </c>
      <c r="I52" t="s">
        <v>1161</v>
      </c>
    </row>
    <row r="53" spans="1:9" x14ac:dyDescent="0.3">
      <c r="A53">
        <v>51</v>
      </c>
      <c r="B53" t="s">
        <v>234</v>
      </c>
      <c r="C53">
        <v>22.8</v>
      </c>
      <c r="D53" t="str">
        <f t="shared" si="0"/>
        <v>NY</v>
      </c>
      <c r="G53" t="s">
        <v>241</v>
      </c>
      <c r="H53" t="s">
        <v>1162</v>
      </c>
      <c r="I53" t="s">
        <v>1163</v>
      </c>
    </row>
    <row r="54" spans="1:9" x14ac:dyDescent="0.3">
      <c r="G54" t="s">
        <v>219</v>
      </c>
      <c r="H54" t="s">
        <v>1164</v>
      </c>
      <c r="I54" t="s">
        <v>793</v>
      </c>
    </row>
    <row r="55" spans="1:9" x14ac:dyDescent="0.3">
      <c r="G55" t="s">
        <v>258</v>
      </c>
      <c r="H55" t="s">
        <v>1165</v>
      </c>
      <c r="I55" t="s">
        <v>1166</v>
      </c>
    </row>
    <row r="56" spans="1:9" x14ac:dyDescent="0.3">
      <c r="G56" t="s">
        <v>220</v>
      </c>
      <c r="H56" t="s">
        <v>1167</v>
      </c>
      <c r="I56" t="s">
        <v>787</v>
      </c>
    </row>
    <row r="57" spans="1:9" x14ac:dyDescent="0.3">
      <c r="G57" t="s">
        <v>260</v>
      </c>
      <c r="H57" t="s">
        <v>1168</v>
      </c>
      <c r="I57" t="s">
        <v>1169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A817-2D42-4343-A251-0CA230D2F353}">
  <dimension ref="A1:K211"/>
  <sheetViews>
    <sheetView workbookViewId="0">
      <selection activeCell="M1" sqref="M1"/>
    </sheetView>
  </sheetViews>
  <sheetFormatPr defaultRowHeight="14.4" x14ac:dyDescent="0.3"/>
  <cols>
    <col min="1" max="1" width="51.44140625" bestFit="1" customWidth="1"/>
    <col min="2" max="2" width="29.21875" bestFit="1" customWidth="1"/>
    <col min="3" max="3" width="59.77734375" bestFit="1" customWidth="1"/>
    <col min="6" max="7" width="30.33203125" bestFit="1" customWidth="1"/>
    <col min="8" max="8" width="5.21875" bestFit="1" customWidth="1"/>
    <col min="9" max="9" width="9.6640625" bestFit="1" customWidth="1"/>
    <col min="10" max="10" width="46.6640625" bestFit="1" customWidth="1"/>
  </cols>
  <sheetData>
    <row r="1" spans="1:11" x14ac:dyDescent="0.3">
      <c r="A1" t="s">
        <v>211</v>
      </c>
      <c r="B1" t="s">
        <v>831</v>
      </c>
      <c r="C1" t="s">
        <v>945</v>
      </c>
      <c r="G1" t="s">
        <v>575</v>
      </c>
      <c r="H1" t="s">
        <v>267</v>
      </c>
      <c r="I1" t="s">
        <v>276</v>
      </c>
      <c r="J1" s="5" t="s">
        <v>942</v>
      </c>
      <c r="K1" t="s">
        <v>1077</v>
      </c>
    </row>
    <row r="2" spans="1:11" ht="15.6" x14ac:dyDescent="0.3">
      <c r="A2" t="s">
        <v>902</v>
      </c>
      <c r="B2">
        <v>3</v>
      </c>
      <c r="C2" t="str">
        <f>UPPER(A2)</f>
        <v>ABILENE-SWEETWATER TX</v>
      </c>
      <c r="F2" s="8" t="s">
        <v>305</v>
      </c>
      <c r="G2" t="s">
        <v>374</v>
      </c>
      <c r="H2" t="s">
        <v>786</v>
      </c>
      <c r="I2" t="s">
        <v>585</v>
      </c>
      <c r="J2" t="str">
        <f t="shared" ref="J2:J59" si="0">VLOOKUP(F2,$C$2:$C$211,1,FALSE)</f>
        <v>KANSAS CITY MO</v>
      </c>
      <c r="K2">
        <f>_xlfn.XLOOKUP(J2,$C$2:$C$211,$B$2:$B$211,0,0)</f>
        <v>29</v>
      </c>
    </row>
    <row r="3" spans="1:11" ht="15.6" x14ac:dyDescent="0.3">
      <c r="A3" t="s">
        <v>1012</v>
      </c>
      <c r="B3">
        <v>0</v>
      </c>
      <c r="C3" t="str">
        <f>UPPER(A3)</f>
        <v>ALBANY GA</v>
      </c>
      <c r="F3" s="15" t="s">
        <v>308</v>
      </c>
      <c r="G3" t="s">
        <v>372</v>
      </c>
      <c r="H3" t="s">
        <v>787</v>
      </c>
      <c r="I3" t="s">
        <v>583</v>
      </c>
      <c r="J3" t="str">
        <f t="shared" si="0"/>
        <v>MILWAUKEE WI</v>
      </c>
      <c r="K3">
        <f t="shared" ref="K3:K59" si="1">_xlfn.XLOOKUP(J3,$C$2:$C$211,$B$2:$B$211,0,0)</f>
        <v>49</v>
      </c>
    </row>
    <row r="4" spans="1:11" ht="15.6" x14ac:dyDescent="0.3">
      <c r="A4" t="s">
        <v>916</v>
      </c>
      <c r="B4">
        <v>2</v>
      </c>
      <c r="C4" t="str">
        <f>UPPER(A4)</f>
        <v>ALBANY-SCHENECTADY-TROY NY</v>
      </c>
      <c r="F4" s="15" t="s">
        <v>309</v>
      </c>
      <c r="G4" t="s">
        <v>367</v>
      </c>
      <c r="H4" t="s">
        <v>788</v>
      </c>
      <c r="I4" t="s">
        <v>578</v>
      </c>
      <c r="J4" t="s">
        <v>941</v>
      </c>
      <c r="K4">
        <f t="shared" si="1"/>
        <v>26</v>
      </c>
    </row>
    <row r="5" spans="1:11" ht="15.6" x14ac:dyDescent="0.3">
      <c r="A5" t="s">
        <v>898</v>
      </c>
      <c r="B5">
        <v>5</v>
      </c>
      <c r="C5" t="str">
        <f>UPPER(A5)</f>
        <v>ALBUQUERQUE-SANTA FE NM</v>
      </c>
      <c r="F5" s="15" t="s">
        <v>310</v>
      </c>
      <c r="G5" t="s">
        <v>371</v>
      </c>
      <c r="H5" t="s">
        <v>786</v>
      </c>
      <c r="I5" t="s">
        <v>582</v>
      </c>
      <c r="J5" t="s">
        <v>943</v>
      </c>
      <c r="K5">
        <f t="shared" si="1"/>
        <v>23</v>
      </c>
    </row>
    <row r="6" spans="1:11" ht="15.6" x14ac:dyDescent="0.3">
      <c r="A6" t="s">
        <v>1036</v>
      </c>
      <c r="B6">
        <v>0</v>
      </c>
      <c r="C6" t="str">
        <f>UPPER(A6)</f>
        <v>ALEXANDRIA LA</v>
      </c>
      <c r="F6" s="15" t="s">
        <v>311</v>
      </c>
      <c r="G6" t="s">
        <v>402</v>
      </c>
      <c r="H6" t="s">
        <v>786</v>
      </c>
      <c r="I6" t="s">
        <v>615</v>
      </c>
      <c r="J6" t="s">
        <v>944</v>
      </c>
      <c r="K6">
        <f t="shared" si="1"/>
        <v>50</v>
      </c>
    </row>
    <row r="7" spans="1:11" ht="15.6" x14ac:dyDescent="0.3">
      <c r="A7" t="s">
        <v>1022</v>
      </c>
      <c r="B7">
        <v>0</v>
      </c>
      <c r="C7" t="str">
        <f>UPPER(A7)</f>
        <v>ALPENA MI</v>
      </c>
      <c r="F7" s="15" t="s">
        <v>312</v>
      </c>
      <c r="G7" t="s">
        <v>424</v>
      </c>
      <c r="H7" t="s">
        <v>788</v>
      </c>
      <c r="I7" t="s">
        <v>636</v>
      </c>
      <c r="J7" t="s">
        <v>946</v>
      </c>
      <c r="K7">
        <f t="shared" si="1"/>
        <v>42</v>
      </c>
    </row>
    <row r="8" spans="1:11" ht="15.6" x14ac:dyDescent="0.3">
      <c r="A8" t="s">
        <v>1031</v>
      </c>
      <c r="B8">
        <v>0</v>
      </c>
      <c r="C8" t="str">
        <f>UPPER(A8)</f>
        <v>AMARILLO TX</v>
      </c>
      <c r="F8" s="15" t="s">
        <v>313</v>
      </c>
      <c r="G8" t="s">
        <v>427</v>
      </c>
      <c r="H8" t="s">
        <v>786</v>
      </c>
      <c r="I8" t="s">
        <v>639</v>
      </c>
      <c r="J8" t="s">
        <v>947</v>
      </c>
      <c r="K8">
        <f t="shared" si="1"/>
        <v>39</v>
      </c>
    </row>
    <row r="9" spans="1:11" ht="15.6" x14ac:dyDescent="0.3">
      <c r="A9" t="s">
        <v>1048</v>
      </c>
      <c r="B9">
        <v>0</v>
      </c>
      <c r="C9" t="str">
        <f>UPPER(A9)</f>
        <v>ANCHORAGE AK</v>
      </c>
      <c r="F9" s="15" t="s">
        <v>314</v>
      </c>
      <c r="G9" t="s">
        <v>405</v>
      </c>
      <c r="H9" t="s">
        <v>787</v>
      </c>
      <c r="I9" t="s">
        <v>618</v>
      </c>
      <c r="J9" t="s">
        <v>948</v>
      </c>
      <c r="K9">
        <f t="shared" si="1"/>
        <v>54</v>
      </c>
    </row>
    <row r="10" spans="1:11" ht="15.6" x14ac:dyDescent="0.3">
      <c r="A10" t="s">
        <v>895</v>
      </c>
      <c r="B10">
        <v>6</v>
      </c>
      <c r="C10" t="str">
        <f>UPPER(A10)</f>
        <v>ATLANTA GA</v>
      </c>
      <c r="F10" s="15" t="s">
        <v>315</v>
      </c>
      <c r="G10" t="s">
        <v>380</v>
      </c>
      <c r="H10" t="s">
        <v>787</v>
      </c>
      <c r="I10" t="s">
        <v>593</v>
      </c>
      <c r="J10" t="str">
        <f t="shared" si="0"/>
        <v>MADISON WI</v>
      </c>
      <c r="K10">
        <f t="shared" si="1"/>
        <v>64</v>
      </c>
    </row>
    <row r="11" spans="1:11" ht="15.6" x14ac:dyDescent="0.3">
      <c r="A11" t="s">
        <v>926</v>
      </c>
      <c r="B11">
        <v>1</v>
      </c>
      <c r="C11" t="str">
        <f>UPPER(A11)</f>
        <v>AUGUSTA GA</v>
      </c>
      <c r="F11" s="15" t="s">
        <v>316</v>
      </c>
      <c r="G11" t="s">
        <v>454</v>
      </c>
      <c r="H11" t="s">
        <v>788</v>
      </c>
      <c r="I11" t="s">
        <v>666</v>
      </c>
      <c r="J11" t="str">
        <f t="shared" si="0"/>
        <v>MANKATO MN</v>
      </c>
      <c r="K11">
        <f t="shared" si="1"/>
        <v>25</v>
      </c>
    </row>
    <row r="12" spans="1:11" ht="15.6" x14ac:dyDescent="0.3">
      <c r="A12" t="s">
        <v>932</v>
      </c>
      <c r="B12">
        <v>1</v>
      </c>
      <c r="C12" t="str">
        <f>UPPER(A12)</f>
        <v>AUSTIN TX</v>
      </c>
      <c r="F12" s="15" t="s">
        <v>317</v>
      </c>
      <c r="G12" t="s">
        <v>450</v>
      </c>
      <c r="H12" t="s">
        <v>786</v>
      </c>
      <c r="I12" t="s">
        <v>662</v>
      </c>
      <c r="J12" t="s">
        <v>949</v>
      </c>
      <c r="K12">
        <f t="shared" si="1"/>
        <v>100</v>
      </c>
    </row>
    <row r="13" spans="1:11" ht="15.6" x14ac:dyDescent="0.3">
      <c r="A13" t="s">
        <v>992</v>
      </c>
      <c r="B13">
        <v>0</v>
      </c>
      <c r="C13" t="str">
        <f>UPPER(A13)</f>
        <v>BAKERSFIELD CA</v>
      </c>
      <c r="F13" s="15" t="s">
        <v>318</v>
      </c>
      <c r="G13" t="s">
        <v>414</v>
      </c>
      <c r="H13" t="s">
        <v>787</v>
      </c>
      <c r="I13" t="s">
        <v>626</v>
      </c>
      <c r="J13" t="s">
        <v>950</v>
      </c>
      <c r="K13">
        <f t="shared" si="1"/>
        <v>46</v>
      </c>
    </row>
    <row r="14" spans="1:11" ht="15.6" x14ac:dyDescent="0.3">
      <c r="A14" t="s">
        <v>934</v>
      </c>
      <c r="B14">
        <v>1</v>
      </c>
      <c r="C14" t="str">
        <f>UPPER(A14)</f>
        <v>BALTIMORE MD</v>
      </c>
      <c r="F14" s="15" t="s">
        <v>319</v>
      </c>
      <c r="G14" t="s">
        <v>383</v>
      </c>
      <c r="H14" t="s">
        <v>789</v>
      </c>
      <c r="I14" t="s">
        <v>596</v>
      </c>
      <c r="J14" t="s">
        <v>951</v>
      </c>
      <c r="K14">
        <f t="shared" si="1"/>
        <v>41</v>
      </c>
    </row>
    <row r="15" spans="1:11" ht="15.6" x14ac:dyDescent="0.3">
      <c r="A15" t="s">
        <v>1014</v>
      </c>
      <c r="B15">
        <v>0</v>
      </c>
      <c r="C15" t="str">
        <f>UPPER(A15)</f>
        <v>BANGOR ME</v>
      </c>
      <c r="F15" s="21" t="s">
        <v>320</v>
      </c>
      <c r="G15" t="s">
        <v>365</v>
      </c>
      <c r="H15" t="s">
        <v>790</v>
      </c>
      <c r="I15" t="s">
        <v>576</v>
      </c>
      <c r="J15" t="str">
        <f t="shared" si="0"/>
        <v>ATLANTA GA</v>
      </c>
      <c r="K15">
        <f t="shared" si="1"/>
        <v>6</v>
      </c>
    </row>
    <row r="16" spans="1:11" ht="15.6" x14ac:dyDescent="0.3">
      <c r="A16" t="s">
        <v>1045</v>
      </c>
      <c r="B16">
        <v>0</v>
      </c>
      <c r="C16" t="str">
        <f>UPPER(A16)</f>
        <v>BATON ROUGE LA</v>
      </c>
      <c r="F16" s="21" t="s">
        <v>321</v>
      </c>
      <c r="G16" t="s">
        <v>366</v>
      </c>
      <c r="H16" t="s">
        <v>791</v>
      </c>
      <c r="I16" t="s">
        <v>577</v>
      </c>
      <c r="J16" t="str">
        <f t="shared" si="0"/>
        <v>CHICAGO IL</v>
      </c>
      <c r="K16">
        <f t="shared" si="1"/>
        <v>14</v>
      </c>
    </row>
    <row r="17" spans="1:11" ht="15.6" x14ac:dyDescent="0.3">
      <c r="A17" t="s">
        <v>1042</v>
      </c>
      <c r="B17">
        <v>0</v>
      </c>
      <c r="C17" t="str">
        <f>UPPER(A17)</f>
        <v>BEAUMONT-PORT ARTHUR TX</v>
      </c>
      <c r="F17" s="21" t="s">
        <v>322</v>
      </c>
      <c r="G17" t="s">
        <v>382</v>
      </c>
      <c r="H17" t="s">
        <v>792</v>
      </c>
      <c r="I17" t="s">
        <v>595</v>
      </c>
      <c r="J17" t="str">
        <f t="shared" si="0"/>
        <v>CINCINNATI OH</v>
      </c>
      <c r="K17">
        <f t="shared" si="1"/>
        <v>8</v>
      </c>
    </row>
    <row r="18" spans="1:11" ht="15.6" x14ac:dyDescent="0.3">
      <c r="A18" t="s">
        <v>884</v>
      </c>
      <c r="B18">
        <v>9</v>
      </c>
      <c r="C18" t="str">
        <f>UPPER(A18)</f>
        <v>BEND OR</v>
      </c>
      <c r="F18" s="21" t="s">
        <v>323</v>
      </c>
      <c r="G18" t="s">
        <v>376</v>
      </c>
      <c r="H18" t="s">
        <v>792</v>
      </c>
      <c r="I18" t="s">
        <v>588</v>
      </c>
      <c r="J18" t="s">
        <v>952</v>
      </c>
      <c r="K18">
        <f t="shared" si="1"/>
        <v>8</v>
      </c>
    </row>
    <row r="19" spans="1:11" ht="15.6" x14ac:dyDescent="0.3">
      <c r="A19" t="s">
        <v>962</v>
      </c>
      <c r="B19">
        <v>0</v>
      </c>
      <c r="C19" t="str">
        <f>UPPER(A19)</f>
        <v>BILLINGS, MT</v>
      </c>
      <c r="F19" s="21" t="s">
        <v>324</v>
      </c>
      <c r="G19" t="s">
        <v>324</v>
      </c>
      <c r="H19" t="s">
        <v>792</v>
      </c>
      <c r="I19" t="s">
        <v>591</v>
      </c>
      <c r="J19" t="str">
        <f t="shared" si="0"/>
        <v>COLUMBUS OH</v>
      </c>
      <c r="K19">
        <f t="shared" si="1"/>
        <v>9</v>
      </c>
    </row>
    <row r="20" spans="1:11" ht="15.6" x14ac:dyDescent="0.3">
      <c r="A20" t="s">
        <v>966</v>
      </c>
      <c r="B20">
        <v>0</v>
      </c>
      <c r="C20" t="str">
        <f>UPPER(A20)</f>
        <v>BILOXI-GULFPORT MS</v>
      </c>
      <c r="F20" s="21" t="s">
        <v>325</v>
      </c>
      <c r="G20" t="s">
        <v>388</v>
      </c>
      <c r="H20" t="s">
        <v>792</v>
      </c>
      <c r="I20" t="s">
        <v>601</v>
      </c>
      <c r="J20" t="str">
        <f t="shared" si="0"/>
        <v>DAYTON OH</v>
      </c>
      <c r="K20">
        <f t="shared" si="1"/>
        <v>5</v>
      </c>
    </row>
    <row r="21" spans="1:11" ht="15.6" x14ac:dyDescent="0.3">
      <c r="A21" t="s">
        <v>1010</v>
      </c>
      <c r="B21">
        <v>0</v>
      </c>
      <c r="C21" t="str">
        <f>UPPER(A21)</f>
        <v>BINGHAMTON NY</v>
      </c>
      <c r="F21" s="21" t="s">
        <v>326</v>
      </c>
      <c r="G21" t="s">
        <v>368</v>
      </c>
      <c r="H21" t="s">
        <v>793</v>
      </c>
      <c r="I21" t="s">
        <v>579</v>
      </c>
      <c r="J21" t="s">
        <v>953</v>
      </c>
      <c r="K21">
        <f t="shared" si="1"/>
        <v>10</v>
      </c>
    </row>
    <row r="22" spans="1:11" ht="15.6" x14ac:dyDescent="0.3">
      <c r="A22" t="s">
        <v>906</v>
      </c>
      <c r="B22">
        <v>2</v>
      </c>
      <c r="C22" t="str">
        <f>UPPER(A22)</f>
        <v>BIRMINGHAM AL</v>
      </c>
      <c r="F22" s="21" t="s">
        <v>327</v>
      </c>
      <c r="G22" t="s">
        <v>473</v>
      </c>
      <c r="H22" t="s">
        <v>792</v>
      </c>
      <c r="I22" t="s">
        <v>686</v>
      </c>
      <c r="J22" t="str">
        <f t="shared" si="0"/>
        <v>ZANESVILLE OH</v>
      </c>
      <c r="K22">
        <f t="shared" si="1"/>
        <v>0</v>
      </c>
    </row>
    <row r="23" spans="1:11" ht="15.6" x14ac:dyDescent="0.3">
      <c r="A23" t="s">
        <v>971</v>
      </c>
      <c r="B23">
        <v>0</v>
      </c>
      <c r="C23" t="str">
        <f>UPPER(A23)</f>
        <v>BLUEFIELD-BECKLEY-OAK HILL WV</v>
      </c>
      <c r="F23" s="21" t="s">
        <v>328</v>
      </c>
      <c r="G23" t="s">
        <v>403</v>
      </c>
      <c r="H23" t="s">
        <v>794</v>
      </c>
      <c r="I23" t="s">
        <v>616</v>
      </c>
      <c r="J23" t="str">
        <f t="shared" si="0"/>
        <v>BOISE ID</v>
      </c>
      <c r="K23">
        <f t="shared" si="1"/>
        <v>8</v>
      </c>
    </row>
    <row r="24" spans="1:11" ht="15.6" x14ac:dyDescent="0.3">
      <c r="A24" t="s">
        <v>888</v>
      </c>
      <c r="B24">
        <v>8</v>
      </c>
      <c r="C24" t="str">
        <f>UPPER(A24)</f>
        <v>BOISE ID</v>
      </c>
      <c r="F24" s="21" t="s">
        <v>329</v>
      </c>
      <c r="G24" t="s">
        <v>446</v>
      </c>
      <c r="H24" t="s">
        <v>794</v>
      </c>
      <c r="I24" t="s">
        <v>658</v>
      </c>
      <c r="J24" t="s">
        <v>954</v>
      </c>
      <c r="K24">
        <f t="shared" si="1"/>
        <v>20</v>
      </c>
    </row>
    <row r="25" spans="1:11" ht="15.6" x14ac:dyDescent="0.3">
      <c r="A25" t="s">
        <v>919</v>
      </c>
      <c r="B25">
        <v>1</v>
      </c>
      <c r="C25" t="str">
        <f>UPPER(A25)</f>
        <v>BOSTON MA-MANCHESTER NH</v>
      </c>
      <c r="F25" s="21" t="s">
        <v>330</v>
      </c>
      <c r="G25" t="s">
        <v>461</v>
      </c>
      <c r="H25" t="s">
        <v>792</v>
      </c>
      <c r="I25" t="s">
        <v>674</v>
      </c>
      <c r="J25" t="str">
        <f t="shared" si="0"/>
        <v>LIMA OH</v>
      </c>
      <c r="K25">
        <f t="shared" si="1"/>
        <v>0</v>
      </c>
    </row>
    <row r="26" spans="1:11" ht="15.6" x14ac:dyDescent="0.3">
      <c r="A26" t="s">
        <v>1047</v>
      </c>
      <c r="B26">
        <v>0</v>
      </c>
      <c r="C26" t="str">
        <f>UPPER(A26)</f>
        <v>BOWLING GREEN KY</v>
      </c>
      <c r="F26" s="21" t="s">
        <v>331</v>
      </c>
      <c r="G26" t="s">
        <v>442</v>
      </c>
      <c r="H26" t="s">
        <v>791</v>
      </c>
      <c r="I26" t="s">
        <v>654</v>
      </c>
      <c r="J26" t="s">
        <v>1057</v>
      </c>
      <c r="K26">
        <f t="shared" si="1"/>
        <v>24</v>
      </c>
    </row>
    <row r="27" spans="1:11" ht="15.6" x14ac:dyDescent="0.3">
      <c r="A27" t="s">
        <v>923</v>
      </c>
      <c r="B27">
        <v>1</v>
      </c>
      <c r="C27" t="str">
        <f>UPPER(A27)</f>
        <v>BUFFALO NY</v>
      </c>
      <c r="F27" s="21" t="s">
        <v>332</v>
      </c>
      <c r="G27" t="s">
        <v>411</v>
      </c>
      <c r="H27" t="s">
        <v>791</v>
      </c>
      <c r="I27" t="s">
        <v>623</v>
      </c>
      <c r="J27" t="str">
        <f t="shared" si="0"/>
        <v>ROCKFORD IL</v>
      </c>
      <c r="K27">
        <f t="shared" si="1"/>
        <v>16</v>
      </c>
    </row>
    <row r="28" spans="1:11" ht="15.6" x14ac:dyDescent="0.3">
      <c r="A28" t="s">
        <v>998</v>
      </c>
      <c r="B28">
        <v>0</v>
      </c>
      <c r="C28" t="str">
        <f>UPPER(A28)</f>
        <v>BURLINGTON VT-PLATTSBURGH NY</v>
      </c>
      <c r="F28" s="21" t="s">
        <v>333</v>
      </c>
      <c r="G28" t="s">
        <v>397</v>
      </c>
      <c r="H28" t="s">
        <v>793</v>
      </c>
      <c r="I28" t="s">
        <v>610</v>
      </c>
      <c r="J28" t="str">
        <f t="shared" si="0"/>
        <v>SPOKANE WA</v>
      </c>
      <c r="K28">
        <f t="shared" si="1"/>
        <v>8</v>
      </c>
    </row>
    <row r="29" spans="1:11" ht="15.6" x14ac:dyDescent="0.3">
      <c r="A29" t="s">
        <v>961</v>
      </c>
      <c r="B29">
        <v>0</v>
      </c>
      <c r="C29" t="str">
        <f>UPPER(A29)</f>
        <v>BUTTE-BOZEMAN MT</v>
      </c>
      <c r="F29" s="21" t="s">
        <v>334</v>
      </c>
      <c r="G29" t="s">
        <v>395</v>
      </c>
      <c r="H29" t="s">
        <v>791</v>
      </c>
      <c r="I29" t="s">
        <v>608</v>
      </c>
      <c r="J29" t="s">
        <v>1058</v>
      </c>
      <c r="K29">
        <f t="shared" si="1"/>
        <v>13</v>
      </c>
    </row>
    <row r="30" spans="1:11" ht="15.6" x14ac:dyDescent="0.3">
      <c r="A30" t="s">
        <v>1053</v>
      </c>
      <c r="B30">
        <v>0</v>
      </c>
      <c r="C30" t="str">
        <f>UPPER(A30)</f>
        <v>CASPER-RIVERTON WY</v>
      </c>
      <c r="F30" s="21" t="s">
        <v>335</v>
      </c>
      <c r="G30" t="s">
        <v>400</v>
      </c>
      <c r="H30" t="s">
        <v>792</v>
      </c>
      <c r="I30" t="s">
        <v>613</v>
      </c>
      <c r="J30" t="str">
        <f t="shared" si="0"/>
        <v>TOLEDO OH</v>
      </c>
      <c r="K30">
        <f t="shared" si="1"/>
        <v>10</v>
      </c>
    </row>
    <row r="31" spans="1:11" ht="15.6" x14ac:dyDescent="0.3">
      <c r="A31" t="s">
        <v>861</v>
      </c>
      <c r="B31">
        <v>21</v>
      </c>
      <c r="C31" t="str">
        <f>UPPER(A31)</f>
        <v>CEDAR RAPIDS-WATERLOO-IOWA CITY &amp; DUBUQUE IA</v>
      </c>
      <c r="F31" s="21" t="s">
        <v>336</v>
      </c>
      <c r="G31" t="s">
        <v>415</v>
      </c>
      <c r="H31" t="s">
        <v>793</v>
      </c>
      <c r="I31" t="s">
        <v>627</v>
      </c>
      <c r="J31" t="s">
        <v>1059</v>
      </c>
      <c r="K31">
        <f t="shared" si="1"/>
        <v>15</v>
      </c>
    </row>
    <row r="32" spans="1:11" ht="15.6" x14ac:dyDescent="0.3">
      <c r="A32" t="s">
        <v>874</v>
      </c>
      <c r="B32">
        <v>13</v>
      </c>
      <c r="C32" t="str">
        <f>UPPER(A32)</f>
        <v>CHAMPAIGN &amp; SPRINGFIELD-DECATUR IL</v>
      </c>
      <c r="F32" s="21" t="s">
        <v>337</v>
      </c>
      <c r="G32" t="s">
        <v>370</v>
      </c>
      <c r="H32" t="s">
        <v>795</v>
      </c>
      <c r="I32" t="s">
        <v>581</v>
      </c>
      <c r="J32" t="str">
        <f t="shared" si="0"/>
        <v>DENVER CO</v>
      </c>
      <c r="K32">
        <f t="shared" si="1"/>
        <v>19</v>
      </c>
    </row>
    <row r="33" spans="1:11" ht="15.6" x14ac:dyDescent="0.3">
      <c r="A33" t="s">
        <v>1003</v>
      </c>
      <c r="B33">
        <v>0</v>
      </c>
      <c r="C33" t="str">
        <f>UPPER(A33)</f>
        <v>CHARLESTON SC</v>
      </c>
      <c r="F33" s="21" t="s">
        <v>338</v>
      </c>
      <c r="G33" t="s">
        <v>377</v>
      </c>
      <c r="H33" t="s">
        <v>796</v>
      </c>
      <c r="I33" t="s">
        <v>589</v>
      </c>
      <c r="J33" t="str">
        <f t="shared" si="0"/>
        <v>INDIANAPOLIS IN</v>
      </c>
      <c r="K33">
        <f t="shared" si="1"/>
        <v>10</v>
      </c>
    </row>
    <row r="34" spans="1:11" ht="15.6" x14ac:dyDescent="0.3">
      <c r="A34" t="s">
        <v>1019</v>
      </c>
      <c r="B34">
        <v>0</v>
      </c>
      <c r="C34" t="str">
        <f>UPPER(A34)</f>
        <v>CHARLESTON-HUNTINGTON WV</v>
      </c>
      <c r="F34" s="30" t="s">
        <v>339</v>
      </c>
      <c r="G34" t="s">
        <v>373</v>
      </c>
      <c r="H34" t="s">
        <v>797</v>
      </c>
      <c r="I34" t="s">
        <v>584</v>
      </c>
      <c r="J34" t="str">
        <f t="shared" si="0"/>
        <v>LAS VEGAS NV</v>
      </c>
      <c r="K34">
        <f t="shared" si="1"/>
        <v>5</v>
      </c>
    </row>
    <row r="35" spans="1:11" ht="15.6" x14ac:dyDescent="0.3">
      <c r="A35" t="s">
        <v>911</v>
      </c>
      <c r="B35">
        <v>2</v>
      </c>
      <c r="C35" t="str">
        <f>UPPER(A35)</f>
        <v>CHARLOTTE NC</v>
      </c>
      <c r="F35" s="30" t="s">
        <v>340</v>
      </c>
      <c r="G35" t="s">
        <v>369</v>
      </c>
      <c r="H35" t="s">
        <v>798</v>
      </c>
      <c r="I35" t="s">
        <v>580</v>
      </c>
      <c r="J35" t="str">
        <f t="shared" si="0"/>
        <v>PHOENIX AZ</v>
      </c>
      <c r="K35">
        <f t="shared" si="1"/>
        <v>14</v>
      </c>
    </row>
    <row r="36" spans="1:11" ht="15.6" x14ac:dyDescent="0.3">
      <c r="A36" t="s">
        <v>969</v>
      </c>
      <c r="B36">
        <v>0</v>
      </c>
      <c r="C36" t="str">
        <f>UPPER(A36)</f>
        <v>CHARLOTTESVILLE VA</v>
      </c>
      <c r="F36" s="30" t="s">
        <v>341</v>
      </c>
      <c r="G36" t="s">
        <v>341</v>
      </c>
      <c r="H36" t="s">
        <v>799</v>
      </c>
      <c r="I36" t="s">
        <v>586</v>
      </c>
      <c r="J36" t="str">
        <f t="shared" si="0"/>
        <v>PORTLAND OR</v>
      </c>
      <c r="K36">
        <f t="shared" si="1"/>
        <v>7</v>
      </c>
    </row>
    <row r="37" spans="1:11" ht="15.6" x14ac:dyDescent="0.3">
      <c r="A37" t="s">
        <v>1000</v>
      </c>
      <c r="B37">
        <v>0</v>
      </c>
      <c r="C37" t="str">
        <f>UPPER(A37)</f>
        <v>CHATTANOOGA TN</v>
      </c>
      <c r="F37" s="30" t="s">
        <v>342</v>
      </c>
      <c r="G37" t="s">
        <v>375</v>
      </c>
      <c r="H37" t="s">
        <v>800</v>
      </c>
      <c r="I37" t="s">
        <v>587</v>
      </c>
      <c r="J37" t="str">
        <f t="shared" si="0"/>
        <v>SALT LAKE CITY UT</v>
      </c>
      <c r="K37">
        <f t="shared" si="1"/>
        <v>15</v>
      </c>
    </row>
    <row r="38" spans="1:11" ht="15.6" x14ac:dyDescent="0.3">
      <c r="A38" t="s">
        <v>869</v>
      </c>
      <c r="B38">
        <v>15</v>
      </c>
      <c r="C38" t="str">
        <f>UPPER(A38)</f>
        <v>CHEYENNE WY-SCOTTSBLUFF NE</v>
      </c>
      <c r="F38" s="30" t="s">
        <v>343</v>
      </c>
      <c r="G38" t="s">
        <v>343</v>
      </c>
      <c r="H38" t="s">
        <v>799</v>
      </c>
      <c r="I38" t="s">
        <v>671</v>
      </c>
      <c r="J38" t="str">
        <f t="shared" si="0"/>
        <v>BEND OR</v>
      </c>
      <c r="K38">
        <f t="shared" si="1"/>
        <v>9</v>
      </c>
    </row>
    <row r="39" spans="1:11" ht="15.6" x14ac:dyDescent="0.3">
      <c r="A39" t="s">
        <v>872</v>
      </c>
      <c r="B39">
        <v>14</v>
      </c>
      <c r="C39" t="str">
        <f>UPPER(A39)</f>
        <v>CHICAGO IL</v>
      </c>
      <c r="F39" s="30" t="s">
        <v>344</v>
      </c>
      <c r="G39" t="s">
        <v>420</v>
      </c>
      <c r="H39" t="s">
        <v>801</v>
      </c>
      <c r="I39" t="s">
        <v>632</v>
      </c>
      <c r="J39" t="s">
        <v>1060</v>
      </c>
      <c r="K39">
        <f t="shared" si="1"/>
        <v>33</v>
      </c>
    </row>
    <row r="40" spans="1:11" ht="15.6" x14ac:dyDescent="0.3">
      <c r="A40" t="s">
        <v>1056</v>
      </c>
      <c r="B40">
        <v>0</v>
      </c>
      <c r="C40" t="str">
        <f>UPPER(A40)</f>
        <v>CHICO-REDDING CA</v>
      </c>
      <c r="F40" s="30" t="s">
        <v>345</v>
      </c>
      <c r="G40" t="s">
        <v>391</v>
      </c>
      <c r="H40" t="s">
        <v>802</v>
      </c>
      <c r="I40" t="s">
        <v>604</v>
      </c>
      <c r="J40" t="s">
        <v>1061</v>
      </c>
      <c r="K40">
        <f t="shared" si="1"/>
        <v>21</v>
      </c>
    </row>
    <row r="41" spans="1:11" ht="15.6" x14ac:dyDescent="0.3">
      <c r="A41" t="s">
        <v>889</v>
      </c>
      <c r="B41">
        <v>8</v>
      </c>
      <c r="C41" t="str">
        <f>UPPER(A41)</f>
        <v>CINCINNATI OH</v>
      </c>
      <c r="F41" s="30" t="s">
        <v>346</v>
      </c>
      <c r="G41" t="s">
        <v>384</v>
      </c>
      <c r="H41" t="s">
        <v>795</v>
      </c>
      <c r="I41" t="s">
        <v>597</v>
      </c>
      <c r="J41" t="s">
        <v>1062</v>
      </c>
      <c r="K41">
        <f t="shared" si="1"/>
        <v>19</v>
      </c>
    </row>
    <row r="42" spans="1:11" ht="15.6" x14ac:dyDescent="0.3">
      <c r="A42" t="s">
        <v>1025</v>
      </c>
      <c r="B42">
        <v>0</v>
      </c>
      <c r="C42" t="str">
        <f>UPPER(A42)</f>
        <v>CLARKSBURG-WESTON WV</v>
      </c>
      <c r="F42" s="30" t="s">
        <v>347</v>
      </c>
      <c r="G42" t="s">
        <v>399</v>
      </c>
      <c r="H42" t="s">
        <v>802</v>
      </c>
      <c r="I42" t="s">
        <v>612</v>
      </c>
      <c r="J42" t="s">
        <v>1063</v>
      </c>
      <c r="K42">
        <f t="shared" si="1"/>
        <v>22</v>
      </c>
    </row>
    <row r="43" spans="1:11" ht="15.6" x14ac:dyDescent="0.3">
      <c r="A43" t="s">
        <v>890</v>
      </c>
      <c r="B43">
        <v>8</v>
      </c>
      <c r="C43" t="str">
        <f>UPPER(A43)</f>
        <v>CLEVELAND-AKRON (CANTON) OH</v>
      </c>
      <c r="F43" s="30" t="s">
        <v>348</v>
      </c>
      <c r="G43" t="s">
        <v>387</v>
      </c>
      <c r="H43" t="s">
        <v>802</v>
      </c>
      <c r="I43" t="s">
        <v>600</v>
      </c>
      <c r="J43" t="s">
        <v>1064</v>
      </c>
      <c r="K43">
        <f t="shared" si="1"/>
        <v>23</v>
      </c>
    </row>
    <row r="44" spans="1:11" ht="15.6" x14ac:dyDescent="0.3">
      <c r="A44" t="s">
        <v>863</v>
      </c>
      <c r="B44">
        <v>19</v>
      </c>
      <c r="C44" t="str">
        <f>UPPER(A44)</f>
        <v>COLORADO SPRINGS-PUEBLO CO</v>
      </c>
      <c r="F44" s="30" t="s">
        <v>349</v>
      </c>
      <c r="G44" t="s">
        <v>406</v>
      </c>
      <c r="H44" t="s">
        <v>799</v>
      </c>
      <c r="I44" t="s">
        <v>619</v>
      </c>
      <c r="J44" t="str">
        <f t="shared" si="0"/>
        <v>EUGENE OR</v>
      </c>
      <c r="K44">
        <f t="shared" si="1"/>
        <v>10</v>
      </c>
    </row>
    <row r="45" spans="1:11" ht="15.6" x14ac:dyDescent="0.3">
      <c r="A45" t="s">
        <v>901</v>
      </c>
      <c r="B45">
        <v>3</v>
      </c>
      <c r="C45" t="str">
        <f>UPPER(A45)</f>
        <v>COLUMBIA SC</v>
      </c>
      <c r="F45" s="30" t="s">
        <v>350</v>
      </c>
      <c r="G45" t="s">
        <v>430</v>
      </c>
      <c r="H45" t="s">
        <v>796</v>
      </c>
      <c r="I45" t="s">
        <v>642</v>
      </c>
      <c r="J45" t="s">
        <v>1065</v>
      </c>
      <c r="K45">
        <f t="shared" si="1"/>
        <v>10</v>
      </c>
    </row>
    <row r="46" spans="1:11" ht="15.6" x14ac:dyDescent="0.3">
      <c r="A46" t="s">
        <v>836</v>
      </c>
      <c r="B46">
        <v>50</v>
      </c>
      <c r="C46" t="str">
        <f>UPPER(A46)</f>
        <v>COLUMBIA-JEFFERSON CITY MO</v>
      </c>
      <c r="F46" s="30" t="s">
        <v>351</v>
      </c>
      <c r="G46" t="s">
        <v>404</v>
      </c>
      <c r="H46" t="s">
        <v>801</v>
      </c>
      <c r="I46" t="s">
        <v>617</v>
      </c>
      <c r="J46" t="s">
        <v>1066</v>
      </c>
      <c r="K46">
        <f t="shared" si="1"/>
        <v>33</v>
      </c>
    </row>
    <row r="47" spans="1:11" ht="15.6" x14ac:dyDescent="0.3">
      <c r="A47" t="s">
        <v>968</v>
      </c>
      <c r="B47">
        <v>0</v>
      </c>
      <c r="C47" t="str">
        <f>UPPER(A47)</f>
        <v>COLUMBUS GA</v>
      </c>
      <c r="F47" s="30" t="s">
        <v>352</v>
      </c>
      <c r="G47" t="s">
        <v>416</v>
      </c>
      <c r="H47" t="s">
        <v>796</v>
      </c>
      <c r="I47" t="s">
        <v>628</v>
      </c>
      <c r="J47" t="s">
        <v>1067</v>
      </c>
      <c r="K47">
        <f t="shared" si="1"/>
        <v>12</v>
      </c>
    </row>
    <row r="48" spans="1:11" ht="15.6" x14ac:dyDescent="0.3">
      <c r="A48" t="s">
        <v>886</v>
      </c>
      <c r="B48">
        <v>9</v>
      </c>
      <c r="C48" t="str">
        <f>UPPER(A48)</f>
        <v>COLUMBUS OH</v>
      </c>
      <c r="F48" s="30" t="s">
        <v>353</v>
      </c>
      <c r="G48" t="s">
        <v>452</v>
      </c>
      <c r="H48" t="s">
        <v>796</v>
      </c>
      <c r="I48" t="s">
        <v>664</v>
      </c>
      <c r="J48" t="s">
        <v>452</v>
      </c>
      <c r="K48">
        <f t="shared" si="1"/>
        <v>0</v>
      </c>
    </row>
    <row r="49" spans="1:11" ht="15.6" x14ac:dyDescent="0.3">
      <c r="A49" t="s">
        <v>1041</v>
      </c>
      <c r="B49">
        <v>0</v>
      </c>
      <c r="C49" t="str">
        <f>UPPER(A49)</f>
        <v>COLUMBUS-TUPELO-WEST POINT MS</v>
      </c>
      <c r="F49" s="30" t="s">
        <v>354</v>
      </c>
      <c r="G49" t="s">
        <v>401</v>
      </c>
      <c r="H49" t="s">
        <v>803</v>
      </c>
      <c r="I49" t="s">
        <v>614</v>
      </c>
      <c r="J49" t="s">
        <v>1068</v>
      </c>
      <c r="K49">
        <f t="shared" si="1"/>
        <v>22</v>
      </c>
    </row>
    <row r="50" spans="1:11" ht="15.6" x14ac:dyDescent="0.3">
      <c r="A50" t="s">
        <v>1026</v>
      </c>
      <c r="B50">
        <v>0</v>
      </c>
      <c r="C50" t="str">
        <f>UPPER(A50)</f>
        <v>CORPUS CHRISTI TX</v>
      </c>
      <c r="F50" s="30" t="s">
        <v>355</v>
      </c>
      <c r="G50" t="s">
        <v>422</v>
      </c>
      <c r="H50" t="s">
        <v>802</v>
      </c>
      <c r="I50" t="s">
        <v>634</v>
      </c>
      <c r="J50" t="s">
        <v>1069</v>
      </c>
      <c r="K50">
        <f t="shared" si="1"/>
        <v>33</v>
      </c>
    </row>
    <row r="51" spans="1:11" ht="15.6" x14ac:dyDescent="0.3">
      <c r="A51" t="s">
        <v>905</v>
      </c>
      <c r="B51">
        <v>2</v>
      </c>
      <c r="C51" t="str">
        <f>UPPER(A51)</f>
        <v>DALLAS-FT. WORTH TX</v>
      </c>
      <c r="F51" s="30" t="s">
        <v>356</v>
      </c>
      <c r="G51" t="s">
        <v>479</v>
      </c>
      <c r="H51" t="s">
        <v>803</v>
      </c>
      <c r="I51" t="s">
        <v>692</v>
      </c>
      <c r="J51" t="s">
        <v>1070</v>
      </c>
      <c r="K51">
        <f t="shared" si="1"/>
        <v>0</v>
      </c>
    </row>
    <row r="52" spans="1:11" ht="15.6" x14ac:dyDescent="0.3">
      <c r="A52" t="s">
        <v>858</v>
      </c>
      <c r="B52">
        <v>22</v>
      </c>
      <c r="C52" t="str">
        <f>UPPER(A52)</f>
        <v>DAVENPORT IA-ROCK ISLAND-MOLINE IL</v>
      </c>
      <c r="F52" s="30" t="s">
        <v>357</v>
      </c>
      <c r="G52" t="s">
        <v>379</v>
      </c>
      <c r="H52" t="s">
        <v>803</v>
      </c>
      <c r="I52" t="s">
        <v>592</v>
      </c>
      <c r="J52" t="str">
        <f t="shared" si="0"/>
        <v>OMAHA NE</v>
      </c>
      <c r="K52">
        <f t="shared" si="1"/>
        <v>22</v>
      </c>
    </row>
    <row r="53" spans="1:11" ht="15.6" x14ac:dyDescent="0.3">
      <c r="A53" t="s">
        <v>897</v>
      </c>
      <c r="B53">
        <v>5</v>
      </c>
      <c r="C53" t="str">
        <f>UPPER(A53)</f>
        <v>DAYTON OH</v>
      </c>
      <c r="F53" s="30" t="s">
        <v>358</v>
      </c>
      <c r="G53" t="s">
        <v>459</v>
      </c>
      <c r="H53" t="s">
        <v>802</v>
      </c>
      <c r="I53" t="s">
        <v>672</v>
      </c>
      <c r="J53" t="s">
        <v>1071</v>
      </c>
      <c r="K53">
        <f t="shared" si="1"/>
        <v>61</v>
      </c>
    </row>
    <row r="54" spans="1:11" ht="15.6" x14ac:dyDescent="0.3">
      <c r="A54" t="s">
        <v>864</v>
      </c>
      <c r="B54">
        <v>19</v>
      </c>
      <c r="C54" t="str">
        <f>UPPER(A54)</f>
        <v>DENVER CO</v>
      </c>
      <c r="F54" s="30" t="s">
        <v>359</v>
      </c>
      <c r="G54" t="s">
        <v>433</v>
      </c>
      <c r="H54" t="s">
        <v>804</v>
      </c>
      <c r="I54" t="s">
        <v>645</v>
      </c>
      <c r="J54" t="str">
        <f t="shared" si="0"/>
        <v>RAPID CITY SD</v>
      </c>
      <c r="K54">
        <f t="shared" si="1"/>
        <v>35</v>
      </c>
    </row>
    <row r="55" spans="1:11" ht="15.6" x14ac:dyDescent="0.3">
      <c r="A55" t="s">
        <v>857</v>
      </c>
      <c r="B55">
        <v>23</v>
      </c>
      <c r="C55" t="str">
        <f>UPPER(A55)</f>
        <v>DES MOINES-AMES IA</v>
      </c>
      <c r="F55" s="30" t="s">
        <v>360</v>
      </c>
      <c r="G55" t="s">
        <v>412</v>
      </c>
      <c r="H55" t="s">
        <v>804</v>
      </c>
      <c r="I55" t="s">
        <v>624</v>
      </c>
      <c r="J55" t="s">
        <v>1072</v>
      </c>
      <c r="K55">
        <f t="shared" si="1"/>
        <v>26</v>
      </c>
    </row>
    <row r="56" spans="1:11" ht="15.6" x14ac:dyDescent="0.3">
      <c r="A56" t="s">
        <v>913</v>
      </c>
      <c r="B56">
        <v>2</v>
      </c>
      <c r="C56" t="str">
        <f>UPPER(A56)</f>
        <v>DETROIT MI</v>
      </c>
      <c r="F56" s="30" t="s">
        <v>361</v>
      </c>
      <c r="G56" t="s">
        <v>418</v>
      </c>
      <c r="H56" t="s">
        <v>796</v>
      </c>
      <c r="I56" t="s">
        <v>630</v>
      </c>
      <c r="J56" t="s">
        <v>1073</v>
      </c>
      <c r="K56">
        <f t="shared" si="1"/>
        <v>9</v>
      </c>
    </row>
    <row r="57" spans="1:11" ht="15.6" x14ac:dyDescent="0.3">
      <c r="A57" t="s">
        <v>1027</v>
      </c>
      <c r="B57">
        <v>0</v>
      </c>
      <c r="C57" t="str">
        <f>UPPER(A57)</f>
        <v>DOTHAN AL</v>
      </c>
      <c r="F57" s="30" t="s">
        <v>362</v>
      </c>
      <c r="G57" t="s">
        <v>432</v>
      </c>
      <c r="H57" t="s">
        <v>796</v>
      </c>
      <c r="I57" t="s">
        <v>644</v>
      </c>
      <c r="J57" t="str">
        <f t="shared" si="0"/>
        <v>TERRE HAUTE IN</v>
      </c>
      <c r="K57">
        <f t="shared" si="1"/>
        <v>7</v>
      </c>
    </row>
    <row r="58" spans="1:11" ht="15.6" x14ac:dyDescent="0.3">
      <c r="A58" t="s">
        <v>840</v>
      </c>
      <c r="B58">
        <v>42</v>
      </c>
      <c r="C58" t="str">
        <f>UPPER(A58)</f>
        <v>DULUTH MN-SUPERIOR WI</v>
      </c>
      <c r="F58" s="30" t="s">
        <v>363</v>
      </c>
      <c r="G58" t="s">
        <v>466</v>
      </c>
      <c r="H58" t="s">
        <v>794</v>
      </c>
      <c r="I58" t="s">
        <v>679</v>
      </c>
      <c r="J58" t="str">
        <f t="shared" si="0"/>
        <v>TWIN FALLS ID</v>
      </c>
      <c r="K58">
        <f t="shared" si="1"/>
        <v>13</v>
      </c>
    </row>
    <row r="59" spans="1:11" ht="15.6" x14ac:dyDescent="0.3">
      <c r="A59" t="s">
        <v>975</v>
      </c>
      <c r="B59">
        <v>0</v>
      </c>
      <c r="C59" t="str">
        <f>UPPER(A59)</f>
        <v>EL PASO TX</v>
      </c>
      <c r="F59" s="30" t="s">
        <v>364</v>
      </c>
      <c r="G59" t="s">
        <v>458</v>
      </c>
      <c r="H59" t="s">
        <v>798</v>
      </c>
      <c r="I59" t="s">
        <v>670</v>
      </c>
      <c r="J59" t="s">
        <v>1074</v>
      </c>
      <c r="K59">
        <f t="shared" si="1"/>
        <v>23</v>
      </c>
    </row>
    <row r="60" spans="1:11" x14ac:dyDescent="0.3">
      <c r="A60" t="s">
        <v>1020</v>
      </c>
      <c r="B60">
        <v>0</v>
      </c>
      <c r="C60" t="str">
        <f>UPPER(A60)</f>
        <v>ELMIRA NY</v>
      </c>
    </row>
    <row r="61" spans="1:11" x14ac:dyDescent="0.3">
      <c r="A61" t="s">
        <v>1011</v>
      </c>
      <c r="B61">
        <v>0</v>
      </c>
      <c r="C61" t="str">
        <f>UPPER(A61)</f>
        <v>ERIE PA</v>
      </c>
    </row>
    <row r="62" spans="1:11" x14ac:dyDescent="0.3">
      <c r="A62" t="s">
        <v>882</v>
      </c>
      <c r="B62">
        <v>10</v>
      </c>
      <c r="C62" t="str">
        <f>UPPER(A62)</f>
        <v>EUGENE OR</v>
      </c>
    </row>
    <row r="63" spans="1:11" x14ac:dyDescent="0.3">
      <c r="A63" t="s">
        <v>1055</v>
      </c>
      <c r="B63">
        <v>0</v>
      </c>
      <c r="C63" t="str">
        <f>UPPER(A63)</f>
        <v>EUREKA CA</v>
      </c>
    </row>
    <row r="64" spans="1:11" x14ac:dyDescent="0.3">
      <c r="A64" t="s">
        <v>879</v>
      </c>
      <c r="B64">
        <v>10</v>
      </c>
      <c r="C64" t="str">
        <f>UPPER(A64)</f>
        <v>EVANSVILLE IN</v>
      </c>
    </row>
    <row r="65" spans="1:3" x14ac:dyDescent="0.3">
      <c r="A65" t="s">
        <v>1049</v>
      </c>
      <c r="B65">
        <v>0</v>
      </c>
      <c r="C65" t="str">
        <f>UPPER(A65)</f>
        <v>FAIRBANKS AK</v>
      </c>
    </row>
    <row r="66" spans="1:3" x14ac:dyDescent="0.3">
      <c r="A66" t="s">
        <v>846</v>
      </c>
      <c r="B66">
        <v>33</v>
      </c>
      <c r="C66" t="str">
        <f>UPPER(A66)</f>
        <v>FARGO-VALLEY CITY ND</v>
      </c>
    </row>
    <row r="67" spans="1:3" x14ac:dyDescent="0.3">
      <c r="A67" t="s">
        <v>935</v>
      </c>
      <c r="B67">
        <v>1</v>
      </c>
      <c r="C67" t="str">
        <f>UPPER(A67)</f>
        <v>FLINT-SAGINAW-BAY CITY MI</v>
      </c>
    </row>
    <row r="68" spans="1:3" x14ac:dyDescent="0.3">
      <c r="A68" t="s">
        <v>915</v>
      </c>
      <c r="B68">
        <v>2</v>
      </c>
      <c r="C68" t="str">
        <f>UPPER(A68)</f>
        <v>FLORENCE-MYRTLE BEACH SC</v>
      </c>
    </row>
    <row r="69" spans="1:3" x14ac:dyDescent="0.3">
      <c r="A69" t="s">
        <v>933</v>
      </c>
      <c r="B69">
        <v>1</v>
      </c>
      <c r="C69" t="str">
        <f>UPPER(A69)</f>
        <v>FRESNO-VISALIA CA</v>
      </c>
    </row>
    <row r="70" spans="1:3" x14ac:dyDescent="0.3">
      <c r="A70" t="s">
        <v>978</v>
      </c>
      <c r="B70">
        <v>0</v>
      </c>
      <c r="C70" t="str">
        <f>UPPER(A70)</f>
        <v>FT. MYERS-NAPLES FL</v>
      </c>
    </row>
    <row r="71" spans="1:3" x14ac:dyDescent="0.3">
      <c r="A71" t="s">
        <v>980</v>
      </c>
      <c r="B71">
        <v>0</v>
      </c>
      <c r="C71" t="str">
        <f>UPPER(A71)</f>
        <v>FT. SMITH-FAYETTEVILLE-SPRINGDALE-ROGERS AR</v>
      </c>
    </row>
    <row r="72" spans="1:3" x14ac:dyDescent="0.3">
      <c r="A72" t="s">
        <v>877</v>
      </c>
      <c r="B72">
        <v>12</v>
      </c>
      <c r="C72" t="str">
        <f>UPPER(A72)</f>
        <v>FT. WAYNE IN</v>
      </c>
    </row>
    <row r="73" spans="1:3" x14ac:dyDescent="0.3">
      <c r="A73" t="s">
        <v>1023</v>
      </c>
      <c r="B73">
        <v>0</v>
      </c>
      <c r="C73" t="str">
        <f>UPPER(A73)</f>
        <v>GAINESVILLE FL</v>
      </c>
    </row>
    <row r="74" spans="1:3" x14ac:dyDescent="0.3">
      <c r="A74" t="s">
        <v>1054</v>
      </c>
      <c r="B74">
        <v>0</v>
      </c>
      <c r="C74" t="str">
        <f>UPPER(A74)</f>
        <v>GLENDIVE MT</v>
      </c>
    </row>
    <row r="75" spans="1:3" x14ac:dyDescent="0.3">
      <c r="A75" t="s">
        <v>865</v>
      </c>
      <c r="B75">
        <v>18</v>
      </c>
      <c r="C75" t="str">
        <f>UPPER(A75)</f>
        <v>GRAND JUNCTION-MONTROSE CO</v>
      </c>
    </row>
    <row r="76" spans="1:3" x14ac:dyDescent="0.3">
      <c r="A76" t="s">
        <v>936</v>
      </c>
      <c r="B76">
        <v>1</v>
      </c>
      <c r="C76" t="str">
        <f>UPPER(A76)</f>
        <v>GRAND RAPIDS-KALAMAZOO-BATTLE CREEK MI</v>
      </c>
    </row>
    <row r="77" spans="1:3" x14ac:dyDescent="0.3">
      <c r="A77" t="s">
        <v>1052</v>
      </c>
      <c r="B77">
        <v>0</v>
      </c>
      <c r="C77" t="str">
        <f>UPPER(A77)</f>
        <v>GREAT FALLS MT</v>
      </c>
    </row>
    <row r="78" spans="1:3" x14ac:dyDescent="0.3">
      <c r="A78" t="s">
        <v>837</v>
      </c>
      <c r="B78">
        <v>49</v>
      </c>
      <c r="C78" t="str">
        <f>UPPER(A78)</f>
        <v>GREEN BAY-APPLETON WI</v>
      </c>
    </row>
    <row r="79" spans="1:3" x14ac:dyDescent="0.3">
      <c r="A79" t="s">
        <v>988</v>
      </c>
      <c r="B79">
        <v>0</v>
      </c>
      <c r="C79" t="str">
        <f>UPPER(A79)</f>
        <v>GREENSBORO-HIGH POINT-WINSTON SALEM NC</v>
      </c>
    </row>
    <row r="80" spans="1:3" x14ac:dyDescent="0.3">
      <c r="A80" t="s">
        <v>914</v>
      </c>
      <c r="B80">
        <v>2</v>
      </c>
      <c r="C80" t="str">
        <f>UPPER(A80)</f>
        <v>GREENVILLE-NEW BERN-WASHINGTON NC</v>
      </c>
    </row>
    <row r="81" spans="1:3" x14ac:dyDescent="0.3">
      <c r="A81" t="s">
        <v>928</v>
      </c>
      <c r="B81">
        <v>1</v>
      </c>
      <c r="C81" t="str">
        <f>UPPER(A81)</f>
        <v>GREENVILLE-SPARTANBURG SC-ASHEVILLE NC-ANDERSON SC</v>
      </c>
    </row>
    <row r="82" spans="1:3" x14ac:dyDescent="0.3">
      <c r="A82" t="s">
        <v>1037</v>
      </c>
      <c r="B82">
        <v>0</v>
      </c>
      <c r="C82" t="str">
        <f>UPPER(A82)</f>
        <v>GREENWOOD-GREENVILLE MS</v>
      </c>
    </row>
    <row r="83" spans="1:3" x14ac:dyDescent="0.3">
      <c r="A83" t="s">
        <v>994</v>
      </c>
      <c r="B83">
        <v>0</v>
      </c>
      <c r="C83" t="str">
        <f>UPPER(A83)</f>
        <v>HARLINGEN-WESLACO-BROWNSVILLE-MCALLEN TX</v>
      </c>
    </row>
    <row r="84" spans="1:3" x14ac:dyDescent="0.3">
      <c r="A84" t="s">
        <v>1002</v>
      </c>
      <c r="B84">
        <v>0</v>
      </c>
      <c r="C84" t="str">
        <f>UPPER(A84)</f>
        <v>HARRISBURG-LANCASTER-LEBANON-YORK PA</v>
      </c>
    </row>
    <row r="85" spans="1:3" x14ac:dyDescent="0.3">
      <c r="A85" t="s">
        <v>1021</v>
      </c>
      <c r="B85">
        <v>0</v>
      </c>
      <c r="C85" t="str">
        <f>UPPER(A85)</f>
        <v>HARRISONBURG VA</v>
      </c>
    </row>
    <row r="86" spans="1:3" x14ac:dyDescent="0.3">
      <c r="A86" t="s">
        <v>930</v>
      </c>
      <c r="B86">
        <v>1</v>
      </c>
      <c r="C86" t="str">
        <f>UPPER(A86)</f>
        <v>HARTFORD &amp; NEW HAVEN CT</v>
      </c>
    </row>
    <row r="87" spans="1:3" x14ac:dyDescent="0.3">
      <c r="A87" t="s">
        <v>1043</v>
      </c>
      <c r="B87">
        <v>0</v>
      </c>
      <c r="C87" t="str">
        <f>UPPER(A87)</f>
        <v>HATTIESBURG-LAUREL MS</v>
      </c>
    </row>
    <row r="88" spans="1:3" x14ac:dyDescent="0.3">
      <c r="A88" t="s">
        <v>960</v>
      </c>
      <c r="B88">
        <v>0</v>
      </c>
      <c r="C88" t="str">
        <f>UPPER(A88)</f>
        <v>HELENA MT</v>
      </c>
    </row>
    <row r="89" spans="1:3" x14ac:dyDescent="0.3">
      <c r="A89" t="s">
        <v>1006</v>
      </c>
      <c r="B89">
        <v>0</v>
      </c>
      <c r="C89" t="str">
        <f>UPPER(A89)</f>
        <v>HONOLULU HI</v>
      </c>
    </row>
    <row r="90" spans="1:3" x14ac:dyDescent="0.3">
      <c r="A90" t="s">
        <v>921</v>
      </c>
      <c r="B90">
        <v>1</v>
      </c>
      <c r="C90" t="str">
        <f>UPPER(A90)</f>
        <v>HOUSTON TX</v>
      </c>
    </row>
    <row r="91" spans="1:3" x14ac:dyDescent="0.3">
      <c r="A91" t="s">
        <v>1001</v>
      </c>
      <c r="B91">
        <v>0</v>
      </c>
      <c r="C91" t="str">
        <f>UPPER(A91)</f>
        <v>HUNTSVILLE-DECATUR (FLORENCE) AL</v>
      </c>
    </row>
    <row r="92" spans="1:3" x14ac:dyDescent="0.3">
      <c r="A92" t="s">
        <v>862</v>
      </c>
      <c r="B92">
        <v>20</v>
      </c>
      <c r="C92" t="str">
        <f>UPPER(A92)</f>
        <v>IDAHO FALLS-POCATELLO ID</v>
      </c>
    </row>
    <row r="93" spans="1:3" x14ac:dyDescent="0.3">
      <c r="A93" t="s">
        <v>880</v>
      </c>
      <c r="B93">
        <v>10</v>
      </c>
      <c r="C93" t="str">
        <f>UPPER(A93)</f>
        <v>INDIANAPOLIS IN</v>
      </c>
    </row>
    <row r="94" spans="1:3" x14ac:dyDescent="0.3">
      <c r="A94" t="s">
        <v>999</v>
      </c>
      <c r="B94">
        <v>0</v>
      </c>
      <c r="C94" t="str">
        <f>UPPER(A94)</f>
        <v>JACKSON MS</v>
      </c>
    </row>
    <row r="95" spans="1:3" x14ac:dyDescent="0.3">
      <c r="A95" t="s">
        <v>1032</v>
      </c>
      <c r="B95">
        <v>0</v>
      </c>
      <c r="C95" t="str">
        <f>UPPER(A95)</f>
        <v>JACKSON TN</v>
      </c>
    </row>
    <row r="96" spans="1:3" x14ac:dyDescent="0.3">
      <c r="A96" t="s">
        <v>909</v>
      </c>
      <c r="B96">
        <v>2</v>
      </c>
      <c r="C96" t="str">
        <f>UPPER(A96)</f>
        <v>JACKSONVILLE FL</v>
      </c>
    </row>
    <row r="97" spans="1:3" x14ac:dyDescent="0.3">
      <c r="A97" t="s">
        <v>977</v>
      </c>
      <c r="B97">
        <v>0</v>
      </c>
      <c r="C97" t="str">
        <f>UPPER(A97)</f>
        <v>JOHNSTOWN-ALTOONA PA</v>
      </c>
    </row>
    <row r="98" spans="1:3" x14ac:dyDescent="0.3">
      <c r="A98" t="s">
        <v>1046</v>
      </c>
      <c r="B98">
        <v>0</v>
      </c>
      <c r="C98" t="str">
        <f>UPPER(A98)</f>
        <v>JONESBORO AR</v>
      </c>
    </row>
    <row r="99" spans="1:3" x14ac:dyDescent="0.3">
      <c r="A99" t="s">
        <v>843</v>
      </c>
      <c r="B99">
        <v>39</v>
      </c>
      <c r="C99" t="str">
        <f>UPPER(A99)</f>
        <v>JOPLIN MO-PITTSBURG KS</v>
      </c>
    </row>
    <row r="100" spans="1:3" x14ac:dyDescent="0.3">
      <c r="A100" t="s">
        <v>1050</v>
      </c>
      <c r="B100">
        <v>0</v>
      </c>
      <c r="C100" t="str">
        <f>UPPER(A100)</f>
        <v>JUNEAU AK</v>
      </c>
    </row>
    <row r="101" spans="1:3" x14ac:dyDescent="0.3">
      <c r="A101" t="s">
        <v>850</v>
      </c>
      <c r="B101">
        <v>29</v>
      </c>
      <c r="C101" t="str">
        <f>UPPER(A101)</f>
        <v>KANSAS CITY MO</v>
      </c>
    </row>
    <row r="102" spans="1:3" x14ac:dyDescent="0.3">
      <c r="A102" t="s">
        <v>955</v>
      </c>
      <c r="B102" t="s">
        <v>956</v>
      </c>
      <c r="C102" t="str">
        <f>UPPER(A102)</f>
        <v>KNOXVILLE TN</v>
      </c>
    </row>
    <row r="103" spans="1:3" x14ac:dyDescent="0.3">
      <c r="A103" t="s">
        <v>835</v>
      </c>
      <c r="B103">
        <v>54</v>
      </c>
      <c r="C103" t="str">
        <f>UPPER(A103)</f>
        <v>LA CROSSE-EAU CLAIRE WI</v>
      </c>
    </row>
    <row r="104" spans="1:3" x14ac:dyDescent="0.3">
      <c r="A104" t="s">
        <v>959</v>
      </c>
      <c r="B104">
        <v>0</v>
      </c>
      <c r="C104" t="str">
        <f>UPPER(A104)</f>
        <v>LAFAYETTE IN</v>
      </c>
    </row>
    <row r="105" spans="1:3" x14ac:dyDescent="0.3">
      <c r="A105" t="s">
        <v>1034</v>
      </c>
      <c r="B105">
        <v>0</v>
      </c>
      <c r="C105" t="str">
        <f>UPPER(A105)</f>
        <v>LAFAYETTE LA</v>
      </c>
    </row>
    <row r="106" spans="1:3" x14ac:dyDescent="0.3">
      <c r="A106" t="s">
        <v>1035</v>
      </c>
      <c r="B106">
        <v>0</v>
      </c>
      <c r="C106" t="str">
        <f>UPPER(A106)</f>
        <v>LAKE CHARLES LA</v>
      </c>
    </row>
    <row r="107" spans="1:3" x14ac:dyDescent="0.3">
      <c r="A107" t="s">
        <v>990</v>
      </c>
      <c r="B107">
        <v>0</v>
      </c>
      <c r="C107" t="str">
        <f>UPPER(A107)</f>
        <v>LANSING MI</v>
      </c>
    </row>
    <row r="108" spans="1:3" x14ac:dyDescent="0.3">
      <c r="A108" t="s">
        <v>1051</v>
      </c>
      <c r="B108">
        <v>0</v>
      </c>
      <c r="C108" t="str">
        <f>UPPER(A108)</f>
        <v>LAREDO TX</v>
      </c>
    </row>
    <row r="109" spans="1:3" x14ac:dyDescent="0.3">
      <c r="A109" t="s">
        <v>896</v>
      </c>
      <c r="B109">
        <v>5</v>
      </c>
      <c r="C109" t="str">
        <f>UPPER(A109)</f>
        <v>LAS VEGAS NV</v>
      </c>
    </row>
    <row r="110" spans="1:3" x14ac:dyDescent="0.3">
      <c r="A110" t="s">
        <v>989</v>
      </c>
      <c r="B110">
        <v>0</v>
      </c>
      <c r="C110" t="str">
        <f>UPPER(A110)</f>
        <v>LEXINGTON KY</v>
      </c>
    </row>
    <row r="111" spans="1:3" x14ac:dyDescent="0.3">
      <c r="A111" t="s">
        <v>1018</v>
      </c>
      <c r="B111">
        <v>0</v>
      </c>
      <c r="C111" t="str">
        <f>UPPER(A111)</f>
        <v>LIMA OH</v>
      </c>
    </row>
    <row r="112" spans="1:3" x14ac:dyDescent="0.3">
      <c r="A112" t="s">
        <v>860</v>
      </c>
      <c r="B112">
        <v>22</v>
      </c>
      <c r="C112" t="str">
        <f>UPPER(A112)</f>
        <v>LINCOLN &amp; HASTINGS-KEARNEY NE</v>
      </c>
    </row>
    <row r="113" spans="1:3" x14ac:dyDescent="0.3">
      <c r="A113" t="s">
        <v>995</v>
      </c>
      <c r="B113">
        <v>0</v>
      </c>
      <c r="C113" t="str">
        <f>UPPER(A113)</f>
        <v>LITTLE ROCK-PINE BLUFF AR</v>
      </c>
    </row>
    <row r="114" spans="1:3" x14ac:dyDescent="0.3">
      <c r="A114" t="s">
        <v>908</v>
      </c>
      <c r="B114">
        <v>2</v>
      </c>
      <c r="C114" t="str">
        <f>UPPER(A114)</f>
        <v>LOS ANGELES CA</v>
      </c>
    </row>
    <row r="115" spans="1:3" x14ac:dyDescent="0.3">
      <c r="A115" t="s">
        <v>899</v>
      </c>
      <c r="B115">
        <v>4</v>
      </c>
      <c r="C115" t="str">
        <f>UPPER(A115)</f>
        <v>LOUISVILLE KY</v>
      </c>
    </row>
    <row r="116" spans="1:3" x14ac:dyDescent="0.3">
      <c r="A116" t="s">
        <v>981</v>
      </c>
      <c r="B116">
        <v>0</v>
      </c>
      <c r="C116" t="str">
        <f>UPPER(A116)</f>
        <v>LUBBOCK TX</v>
      </c>
    </row>
    <row r="117" spans="1:3" x14ac:dyDescent="0.3">
      <c r="A117" t="s">
        <v>964</v>
      </c>
      <c r="B117">
        <v>0</v>
      </c>
      <c r="C117" t="str">
        <f>UPPER(A117)</f>
        <v>MACON GA</v>
      </c>
    </row>
    <row r="118" spans="1:3" x14ac:dyDescent="0.3">
      <c r="A118" t="s">
        <v>833</v>
      </c>
      <c r="B118">
        <v>64</v>
      </c>
      <c r="C118" t="str">
        <f>UPPER(A118)</f>
        <v>MADISON WI</v>
      </c>
    </row>
    <row r="119" spans="1:3" x14ac:dyDescent="0.3">
      <c r="A119" t="s">
        <v>853</v>
      </c>
      <c r="B119">
        <v>25</v>
      </c>
      <c r="C119" t="str">
        <f>UPPER(A119)</f>
        <v>MANKATO MN</v>
      </c>
    </row>
    <row r="120" spans="1:3" x14ac:dyDescent="0.3">
      <c r="A120" t="s">
        <v>967</v>
      </c>
      <c r="B120">
        <v>0</v>
      </c>
      <c r="C120" t="str">
        <f>UPPER(A120)</f>
        <v>MARQUETTE MI</v>
      </c>
    </row>
    <row r="121" spans="1:3" x14ac:dyDescent="0.3">
      <c r="A121" t="s">
        <v>892</v>
      </c>
      <c r="B121">
        <v>7</v>
      </c>
      <c r="C121" t="str">
        <f>UPPER(A121)</f>
        <v>MEDFORD-KLAMATH FALLS OR</v>
      </c>
    </row>
    <row r="122" spans="1:3" x14ac:dyDescent="0.3">
      <c r="A122" t="s">
        <v>1033</v>
      </c>
      <c r="B122">
        <v>0</v>
      </c>
      <c r="C122" t="str">
        <f>UPPER(A122)</f>
        <v>MEMPHIS TN</v>
      </c>
    </row>
    <row r="123" spans="1:3" x14ac:dyDescent="0.3">
      <c r="A123" t="s">
        <v>1044</v>
      </c>
      <c r="B123">
        <v>0</v>
      </c>
      <c r="C123" t="str">
        <f>UPPER(A123)</f>
        <v>MERIDIAN MS</v>
      </c>
    </row>
    <row r="124" spans="1:3" x14ac:dyDescent="0.3">
      <c r="A124" t="s">
        <v>917</v>
      </c>
      <c r="B124">
        <v>1</v>
      </c>
      <c r="C124" t="str">
        <f>UPPER(A124)</f>
        <v>MIAMI-FT. LAUDERDALE FL</v>
      </c>
    </row>
    <row r="125" spans="1:3" x14ac:dyDescent="0.3">
      <c r="A125" t="s">
        <v>838</v>
      </c>
      <c r="B125">
        <v>49</v>
      </c>
      <c r="C125" t="str">
        <f>UPPER(A125)</f>
        <v>MILWAUKEE WI</v>
      </c>
    </row>
    <row r="126" spans="1:3" x14ac:dyDescent="0.3">
      <c r="A126" t="s">
        <v>852</v>
      </c>
      <c r="B126">
        <v>26</v>
      </c>
      <c r="C126" t="str">
        <f>UPPER(A126)</f>
        <v>MINNEAPOLIS-ST. PAUL MN</v>
      </c>
    </row>
    <row r="127" spans="1:3" x14ac:dyDescent="0.3">
      <c r="A127" t="s">
        <v>847</v>
      </c>
      <c r="B127">
        <v>33</v>
      </c>
      <c r="C127" t="str">
        <f>UPPER(A127)</f>
        <v>MINOT-BISMARCK-DICKINSON(WILLISTON) ND</v>
      </c>
    </row>
    <row r="128" spans="1:3" x14ac:dyDescent="0.3">
      <c r="A128" t="s">
        <v>973</v>
      </c>
      <c r="B128">
        <v>0</v>
      </c>
      <c r="C128" t="str">
        <f>UPPER(A128)</f>
        <v>MISSOULA MT</v>
      </c>
    </row>
    <row r="129" spans="1:3" x14ac:dyDescent="0.3">
      <c r="A129" t="s">
        <v>997</v>
      </c>
      <c r="B129">
        <v>0</v>
      </c>
      <c r="C129" t="str">
        <f>UPPER(A129)</f>
        <v>MOBILE AL-PENSACOLA (FT. WALTON BEACH) FL</v>
      </c>
    </row>
    <row r="130" spans="1:3" x14ac:dyDescent="0.3">
      <c r="A130" t="s">
        <v>974</v>
      </c>
      <c r="B130">
        <v>0</v>
      </c>
      <c r="C130" t="str">
        <f>UPPER(A130)</f>
        <v>MONROE LA-EL DORADO AR</v>
      </c>
    </row>
    <row r="131" spans="1:3" x14ac:dyDescent="0.3">
      <c r="A131" t="s">
        <v>991</v>
      </c>
      <c r="B131">
        <v>0</v>
      </c>
      <c r="C131" t="str">
        <f>UPPER(A131)</f>
        <v>MONTEREY-SALINAS CA</v>
      </c>
    </row>
    <row r="132" spans="1:3" x14ac:dyDescent="0.3">
      <c r="A132" t="s">
        <v>972</v>
      </c>
      <c r="B132">
        <v>0</v>
      </c>
      <c r="C132" t="str">
        <f>UPPER(A132)</f>
        <v>MONTGOMERY (SELMA) AL</v>
      </c>
    </row>
    <row r="133" spans="1:3" x14ac:dyDescent="0.3">
      <c r="A133" t="s">
        <v>907</v>
      </c>
      <c r="B133">
        <v>2</v>
      </c>
      <c r="C133" t="str">
        <f>UPPER(A133)</f>
        <v>NASHVILLE TN</v>
      </c>
    </row>
    <row r="134" spans="1:3" x14ac:dyDescent="0.3">
      <c r="A134" t="s">
        <v>1008</v>
      </c>
      <c r="B134">
        <v>0</v>
      </c>
      <c r="C134" t="str">
        <f>UPPER(A134)</f>
        <v>NEW ORLEANS LA</v>
      </c>
    </row>
    <row r="135" spans="1:3" x14ac:dyDescent="0.3">
      <c r="A135" t="s">
        <v>931</v>
      </c>
      <c r="B135">
        <v>1</v>
      </c>
      <c r="C135" t="str">
        <f>UPPER(A135)</f>
        <v>NEW YORK NY</v>
      </c>
    </row>
    <row r="136" spans="1:3" x14ac:dyDescent="0.3">
      <c r="A136" t="s">
        <v>983</v>
      </c>
      <c r="B136">
        <v>0</v>
      </c>
      <c r="C136" t="str">
        <f>UPPER(A136)</f>
        <v>NORFOLK-PORTSMOUTH-NEWPORT NEWS VA</v>
      </c>
    </row>
    <row r="137" spans="1:3" x14ac:dyDescent="0.3">
      <c r="A137" t="s">
        <v>957</v>
      </c>
      <c r="B137">
        <v>0</v>
      </c>
      <c r="C137" t="str">
        <f>UPPER(A137)</f>
        <v>NORTH PLATTE NE</v>
      </c>
    </row>
    <row r="138" spans="1:3" x14ac:dyDescent="0.3">
      <c r="A138" t="s">
        <v>979</v>
      </c>
      <c r="B138">
        <v>0</v>
      </c>
      <c r="C138" t="str">
        <f>UPPER(A138)</f>
        <v>ODESSA-MIDLAND TX</v>
      </c>
    </row>
    <row r="139" spans="1:3" x14ac:dyDescent="0.3">
      <c r="A139" t="s">
        <v>925</v>
      </c>
      <c r="B139">
        <v>1</v>
      </c>
      <c r="C139" t="str">
        <f>UPPER(A139)</f>
        <v>OKLAHOMA CITY OK</v>
      </c>
    </row>
    <row r="140" spans="1:3" x14ac:dyDescent="0.3">
      <c r="A140" t="s">
        <v>859</v>
      </c>
      <c r="B140">
        <v>22</v>
      </c>
      <c r="C140" t="str">
        <f>UPPER(A140)</f>
        <v>OMAHA NE</v>
      </c>
    </row>
    <row r="141" spans="1:3" x14ac:dyDescent="0.3">
      <c r="A141" t="s">
        <v>910</v>
      </c>
      <c r="B141">
        <v>2</v>
      </c>
      <c r="C141" t="str">
        <f>UPPER(A141)</f>
        <v>ORLANDO-DAYTONA BEACH-MELBOURNE FL</v>
      </c>
    </row>
    <row r="142" spans="1:3" x14ac:dyDescent="0.3">
      <c r="A142" t="s">
        <v>834</v>
      </c>
      <c r="B142">
        <v>61</v>
      </c>
      <c r="C142" t="str">
        <f>UPPER(A142)</f>
        <v>OTTUMWA IA-KIRKSVILLE MO</v>
      </c>
    </row>
    <row r="143" spans="1:3" x14ac:dyDescent="0.3">
      <c r="A143" t="s">
        <v>885</v>
      </c>
      <c r="B143">
        <v>9</v>
      </c>
      <c r="C143" t="str">
        <f>UPPER(A143)</f>
        <v>PADUCAH KY-CAPE GIRARDEAU MO-HARRISBURG-MOUNT VERNON IL</v>
      </c>
    </row>
    <row r="144" spans="1:3" x14ac:dyDescent="0.3">
      <c r="A144" t="s">
        <v>982</v>
      </c>
      <c r="B144">
        <v>0</v>
      </c>
      <c r="C144" t="str">
        <f>UPPER(A144)</f>
        <v>PALM SPRINGS CA</v>
      </c>
    </row>
    <row r="145" spans="1:3" x14ac:dyDescent="0.3">
      <c r="A145" t="s">
        <v>1038</v>
      </c>
      <c r="B145">
        <v>0</v>
      </c>
      <c r="C145" t="str">
        <f>UPPER(A145)</f>
        <v>PANAMA CITY FL</v>
      </c>
    </row>
    <row r="146" spans="1:3" x14ac:dyDescent="0.3">
      <c r="A146" t="s">
        <v>1024</v>
      </c>
      <c r="B146">
        <v>0</v>
      </c>
      <c r="C146" t="str">
        <f>UPPER(A146)</f>
        <v>PARKERSBURG WV</v>
      </c>
    </row>
    <row r="147" spans="1:3" x14ac:dyDescent="0.3">
      <c r="A147" t="s">
        <v>871</v>
      </c>
      <c r="B147">
        <v>14</v>
      </c>
      <c r="C147" t="str">
        <f>UPPER(A147)</f>
        <v>PEORIA-BLOOMINGTON IL</v>
      </c>
    </row>
    <row r="148" spans="1:3" x14ac:dyDescent="0.3">
      <c r="A148" t="s">
        <v>938</v>
      </c>
      <c r="B148">
        <v>1</v>
      </c>
      <c r="C148" t="str">
        <f>UPPER(A148)</f>
        <v>PHILADELPHIA PA</v>
      </c>
    </row>
    <row r="149" spans="1:3" x14ac:dyDescent="0.3">
      <c r="A149" t="s">
        <v>873</v>
      </c>
      <c r="B149">
        <v>14</v>
      </c>
      <c r="C149" t="str">
        <f>UPPER(A149)</f>
        <v>PHOENIX AZ</v>
      </c>
    </row>
    <row r="150" spans="1:3" x14ac:dyDescent="0.3">
      <c r="A150" t="s">
        <v>929</v>
      </c>
      <c r="B150">
        <v>1</v>
      </c>
      <c r="C150" t="str">
        <f>UPPER(A150)</f>
        <v>PITTSBURGH PA</v>
      </c>
    </row>
    <row r="151" spans="1:3" x14ac:dyDescent="0.3">
      <c r="A151" t="s">
        <v>894</v>
      </c>
      <c r="B151">
        <v>7</v>
      </c>
      <c r="C151" t="str">
        <f>UPPER(A151)</f>
        <v>PORTLAND OR</v>
      </c>
    </row>
    <row r="152" spans="1:3" x14ac:dyDescent="0.3">
      <c r="A152" t="s">
        <v>1009</v>
      </c>
      <c r="B152">
        <v>0</v>
      </c>
      <c r="C152" t="str">
        <f>UPPER(A152)</f>
        <v>PORTLAND-AUBURN ME</v>
      </c>
    </row>
    <row r="153" spans="1:3" x14ac:dyDescent="0.3">
      <c r="A153" t="s">
        <v>1017</v>
      </c>
      <c r="B153">
        <v>0</v>
      </c>
      <c r="C153" t="str">
        <f>UPPER(A153)</f>
        <v>PRESQUE ISLE ME</v>
      </c>
    </row>
    <row r="154" spans="1:3" x14ac:dyDescent="0.3">
      <c r="A154" t="s">
        <v>1007</v>
      </c>
      <c r="B154">
        <v>0</v>
      </c>
      <c r="C154" t="str">
        <f>UPPER(A154)</f>
        <v>PROVIDENCE RI-NEW BEDFORD MA</v>
      </c>
    </row>
    <row r="155" spans="1:3" x14ac:dyDescent="0.3">
      <c r="A155" t="s">
        <v>854</v>
      </c>
      <c r="B155">
        <v>24</v>
      </c>
      <c r="C155" t="str">
        <f>UPPER(A155)</f>
        <v>QUINCY IL-HANNIBAL MO-KEOKUK IA</v>
      </c>
    </row>
    <row r="156" spans="1:3" x14ac:dyDescent="0.3">
      <c r="A156" t="s">
        <v>927</v>
      </c>
      <c r="B156">
        <v>1</v>
      </c>
      <c r="C156" t="str">
        <f>UPPER(A156)</f>
        <v>RALEIGH-DURHAM (FAYETTEVILLE) NC</v>
      </c>
    </row>
    <row r="157" spans="1:3" x14ac:dyDescent="0.3">
      <c r="A157" t="s">
        <v>845</v>
      </c>
      <c r="B157">
        <v>35</v>
      </c>
      <c r="C157" t="str">
        <f>UPPER(A157)</f>
        <v>RAPID CITY SD</v>
      </c>
    </row>
    <row r="158" spans="1:3" x14ac:dyDescent="0.3">
      <c r="A158" t="s">
        <v>870</v>
      </c>
      <c r="B158">
        <v>14</v>
      </c>
      <c r="C158" t="str">
        <f>UPPER(A158)</f>
        <v>RENO NV</v>
      </c>
    </row>
    <row r="159" spans="1:3" x14ac:dyDescent="0.3">
      <c r="A159" t="s">
        <v>920</v>
      </c>
      <c r="B159">
        <v>1</v>
      </c>
      <c r="C159" t="str">
        <f>UPPER(A159)</f>
        <v>RICHMOND-PETERSBURG VA</v>
      </c>
    </row>
    <row r="160" spans="1:3" x14ac:dyDescent="0.3">
      <c r="A160" t="s">
        <v>1004</v>
      </c>
      <c r="B160">
        <v>0</v>
      </c>
      <c r="C160" t="str">
        <f>UPPER(A160)</f>
        <v>ROANOKE-LYNCHBURG VA</v>
      </c>
    </row>
    <row r="161" spans="1:3" x14ac:dyDescent="0.3">
      <c r="A161" t="s">
        <v>848</v>
      </c>
      <c r="B161">
        <v>33</v>
      </c>
      <c r="C161" t="str">
        <f>UPPER(A161)</f>
        <v>ROCHESTER MN-MASON CITY IA-AUSTIN MN</v>
      </c>
    </row>
    <row r="162" spans="1:3" x14ac:dyDescent="0.3">
      <c r="A162" t="s">
        <v>939</v>
      </c>
      <c r="B162">
        <v>1</v>
      </c>
      <c r="C162" t="str">
        <f>UPPER(A162)</f>
        <v>ROCHESTER NY</v>
      </c>
    </row>
    <row r="163" spans="1:3" x14ac:dyDescent="0.3">
      <c r="A163" t="s">
        <v>866</v>
      </c>
      <c r="B163">
        <v>16</v>
      </c>
      <c r="C163" t="str">
        <f>UPPER(A163)</f>
        <v>ROCKFORD IL</v>
      </c>
    </row>
    <row r="164" spans="1:3" x14ac:dyDescent="0.3">
      <c r="A164" t="s">
        <v>918</v>
      </c>
      <c r="B164">
        <v>1</v>
      </c>
      <c r="C164" t="str">
        <f>UPPER(A164)</f>
        <v>SACRAMENTO-STOCKTON-MODESTO CA</v>
      </c>
    </row>
    <row r="165" spans="1:3" x14ac:dyDescent="0.3">
      <c r="A165" t="s">
        <v>970</v>
      </c>
      <c r="B165">
        <v>0</v>
      </c>
      <c r="C165" t="str">
        <f>UPPER(A165)</f>
        <v>SALISBURY MD</v>
      </c>
    </row>
    <row r="166" spans="1:3" x14ac:dyDescent="0.3">
      <c r="A166" t="s">
        <v>868</v>
      </c>
      <c r="B166">
        <v>15</v>
      </c>
      <c r="C166" t="str">
        <f>UPPER(A166)</f>
        <v>SALT LAKE CITY UT</v>
      </c>
    </row>
    <row r="167" spans="1:3" x14ac:dyDescent="0.3">
      <c r="A167" t="s">
        <v>1040</v>
      </c>
      <c r="B167">
        <v>0</v>
      </c>
      <c r="C167" t="str">
        <f>UPPER(A167)</f>
        <v>SAN ANGELO TX</v>
      </c>
    </row>
    <row r="168" spans="1:3" x14ac:dyDescent="0.3">
      <c r="A168" t="s">
        <v>924</v>
      </c>
      <c r="B168">
        <v>1</v>
      </c>
      <c r="C168" t="str">
        <f>UPPER(A168)</f>
        <v>SAN ANTONIO TX</v>
      </c>
    </row>
    <row r="169" spans="1:3" x14ac:dyDescent="0.3">
      <c r="A169" t="s">
        <v>903</v>
      </c>
      <c r="B169">
        <v>3</v>
      </c>
      <c r="C169" t="str">
        <f>UPPER(A169)</f>
        <v>SAN DIEGO CA</v>
      </c>
    </row>
    <row r="170" spans="1:3" x14ac:dyDescent="0.3">
      <c r="A170" t="s">
        <v>904</v>
      </c>
      <c r="B170">
        <v>2</v>
      </c>
      <c r="C170" t="str">
        <f>UPPER(A170)</f>
        <v>SAN FRANCISCO-OAKLAND-SAN JOSE CA</v>
      </c>
    </row>
    <row r="171" spans="1:3" x14ac:dyDescent="0.3">
      <c r="A171" t="s">
        <v>976</v>
      </c>
      <c r="B171">
        <v>0</v>
      </c>
      <c r="C171" t="str">
        <f>UPPER(A171)</f>
        <v>SANTA BARBARA-SANTA MARIA-SAN LUIS OBISPO CA</v>
      </c>
    </row>
    <row r="172" spans="1:3" x14ac:dyDescent="0.3">
      <c r="A172" t="s">
        <v>937</v>
      </c>
      <c r="B172">
        <v>1</v>
      </c>
      <c r="C172" t="str">
        <f>UPPER(A172)</f>
        <v>SAVANNAH GA</v>
      </c>
    </row>
    <row r="173" spans="1:3" x14ac:dyDescent="0.3">
      <c r="A173" t="s">
        <v>881</v>
      </c>
      <c r="B173">
        <v>10</v>
      </c>
      <c r="C173" t="str">
        <f>UPPER(A173)</f>
        <v>SEATTLE-TACOMA WA</v>
      </c>
    </row>
    <row r="174" spans="1:3" x14ac:dyDescent="0.3">
      <c r="A174" t="s">
        <v>1039</v>
      </c>
      <c r="B174">
        <v>0</v>
      </c>
      <c r="C174" t="str">
        <f>UPPER(A174)</f>
        <v>SHERMAN TX-ADA OK</v>
      </c>
    </row>
    <row r="175" spans="1:3" x14ac:dyDescent="0.3">
      <c r="A175" t="s">
        <v>965</v>
      </c>
      <c r="B175">
        <v>0</v>
      </c>
      <c r="C175" t="str">
        <f>UPPER(A175)</f>
        <v>SHREVEPORT LA</v>
      </c>
    </row>
    <row r="176" spans="1:3" x14ac:dyDescent="0.3">
      <c r="A176" t="s">
        <v>849</v>
      </c>
      <c r="B176">
        <v>32</v>
      </c>
      <c r="C176" t="str">
        <f>UPPER(A176)</f>
        <v>SIOUX CITY IA</v>
      </c>
    </row>
    <row r="177" spans="1:3" x14ac:dyDescent="0.3">
      <c r="A177" t="s">
        <v>851</v>
      </c>
      <c r="B177">
        <v>26</v>
      </c>
      <c r="C177" t="str">
        <f>UPPER(A177)</f>
        <v>SIOUX FALLS(MITCHELL) SD</v>
      </c>
    </row>
    <row r="178" spans="1:3" x14ac:dyDescent="0.3">
      <c r="A178" t="s">
        <v>883</v>
      </c>
      <c r="B178">
        <v>9</v>
      </c>
      <c r="C178" t="str">
        <f>UPPER(A178)</f>
        <v>SOUTH BEND-ELKHART IN</v>
      </c>
    </row>
    <row r="179" spans="1:3" x14ac:dyDescent="0.3">
      <c r="A179" t="s">
        <v>891</v>
      </c>
      <c r="B179">
        <v>8</v>
      </c>
      <c r="C179" t="str">
        <f>UPPER(A179)</f>
        <v>SPOKANE WA</v>
      </c>
    </row>
    <row r="180" spans="1:3" x14ac:dyDescent="0.3">
      <c r="A180" t="s">
        <v>844</v>
      </c>
      <c r="B180">
        <v>36</v>
      </c>
      <c r="C180" t="str">
        <f>UPPER(A180)</f>
        <v>SPRINGFIELD MO</v>
      </c>
    </row>
    <row r="181" spans="1:3" x14ac:dyDescent="0.3">
      <c r="A181" t="s">
        <v>1015</v>
      </c>
      <c r="B181">
        <v>0</v>
      </c>
      <c r="C181" t="str">
        <f>UPPER(A181)</f>
        <v>SPRINGFIELD-HOLYOKE MA</v>
      </c>
    </row>
    <row r="182" spans="1:3" x14ac:dyDescent="0.3">
      <c r="A182" t="s">
        <v>832</v>
      </c>
      <c r="B182">
        <v>100</v>
      </c>
      <c r="C182" t="str">
        <f>UPPER(A182)</f>
        <v>ST. JOSEPH MO</v>
      </c>
    </row>
    <row r="183" spans="1:3" x14ac:dyDescent="0.3">
      <c r="A183" t="s">
        <v>855</v>
      </c>
      <c r="B183">
        <v>23</v>
      </c>
      <c r="C183" t="str">
        <f>UPPER(A183)</f>
        <v>ST. LOUIS MO</v>
      </c>
    </row>
    <row r="184" spans="1:3" x14ac:dyDescent="0.3">
      <c r="A184" t="s">
        <v>985</v>
      </c>
      <c r="B184">
        <v>0</v>
      </c>
      <c r="C184" t="str">
        <f>UPPER(A184)</f>
        <v>SYRACUSE NY</v>
      </c>
    </row>
    <row r="185" spans="1:3" x14ac:dyDescent="0.3">
      <c r="A185" t="s">
        <v>996</v>
      </c>
      <c r="B185">
        <v>0</v>
      </c>
      <c r="C185" t="str">
        <f>UPPER(A185)</f>
        <v>TALLAHASSEE FL-THOMASVILLE GA</v>
      </c>
    </row>
    <row r="186" spans="1:3" x14ac:dyDescent="0.3">
      <c r="A186" t="s">
        <v>912</v>
      </c>
      <c r="B186">
        <v>2</v>
      </c>
      <c r="C186" t="str">
        <f>UPPER(A186)</f>
        <v>TAMPA-ST. PETERSBURG (SARASOTA) FL</v>
      </c>
    </row>
    <row r="187" spans="1:3" x14ac:dyDescent="0.3">
      <c r="A187" t="s">
        <v>893</v>
      </c>
      <c r="B187">
        <v>7</v>
      </c>
      <c r="C187" t="str">
        <f>UPPER(A187)</f>
        <v>TERRE HAUTE IN</v>
      </c>
    </row>
    <row r="188" spans="1:3" x14ac:dyDescent="0.3">
      <c r="A188" t="s">
        <v>878</v>
      </c>
      <c r="B188">
        <v>10</v>
      </c>
      <c r="C188" t="str">
        <f>UPPER(A188)</f>
        <v>TOLEDO OH</v>
      </c>
    </row>
    <row r="189" spans="1:3" x14ac:dyDescent="0.3">
      <c r="A189" t="s">
        <v>841</v>
      </c>
      <c r="B189">
        <v>41</v>
      </c>
      <c r="C189" t="str">
        <f>UPPER(A189)</f>
        <v>TOPEKA KS</v>
      </c>
    </row>
    <row r="190" spans="1:3" x14ac:dyDescent="0.3">
      <c r="A190" t="s">
        <v>984</v>
      </c>
      <c r="B190">
        <v>0</v>
      </c>
      <c r="C190" t="str">
        <f>UPPER(A190)</f>
        <v>TRAVERSE CITY-CADILLAC MI</v>
      </c>
    </row>
    <row r="191" spans="1:3" x14ac:dyDescent="0.3">
      <c r="A191" t="s">
        <v>993</v>
      </c>
      <c r="B191">
        <v>0</v>
      </c>
      <c r="C191" t="str">
        <f>UPPER(A191)</f>
        <v>TRI-CITIES TN-VA</v>
      </c>
    </row>
    <row r="192" spans="1:3" x14ac:dyDescent="0.3">
      <c r="A192" t="s">
        <v>876</v>
      </c>
      <c r="B192">
        <v>13</v>
      </c>
      <c r="C192" t="str">
        <f>UPPER(A192)</f>
        <v>TUCSON (SIERRA VISTA) AZ</v>
      </c>
    </row>
    <row r="193" spans="1:3" x14ac:dyDescent="0.3">
      <c r="A193" t="s">
        <v>900</v>
      </c>
      <c r="B193">
        <v>4</v>
      </c>
      <c r="C193" t="str">
        <f>UPPER(A193)</f>
        <v>TULSA OK</v>
      </c>
    </row>
    <row r="194" spans="1:3" x14ac:dyDescent="0.3">
      <c r="A194" t="s">
        <v>875</v>
      </c>
      <c r="B194">
        <v>13</v>
      </c>
      <c r="C194" t="str">
        <f>UPPER(A194)</f>
        <v>TWIN FALLS ID</v>
      </c>
    </row>
    <row r="195" spans="1:3" x14ac:dyDescent="0.3">
      <c r="A195" t="s">
        <v>987</v>
      </c>
      <c r="B195">
        <v>0</v>
      </c>
      <c r="C195" t="str">
        <f>UPPER(A195)</f>
        <v>TYLER-LONGVIEW(LUFKIN &amp; NACOGDOCHES) TX</v>
      </c>
    </row>
    <row r="196" spans="1:3" x14ac:dyDescent="0.3">
      <c r="A196" t="s">
        <v>1013</v>
      </c>
      <c r="B196">
        <v>0</v>
      </c>
      <c r="C196" t="str">
        <f>UPPER(A196)</f>
        <v>UTICA NY</v>
      </c>
    </row>
    <row r="197" spans="1:3" x14ac:dyDescent="0.3">
      <c r="A197" t="s">
        <v>1029</v>
      </c>
      <c r="B197">
        <v>0</v>
      </c>
      <c r="C197" t="str">
        <f>UPPER(A197)</f>
        <v>VICTORIA TX</v>
      </c>
    </row>
    <row r="198" spans="1:3" x14ac:dyDescent="0.3">
      <c r="A198" t="s">
        <v>1028</v>
      </c>
      <c r="B198">
        <v>0</v>
      </c>
      <c r="C198" t="str">
        <f>UPPER(A198)</f>
        <v>WACO-TEMPLE-BRYAN TX</v>
      </c>
    </row>
    <row r="199" spans="1:3" x14ac:dyDescent="0.3">
      <c r="A199" t="s">
        <v>922</v>
      </c>
      <c r="B199">
        <v>1</v>
      </c>
      <c r="C199" t="str">
        <f>UPPER(A199)</f>
        <v>WASHINGTON DC (HAGERSTOWN MD)</v>
      </c>
    </row>
    <row r="200" spans="1:3" x14ac:dyDescent="0.3">
      <c r="A200" t="s">
        <v>1016</v>
      </c>
      <c r="B200">
        <v>0</v>
      </c>
      <c r="C200" t="str">
        <f>UPPER(A200)</f>
        <v>WATERTOWN NY</v>
      </c>
    </row>
    <row r="201" spans="1:3" x14ac:dyDescent="0.3">
      <c r="A201" t="s">
        <v>839</v>
      </c>
      <c r="B201">
        <v>46</v>
      </c>
      <c r="C201" t="str">
        <f>UPPER(A201)</f>
        <v>WAUSAU-RHINELANDER WI</v>
      </c>
    </row>
    <row r="202" spans="1:3" x14ac:dyDescent="0.3">
      <c r="A202" t="s">
        <v>940</v>
      </c>
      <c r="B202">
        <v>1</v>
      </c>
      <c r="C202" t="str">
        <f>UPPER(A202)</f>
        <v>WEST PALM BEACH-FT. PIERCE FL</v>
      </c>
    </row>
    <row r="203" spans="1:3" x14ac:dyDescent="0.3">
      <c r="A203" t="s">
        <v>963</v>
      </c>
      <c r="B203">
        <v>0</v>
      </c>
      <c r="C203" t="str">
        <f>UPPER(A203)</f>
        <v>WHEELING WV-STEUBENVILLE OH</v>
      </c>
    </row>
    <row r="204" spans="1:3" x14ac:dyDescent="0.3">
      <c r="A204" t="s">
        <v>1030</v>
      </c>
      <c r="B204">
        <v>0</v>
      </c>
      <c r="C204" t="str">
        <f>UPPER(A204)</f>
        <v>WICHITA FALLS TX &amp; LAWTON OK</v>
      </c>
    </row>
    <row r="205" spans="1:3" x14ac:dyDescent="0.3">
      <c r="A205" t="s">
        <v>842</v>
      </c>
      <c r="B205">
        <v>41</v>
      </c>
      <c r="C205" t="str">
        <f>UPPER(A205)</f>
        <v>WICHITA-HUTCHINSON KS</v>
      </c>
    </row>
    <row r="206" spans="1:3" x14ac:dyDescent="0.3">
      <c r="A206" t="s">
        <v>1005</v>
      </c>
      <c r="B206">
        <v>0</v>
      </c>
      <c r="C206" t="str">
        <f>UPPER(A206)</f>
        <v>WILKES BARRE-SCRANTON PA</v>
      </c>
    </row>
    <row r="207" spans="1:3" x14ac:dyDescent="0.3">
      <c r="A207" t="s">
        <v>986</v>
      </c>
      <c r="B207">
        <v>0</v>
      </c>
      <c r="C207" t="str">
        <f>UPPER(A207)</f>
        <v>WILMINGTON NC</v>
      </c>
    </row>
    <row r="208" spans="1:3" x14ac:dyDescent="0.3">
      <c r="A208" t="s">
        <v>867</v>
      </c>
      <c r="B208">
        <v>15</v>
      </c>
      <c r="C208" t="str">
        <f>UPPER(A208)</f>
        <v>YAKIMA-PASCO-RICHLAND-KENNEWICK WA</v>
      </c>
    </row>
    <row r="209" spans="1:3" x14ac:dyDescent="0.3">
      <c r="A209" t="s">
        <v>887</v>
      </c>
      <c r="B209">
        <v>9</v>
      </c>
      <c r="C209" t="str">
        <f>UPPER(A209)</f>
        <v>YOUNGSTOWN OH</v>
      </c>
    </row>
    <row r="210" spans="1:3" x14ac:dyDescent="0.3">
      <c r="A210" t="s">
        <v>856</v>
      </c>
      <c r="B210">
        <v>23</v>
      </c>
      <c r="C210" t="str">
        <f>UPPER(A210)</f>
        <v>YUMA AZ-EL CENTRO CA</v>
      </c>
    </row>
    <row r="211" spans="1:3" x14ac:dyDescent="0.3">
      <c r="A211" t="s">
        <v>958</v>
      </c>
      <c r="B211">
        <v>0</v>
      </c>
      <c r="C211" t="str">
        <f>UPPER(A211)</f>
        <v>ZANESVILLE OH</v>
      </c>
    </row>
  </sheetData>
  <sortState xmlns:xlrd2="http://schemas.microsoft.com/office/spreadsheetml/2017/richdata2" ref="A2:C211">
    <sortCondition ref="A2:A2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C6BD-4F00-4DB3-877C-97AEC209F3E5}">
  <dimension ref="A1:W755"/>
  <sheetViews>
    <sheetView topLeftCell="F1" workbookViewId="0">
      <selection activeCell="R32" sqref="R32"/>
    </sheetView>
  </sheetViews>
  <sheetFormatPr defaultRowHeight="14.4" x14ac:dyDescent="0.3"/>
  <cols>
    <col min="1" max="1" width="30.5546875" bestFit="1" customWidth="1"/>
    <col min="2" max="5" width="19.33203125" bestFit="1" customWidth="1"/>
    <col min="12" max="12" width="16.33203125" customWidth="1"/>
    <col min="13" max="13" width="30.5546875" bestFit="1" customWidth="1"/>
    <col min="14" max="17" width="8.6640625" bestFit="1" customWidth="1"/>
    <col min="18" max="18" width="10.77734375" bestFit="1" customWidth="1"/>
  </cols>
  <sheetData>
    <row r="1" spans="1:23" x14ac:dyDescent="0.3">
      <c r="A1" t="s">
        <v>211</v>
      </c>
      <c r="B1" t="s">
        <v>1</v>
      </c>
      <c r="C1" t="s">
        <v>212</v>
      </c>
      <c r="D1" s="5" t="s">
        <v>277</v>
      </c>
      <c r="E1" s="5" t="s">
        <v>276</v>
      </c>
      <c r="F1" s="5" t="s">
        <v>278</v>
      </c>
    </row>
    <row r="2" spans="1:23" x14ac:dyDescent="0.3">
      <c r="A2" t="s">
        <v>3</v>
      </c>
      <c r="B2">
        <v>67849</v>
      </c>
      <c r="C2" t="s">
        <v>820</v>
      </c>
      <c r="D2" t="str">
        <f>IF(RIGHT(A2,1)=")",RIGHT(A2,5),"N/A")</f>
        <v>N/A</v>
      </c>
      <c r="E2" t="str">
        <f>TRIM(IF(LEFT(D2,1)="(",MID(D2,2,3),"N/A"))</f>
        <v>N/A</v>
      </c>
      <c r="F2" t="str">
        <f>UPPER(TRIM(IF(E2="N/A","N/A",LEFT(A2,LEN(A2)-5))))</f>
        <v>N/A</v>
      </c>
    </row>
    <row r="3" spans="1:23" x14ac:dyDescent="0.3">
      <c r="A3" t="s">
        <v>4</v>
      </c>
      <c r="B3">
        <v>9353</v>
      </c>
      <c r="C3" t="s">
        <v>820</v>
      </c>
      <c r="D3" t="str">
        <f t="shared" ref="D3:D66" si="0">IF(RIGHT(A3,1)=")",RIGHT(A3,5),"N/A")</f>
        <v>(524)</v>
      </c>
      <c r="E3" t="str">
        <f t="shared" ref="E3:E66" si="1">TRIM(IF(LEFT(D3,1)="(",MID(D3,2,3),"N/A"))</f>
        <v>524</v>
      </c>
      <c r="F3" t="str">
        <f t="shared" ref="F3:F66" si="2">UPPER(TRIM(IF(E3="N/A","N/A",LEFT(A3,LEN(A3)-5))))</f>
        <v>ATLANTA</v>
      </c>
    </row>
    <row r="4" spans="1:23" x14ac:dyDescent="0.3">
      <c r="A4" t="s">
        <v>5</v>
      </c>
      <c r="B4">
        <v>6544</v>
      </c>
      <c r="C4" t="s">
        <v>820</v>
      </c>
      <c r="D4" t="str">
        <f t="shared" si="0"/>
        <v>(602)</v>
      </c>
      <c r="E4" t="str">
        <f t="shared" si="1"/>
        <v>602</v>
      </c>
      <c r="F4" t="str">
        <f t="shared" si="2"/>
        <v>CHICAGO</v>
      </c>
    </row>
    <row r="5" spans="1:23" x14ac:dyDescent="0.3">
      <c r="A5" t="s">
        <v>7</v>
      </c>
      <c r="B5">
        <v>3744</v>
      </c>
      <c r="C5" t="s">
        <v>820</v>
      </c>
      <c r="D5" t="str">
        <f t="shared" si="0"/>
        <v>(819)</v>
      </c>
      <c r="E5" t="str">
        <f t="shared" si="1"/>
        <v>819</v>
      </c>
      <c r="F5" t="str">
        <f t="shared" si="2"/>
        <v>SEATTLE-TACOMA</v>
      </c>
    </row>
    <row r="6" spans="1:23" x14ac:dyDescent="0.3">
      <c r="A6" t="s">
        <v>8</v>
      </c>
      <c r="B6">
        <v>3642</v>
      </c>
      <c r="C6" t="s">
        <v>820</v>
      </c>
      <c r="D6" t="str">
        <f t="shared" si="0"/>
        <v>(751)</v>
      </c>
      <c r="E6" t="str">
        <f t="shared" si="1"/>
        <v>751</v>
      </c>
      <c r="F6" t="str">
        <f t="shared" si="2"/>
        <v>DENVER</v>
      </c>
      <c r="L6" s="1" t="s">
        <v>807</v>
      </c>
      <c r="N6" s="1" t="s">
        <v>212</v>
      </c>
    </row>
    <row r="7" spans="1:23" x14ac:dyDescent="0.3">
      <c r="A7" t="s">
        <v>9</v>
      </c>
      <c r="B7">
        <v>3445</v>
      </c>
      <c r="C7" t="s">
        <v>820</v>
      </c>
      <c r="D7" t="str">
        <f t="shared" si="0"/>
        <v>(753)</v>
      </c>
      <c r="E7" t="str">
        <f t="shared" si="1"/>
        <v>753</v>
      </c>
      <c r="F7" t="str">
        <f t="shared" si="2"/>
        <v>PHOENIX (PRESCOTT)</v>
      </c>
      <c r="L7" s="1" t="s">
        <v>276</v>
      </c>
      <c r="M7" s="1" t="s">
        <v>278</v>
      </c>
      <c r="N7" t="s">
        <v>820</v>
      </c>
      <c r="O7" t="s">
        <v>821</v>
      </c>
      <c r="P7" t="s">
        <v>822</v>
      </c>
      <c r="Q7" t="s">
        <v>823</v>
      </c>
      <c r="R7" t="s">
        <v>269</v>
      </c>
      <c r="S7" t="s">
        <v>824</v>
      </c>
      <c r="T7" t="s">
        <v>825</v>
      </c>
      <c r="U7" t="s">
        <v>826</v>
      </c>
      <c r="V7" t="s">
        <v>827</v>
      </c>
      <c r="W7" t="s">
        <v>829</v>
      </c>
    </row>
    <row r="8" spans="1:23" x14ac:dyDescent="0.3">
      <c r="A8" t="s">
        <v>6</v>
      </c>
      <c r="B8">
        <v>2453</v>
      </c>
      <c r="C8" t="s">
        <v>820</v>
      </c>
      <c r="D8" t="str">
        <f t="shared" si="0"/>
        <v>(613)</v>
      </c>
      <c r="E8" t="str">
        <f t="shared" si="1"/>
        <v>613</v>
      </c>
      <c r="F8" t="str">
        <f t="shared" si="2"/>
        <v>MINNEAPOLIS-ST. PAUL</v>
      </c>
      <c r="L8" t="s">
        <v>751</v>
      </c>
      <c r="M8" t="s">
        <v>538</v>
      </c>
      <c r="N8" s="3">
        <v>1</v>
      </c>
      <c r="O8" s="3">
        <v>5</v>
      </c>
      <c r="P8" s="3">
        <v>1</v>
      </c>
      <c r="Q8" s="3">
        <v>3</v>
      </c>
      <c r="R8" s="3">
        <v>10</v>
      </c>
      <c r="S8" s="46">
        <f>IFERROR(O8/N8-1,0)</f>
        <v>4</v>
      </c>
      <c r="T8" s="46">
        <f>IFERROR(P8/O8-1,0)</f>
        <v>-0.8</v>
      </c>
      <c r="U8" s="46">
        <f>IFERROR(Q8/P8-1,0)</f>
        <v>2</v>
      </c>
      <c r="V8" s="46">
        <f>AVERAGE(S8:U8)</f>
        <v>1.7333333333333334</v>
      </c>
      <c r="W8" s="47">
        <f>AVERAGE(T8:U8)</f>
        <v>0.6</v>
      </c>
    </row>
    <row r="9" spans="1:23" x14ac:dyDescent="0.3">
      <c r="A9" t="s">
        <v>10</v>
      </c>
      <c r="B9">
        <v>2346</v>
      </c>
      <c r="C9" t="s">
        <v>820</v>
      </c>
      <c r="D9" t="str">
        <f t="shared" si="0"/>
        <v>(609)</v>
      </c>
      <c r="E9" t="str">
        <f t="shared" si="1"/>
        <v>609</v>
      </c>
      <c r="F9" t="str">
        <f t="shared" si="2"/>
        <v>ST. LOUIS</v>
      </c>
      <c r="L9" t="s">
        <v>590</v>
      </c>
      <c r="M9" t="s">
        <v>378</v>
      </c>
      <c r="N9" s="3">
        <v>651</v>
      </c>
      <c r="O9" s="3">
        <v>509</v>
      </c>
      <c r="P9" s="3">
        <v>512</v>
      </c>
      <c r="Q9" s="3">
        <v>608</v>
      </c>
      <c r="R9" s="3">
        <v>2280</v>
      </c>
      <c r="S9" s="46">
        <f t="shared" ref="S9:S72" si="3">IFERROR(O9/N9-1,0)</f>
        <v>-0.21812596006144391</v>
      </c>
      <c r="T9" s="46">
        <f t="shared" ref="T9:T72" si="4">IFERROR(P9/O9-1,0)</f>
        <v>5.893909626718985E-3</v>
      </c>
      <c r="U9" s="46">
        <f t="shared" ref="U9:U72" si="5">IFERROR(Q9/P9-1,0)</f>
        <v>0.1875</v>
      </c>
      <c r="V9" s="46">
        <f t="shared" ref="V9:V72" si="6">AVERAGE(S9:U9)</f>
        <v>-8.2440168115749755E-3</v>
      </c>
      <c r="W9" s="47">
        <f t="shared" ref="W9:W72" si="7">AVERAGE(T9:U9)</f>
        <v>9.6696954813359492E-2</v>
      </c>
    </row>
    <row r="10" spans="1:23" x14ac:dyDescent="0.3">
      <c r="A10" t="s">
        <v>15</v>
      </c>
      <c r="B10">
        <v>2300</v>
      </c>
      <c r="C10" t="s">
        <v>820</v>
      </c>
      <c r="D10" t="str">
        <f t="shared" si="0"/>
        <v>(839)</v>
      </c>
      <c r="E10" t="str">
        <f t="shared" si="1"/>
        <v>839</v>
      </c>
      <c r="F10" t="str">
        <f t="shared" si="2"/>
        <v>LAS VEGAS</v>
      </c>
      <c r="L10" t="s">
        <v>737</v>
      </c>
      <c r="M10" t="s">
        <v>524</v>
      </c>
      <c r="N10" s="3">
        <v>1</v>
      </c>
      <c r="O10" s="3"/>
      <c r="P10" s="3">
        <v>1</v>
      </c>
      <c r="Q10" s="3"/>
      <c r="R10" s="3">
        <v>2</v>
      </c>
      <c r="S10" s="46">
        <f t="shared" si="3"/>
        <v>-1</v>
      </c>
      <c r="T10" s="46">
        <f t="shared" si="4"/>
        <v>0</v>
      </c>
      <c r="U10" s="46">
        <f t="shared" si="5"/>
        <v>-1</v>
      </c>
      <c r="V10" s="46">
        <f t="shared" si="6"/>
        <v>-0.66666666666666663</v>
      </c>
      <c r="W10" s="47">
        <f t="shared" si="7"/>
        <v>-0.5</v>
      </c>
    </row>
    <row r="11" spans="1:23" x14ac:dyDescent="0.3">
      <c r="A11" t="s">
        <v>13</v>
      </c>
      <c r="B11">
        <v>2054</v>
      </c>
      <c r="C11" t="s">
        <v>820</v>
      </c>
      <c r="D11" t="str">
        <f t="shared" si="0"/>
        <v>(820)</v>
      </c>
      <c r="E11" t="str">
        <f t="shared" si="1"/>
        <v>820</v>
      </c>
      <c r="F11" t="str">
        <f t="shared" si="2"/>
        <v>PORTLAND OR</v>
      </c>
      <c r="L11" t="s">
        <v>611</v>
      </c>
      <c r="M11" t="s">
        <v>398</v>
      </c>
      <c r="N11" s="3">
        <v>347</v>
      </c>
      <c r="O11" s="3">
        <v>132</v>
      </c>
      <c r="P11" s="3">
        <v>155</v>
      </c>
      <c r="Q11" s="3">
        <v>173</v>
      </c>
      <c r="R11" s="3">
        <v>807</v>
      </c>
      <c r="S11" s="46">
        <f t="shared" si="3"/>
        <v>-0.6195965417867435</v>
      </c>
      <c r="T11" s="46">
        <f t="shared" si="4"/>
        <v>0.17424242424242431</v>
      </c>
      <c r="U11" s="46">
        <f t="shared" si="5"/>
        <v>0.11612903225806459</v>
      </c>
      <c r="V11" s="46">
        <f t="shared" si="6"/>
        <v>-0.1097416950954182</v>
      </c>
      <c r="W11" s="47">
        <f t="shared" si="7"/>
        <v>0.14518572825024445</v>
      </c>
    </row>
    <row r="12" spans="1:23" x14ac:dyDescent="0.3">
      <c r="A12" t="s">
        <v>12</v>
      </c>
      <c r="B12">
        <v>1956</v>
      </c>
      <c r="C12" t="s">
        <v>820</v>
      </c>
      <c r="D12" t="str">
        <f t="shared" si="0"/>
        <v>(617)</v>
      </c>
      <c r="E12" t="str">
        <f t="shared" si="1"/>
        <v>617</v>
      </c>
      <c r="F12" t="str">
        <f t="shared" si="2"/>
        <v>MILWAUKEE</v>
      </c>
      <c r="L12" t="s">
        <v>598</v>
      </c>
      <c r="M12" t="s">
        <v>385</v>
      </c>
      <c r="N12" s="3">
        <v>404</v>
      </c>
      <c r="O12" s="3">
        <v>353</v>
      </c>
      <c r="P12" s="3">
        <v>331</v>
      </c>
      <c r="Q12" s="3">
        <v>568</v>
      </c>
      <c r="R12" s="3">
        <v>1656</v>
      </c>
      <c r="S12" s="46">
        <f t="shared" si="3"/>
        <v>-0.12623762376237624</v>
      </c>
      <c r="T12" s="46">
        <f t="shared" si="4"/>
        <v>-6.2322946175637384E-2</v>
      </c>
      <c r="U12" s="46">
        <f t="shared" si="5"/>
        <v>0.71601208459214494</v>
      </c>
      <c r="V12" s="46">
        <f t="shared" si="6"/>
        <v>0.1758171715513771</v>
      </c>
      <c r="W12" s="47">
        <f t="shared" si="7"/>
        <v>0.32684456920825378</v>
      </c>
    </row>
    <row r="13" spans="1:23" x14ac:dyDescent="0.3">
      <c r="A13" t="s">
        <v>11</v>
      </c>
      <c r="B13">
        <v>1890</v>
      </c>
      <c r="C13" t="s">
        <v>820</v>
      </c>
      <c r="D13" t="str">
        <f t="shared" si="0"/>
        <v>(616)</v>
      </c>
      <c r="E13" t="str">
        <f t="shared" si="1"/>
        <v>616</v>
      </c>
      <c r="F13" t="str">
        <f t="shared" si="2"/>
        <v>KANSAS CITY</v>
      </c>
      <c r="L13" t="s">
        <v>602</v>
      </c>
      <c r="M13" t="s">
        <v>389</v>
      </c>
      <c r="N13" s="3">
        <v>402</v>
      </c>
      <c r="O13" s="3">
        <v>349</v>
      </c>
      <c r="P13" s="3">
        <v>410</v>
      </c>
      <c r="Q13" s="3">
        <v>296</v>
      </c>
      <c r="R13" s="3">
        <v>1457</v>
      </c>
      <c r="S13" s="46">
        <f t="shared" si="3"/>
        <v>-0.13184079601990051</v>
      </c>
      <c r="T13" s="46">
        <f t="shared" si="4"/>
        <v>0.17478510028653305</v>
      </c>
      <c r="U13" s="46">
        <f t="shared" si="5"/>
        <v>-0.2780487804878049</v>
      </c>
      <c r="V13" s="46">
        <f t="shared" si="6"/>
        <v>-7.8368158740390784E-2</v>
      </c>
      <c r="W13" s="47">
        <f t="shared" si="7"/>
        <v>-5.1631840100635928E-2</v>
      </c>
    </row>
    <row r="14" spans="1:23" x14ac:dyDescent="0.3">
      <c r="A14" t="s">
        <v>14</v>
      </c>
      <c r="B14">
        <v>1694</v>
      </c>
      <c r="C14" t="s">
        <v>820</v>
      </c>
      <c r="D14" t="str">
        <f t="shared" si="0"/>
        <v>(770)</v>
      </c>
      <c r="E14" t="str">
        <f t="shared" si="1"/>
        <v>770</v>
      </c>
      <c r="F14" t="str">
        <f t="shared" si="2"/>
        <v>SALT LAKE CITY</v>
      </c>
      <c r="L14" t="s">
        <v>669</v>
      </c>
      <c r="M14" t="s">
        <v>457</v>
      </c>
      <c r="N14" s="3">
        <v>43</v>
      </c>
      <c r="O14" s="3">
        <v>26</v>
      </c>
      <c r="P14" s="3">
        <v>40</v>
      </c>
      <c r="Q14" s="3">
        <v>46</v>
      </c>
      <c r="R14" s="3">
        <v>155</v>
      </c>
      <c r="S14" s="46">
        <f t="shared" si="3"/>
        <v>-0.39534883720930236</v>
      </c>
      <c r="T14" s="46">
        <f t="shared" si="4"/>
        <v>0.53846153846153855</v>
      </c>
      <c r="U14" s="46">
        <f t="shared" si="5"/>
        <v>0.14999999999999991</v>
      </c>
      <c r="V14" s="46">
        <f t="shared" si="6"/>
        <v>9.770423375074537E-2</v>
      </c>
      <c r="W14" s="47">
        <f t="shared" si="7"/>
        <v>0.34423076923076923</v>
      </c>
    </row>
    <row r="15" spans="1:23" x14ac:dyDescent="0.3">
      <c r="A15" t="s">
        <v>16</v>
      </c>
      <c r="B15">
        <v>1592</v>
      </c>
      <c r="C15" t="s">
        <v>820</v>
      </c>
      <c r="D15" t="str">
        <f t="shared" si="0"/>
        <v>(510)</v>
      </c>
      <c r="E15" t="str">
        <f t="shared" si="1"/>
        <v>510</v>
      </c>
      <c r="F15" t="str">
        <f t="shared" si="2"/>
        <v>CLEVELAND-AKRON (CANTON)</v>
      </c>
      <c r="L15" t="s">
        <v>607</v>
      </c>
      <c r="M15" t="s">
        <v>394</v>
      </c>
      <c r="N15" s="3">
        <v>322</v>
      </c>
      <c r="O15" s="3">
        <v>149</v>
      </c>
      <c r="P15" s="3">
        <v>171</v>
      </c>
      <c r="Q15" s="3">
        <v>207</v>
      </c>
      <c r="R15" s="3">
        <v>849</v>
      </c>
      <c r="S15" s="46">
        <f t="shared" si="3"/>
        <v>-0.53726708074534169</v>
      </c>
      <c r="T15" s="46">
        <f t="shared" si="4"/>
        <v>0.1476510067114094</v>
      </c>
      <c r="U15" s="46">
        <f t="shared" si="5"/>
        <v>0.21052631578947367</v>
      </c>
      <c r="V15" s="46">
        <f t="shared" si="6"/>
        <v>-5.9696586081486203E-2</v>
      </c>
      <c r="W15" s="47">
        <f t="shared" si="7"/>
        <v>0.17908866125044154</v>
      </c>
    </row>
    <row r="16" spans="1:23" x14ac:dyDescent="0.3">
      <c r="A16" t="s">
        <v>17</v>
      </c>
      <c r="B16">
        <v>1552</v>
      </c>
      <c r="C16" t="s">
        <v>820</v>
      </c>
      <c r="D16" t="str">
        <f t="shared" si="0"/>
        <v>(527)</v>
      </c>
      <c r="E16" t="str">
        <f t="shared" si="1"/>
        <v>527</v>
      </c>
      <c r="F16" t="str">
        <f t="shared" si="2"/>
        <v>INDIANAPOLIS</v>
      </c>
      <c r="L16" t="s">
        <v>667</v>
      </c>
      <c r="M16" t="s">
        <v>455</v>
      </c>
      <c r="N16" s="3">
        <v>54</v>
      </c>
      <c r="O16" s="3">
        <v>36</v>
      </c>
      <c r="P16" s="3">
        <v>35</v>
      </c>
      <c r="Q16" s="3">
        <v>43</v>
      </c>
      <c r="R16" s="3">
        <v>168</v>
      </c>
      <c r="S16" s="46">
        <f t="shared" si="3"/>
        <v>-0.33333333333333337</v>
      </c>
      <c r="T16" s="46">
        <f t="shared" si="4"/>
        <v>-2.777777777777779E-2</v>
      </c>
      <c r="U16" s="46">
        <f t="shared" si="5"/>
        <v>0.22857142857142865</v>
      </c>
      <c r="V16" s="46">
        <f t="shared" si="6"/>
        <v>-4.4179894179894173E-2</v>
      </c>
      <c r="W16" s="47">
        <f t="shared" si="7"/>
        <v>0.10039682539682543</v>
      </c>
    </row>
    <row r="17" spans="1:23" x14ac:dyDescent="0.3">
      <c r="A17" t="s">
        <v>18</v>
      </c>
      <c r="B17">
        <v>1237</v>
      </c>
      <c r="C17" t="s">
        <v>820</v>
      </c>
      <c r="D17" t="str">
        <f t="shared" si="0"/>
        <v>(535)</v>
      </c>
      <c r="E17" t="str">
        <f t="shared" si="1"/>
        <v>535</v>
      </c>
      <c r="F17" t="str">
        <f t="shared" si="2"/>
        <v>COLUMBUS OH</v>
      </c>
      <c r="L17" t="s">
        <v>628</v>
      </c>
      <c r="M17" t="s">
        <v>416</v>
      </c>
      <c r="N17" s="3">
        <v>225</v>
      </c>
      <c r="O17" s="3">
        <v>179</v>
      </c>
      <c r="P17" s="3">
        <v>162</v>
      </c>
      <c r="Q17" s="3">
        <v>167</v>
      </c>
      <c r="R17" s="3">
        <v>733</v>
      </c>
      <c r="S17" s="46">
        <f t="shared" si="3"/>
        <v>-0.20444444444444443</v>
      </c>
      <c r="T17" s="46">
        <f t="shared" si="4"/>
        <v>-9.4972067039106101E-2</v>
      </c>
      <c r="U17" s="46">
        <f t="shared" si="5"/>
        <v>3.0864197530864113E-2</v>
      </c>
      <c r="V17" s="46">
        <f t="shared" si="6"/>
        <v>-8.9517437984228801E-2</v>
      </c>
      <c r="W17" s="47">
        <f t="shared" si="7"/>
        <v>-3.2053934754120994E-2</v>
      </c>
    </row>
    <row r="18" spans="1:23" x14ac:dyDescent="0.3">
      <c r="A18" t="s">
        <v>21</v>
      </c>
      <c r="B18">
        <v>855</v>
      </c>
      <c r="C18" t="s">
        <v>820</v>
      </c>
      <c r="D18" t="str">
        <f t="shared" si="0"/>
        <v>(669)</v>
      </c>
      <c r="E18" t="str">
        <f t="shared" si="1"/>
        <v>669</v>
      </c>
      <c r="F18" t="str">
        <f t="shared" si="2"/>
        <v>MADISON</v>
      </c>
      <c r="L18" t="s">
        <v>588</v>
      </c>
      <c r="M18" t="s">
        <v>376</v>
      </c>
      <c r="N18" s="3">
        <v>1592</v>
      </c>
      <c r="O18" s="3">
        <v>1081</v>
      </c>
      <c r="P18" s="3">
        <v>1052</v>
      </c>
      <c r="Q18" s="3">
        <v>1169</v>
      </c>
      <c r="R18" s="3">
        <v>4894</v>
      </c>
      <c r="S18" s="46">
        <f t="shared" si="3"/>
        <v>-0.3209798994974874</v>
      </c>
      <c r="T18" s="46">
        <f t="shared" si="4"/>
        <v>-2.6827012025901986E-2</v>
      </c>
      <c r="U18" s="46">
        <f t="shared" si="5"/>
        <v>0.1112167300380229</v>
      </c>
      <c r="V18" s="46">
        <f t="shared" si="6"/>
        <v>-7.8863393828455489E-2</v>
      </c>
      <c r="W18" s="47">
        <f t="shared" si="7"/>
        <v>4.2194859006060459E-2</v>
      </c>
    </row>
    <row r="19" spans="1:23" x14ac:dyDescent="0.3">
      <c r="A19" t="s">
        <v>19</v>
      </c>
      <c r="B19">
        <v>808</v>
      </c>
      <c r="C19" t="s">
        <v>820</v>
      </c>
      <c r="D19" t="str">
        <f t="shared" si="0"/>
        <v>(652)</v>
      </c>
      <c r="E19" t="str">
        <f t="shared" si="1"/>
        <v>652</v>
      </c>
      <c r="F19" t="str">
        <f t="shared" si="2"/>
        <v>OMAHA</v>
      </c>
      <c r="L19" t="s">
        <v>599</v>
      </c>
      <c r="M19" t="s">
        <v>386</v>
      </c>
      <c r="N19" s="3">
        <v>368</v>
      </c>
      <c r="O19" s="3">
        <v>259</v>
      </c>
      <c r="P19" s="3">
        <v>257</v>
      </c>
      <c r="Q19" s="3">
        <v>761</v>
      </c>
      <c r="R19" s="3">
        <v>1645</v>
      </c>
      <c r="S19" s="46">
        <f t="shared" si="3"/>
        <v>-0.29619565217391308</v>
      </c>
      <c r="T19" s="46">
        <f t="shared" si="4"/>
        <v>-7.7220077220077066E-3</v>
      </c>
      <c r="U19" s="46">
        <f t="shared" si="5"/>
        <v>1.9610894941634243</v>
      </c>
      <c r="V19" s="46">
        <f t="shared" si="6"/>
        <v>0.55239061142250112</v>
      </c>
      <c r="W19" s="47">
        <f t="shared" si="7"/>
        <v>0.97668374322070828</v>
      </c>
    </row>
    <row r="20" spans="1:23" x14ac:dyDescent="0.3">
      <c r="A20" t="s">
        <v>22</v>
      </c>
      <c r="B20">
        <v>794</v>
      </c>
      <c r="C20" t="s">
        <v>820</v>
      </c>
      <c r="D20" t="str">
        <f t="shared" si="0"/>
        <v>(515)</v>
      </c>
      <c r="E20" t="str">
        <f t="shared" si="1"/>
        <v>515</v>
      </c>
      <c r="F20" t="str">
        <f t="shared" si="2"/>
        <v>CINCINNATI</v>
      </c>
      <c r="L20" t="s">
        <v>681</v>
      </c>
      <c r="M20" t="s">
        <v>468</v>
      </c>
      <c r="N20" s="3">
        <v>22</v>
      </c>
      <c r="O20" s="3">
        <v>18</v>
      </c>
      <c r="P20" s="3">
        <v>16</v>
      </c>
      <c r="Q20" s="3">
        <v>15</v>
      </c>
      <c r="R20" s="3">
        <v>71</v>
      </c>
      <c r="S20" s="46">
        <f t="shared" si="3"/>
        <v>-0.18181818181818177</v>
      </c>
      <c r="T20" s="46">
        <f t="shared" si="4"/>
        <v>-0.11111111111111116</v>
      </c>
      <c r="U20" s="46">
        <f t="shared" si="5"/>
        <v>-6.25E-2</v>
      </c>
      <c r="V20" s="46">
        <f t="shared" si="6"/>
        <v>-0.11847643097643097</v>
      </c>
      <c r="W20" s="47">
        <f t="shared" si="7"/>
        <v>-8.680555555555558E-2</v>
      </c>
    </row>
    <row r="21" spans="1:23" x14ac:dyDescent="0.3">
      <c r="A21" t="s">
        <v>30</v>
      </c>
      <c r="B21">
        <v>789</v>
      </c>
      <c r="C21" t="s">
        <v>820</v>
      </c>
      <c r="D21" t="str">
        <f t="shared" si="0"/>
        <v>(752)</v>
      </c>
      <c r="E21" t="str">
        <f t="shared" si="1"/>
        <v>752</v>
      </c>
      <c r="F21" t="str">
        <f t="shared" si="2"/>
        <v>COLORADO SPRINGS-PUEBLO</v>
      </c>
      <c r="L21" t="s">
        <v>701</v>
      </c>
      <c r="M21" t="s">
        <v>488</v>
      </c>
      <c r="N21" s="3">
        <v>7</v>
      </c>
      <c r="O21" s="3">
        <v>5</v>
      </c>
      <c r="P21" s="3">
        <v>4</v>
      </c>
      <c r="Q21" s="3">
        <v>4</v>
      </c>
      <c r="R21" s="3">
        <v>20</v>
      </c>
      <c r="S21" s="46">
        <f t="shared" si="3"/>
        <v>-0.2857142857142857</v>
      </c>
      <c r="T21" s="46">
        <f t="shared" si="4"/>
        <v>-0.19999999999999996</v>
      </c>
      <c r="U21" s="46">
        <f t="shared" si="5"/>
        <v>0</v>
      </c>
      <c r="V21" s="46">
        <f t="shared" si="6"/>
        <v>-0.16190476190476188</v>
      </c>
      <c r="W21" s="47">
        <f t="shared" si="7"/>
        <v>-9.9999999999999978E-2</v>
      </c>
    </row>
    <row r="22" spans="1:23" x14ac:dyDescent="0.3">
      <c r="A22" t="s">
        <v>23</v>
      </c>
      <c r="B22">
        <v>786</v>
      </c>
      <c r="C22" t="s">
        <v>820</v>
      </c>
      <c r="D22" t="str">
        <f t="shared" si="0"/>
        <v>(678)</v>
      </c>
      <c r="E22" t="str">
        <f t="shared" si="1"/>
        <v>678</v>
      </c>
      <c r="F22" t="str">
        <f t="shared" si="2"/>
        <v>WICHITA-HUTCHINSON PLUS</v>
      </c>
      <c r="L22" t="s">
        <v>675</v>
      </c>
      <c r="M22" t="s">
        <v>462</v>
      </c>
      <c r="N22" s="3">
        <v>11</v>
      </c>
      <c r="O22" s="3">
        <v>5</v>
      </c>
      <c r="P22" s="3">
        <v>4</v>
      </c>
      <c r="Q22" s="3">
        <v>7</v>
      </c>
      <c r="R22" s="3">
        <v>27</v>
      </c>
      <c r="S22" s="46">
        <f t="shared" si="3"/>
        <v>-0.54545454545454541</v>
      </c>
      <c r="T22" s="46">
        <f t="shared" si="4"/>
        <v>-0.19999999999999996</v>
      </c>
      <c r="U22" s="46">
        <f t="shared" si="5"/>
        <v>0.75</v>
      </c>
      <c r="V22" s="46">
        <f t="shared" si="6"/>
        <v>1.5151515151515433E-3</v>
      </c>
      <c r="W22" s="47">
        <f t="shared" si="7"/>
        <v>0.27500000000000002</v>
      </c>
    </row>
    <row r="23" spans="1:23" x14ac:dyDescent="0.3">
      <c r="A23" t="s">
        <v>24</v>
      </c>
      <c r="B23">
        <v>720</v>
      </c>
      <c r="C23" t="s">
        <v>820</v>
      </c>
      <c r="D23" t="str">
        <f t="shared" si="0"/>
        <v>(803)</v>
      </c>
      <c r="E23" t="str">
        <f t="shared" si="1"/>
        <v>803</v>
      </c>
      <c r="F23" t="str">
        <f t="shared" si="2"/>
        <v>LOS ANGELES</v>
      </c>
      <c r="L23" t="s">
        <v>595</v>
      </c>
      <c r="M23" t="s">
        <v>382</v>
      </c>
      <c r="N23" s="3">
        <v>794</v>
      </c>
      <c r="O23" s="3">
        <v>597</v>
      </c>
      <c r="P23" s="3">
        <v>592</v>
      </c>
      <c r="Q23" s="3">
        <v>576</v>
      </c>
      <c r="R23" s="3">
        <v>2559</v>
      </c>
      <c r="S23" s="46">
        <f t="shared" si="3"/>
        <v>-0.24811083123425692</v>
      </c>
      <c r="T23" s="46">
        <f t="shared" si="4"/>
        <v>-8.3752093802345051E-3</v>
      </c>
      <c r="U23" s="46">
        <f t="shared" si="5"/>
        <v>-2.7027027027026973E-2</v>
      </c>
      <c r="V23" s="46">
        <f t="shared" si="6"/>
        <v>-9.4504355880506138E-2</v>
      </c>
      <c r="W23" s="47">
        <f t="shared" si="7"/>
        <v>-1.7701118203630739E-2</v>
      </c>
    </row>
    <row r="24" spans="1:23" x14ac:dyDescent="0.3">
      <c r="A24" t="s">
        <v>20</v>
      </c>
      <c r="B24">
        <v>651</v>
      </c>
      <c r="C24" t="s">
        <v>820</v>
      </c>
      <c r="D24" t="str">
        <f t="shared" si="0"/>
        <v>(501)</v>
      </c>
      <c r="E24" t="str">
        <f t="shared" si="1"/>
        <v>501</v>
      </c>
      <c r="F24" t="str">
        <f t="shared" si="2"/>
        <v>NEW YORK</v>
      </c>
      <c r="L24" t="s">
        <v>741</v>
      </c>
      <c r="M24" t="s">
        <v>528</v>
      </c>
      <c r="N24" s="3">
        <v>1</v>
      </c>
      <c r="O24" s="3">
        <v>2</v>
      </c>
      <c r="P24" s="3">
        <v>1</v>
      </c>
      <c r="Q24" s="3">
        <v>2</v>
      </c>
      <c r="R24" s="3">
        <v>6</v>
      </c>
      <c r="S24" s="46">
        <f t="shared" si="3"/>
        <v>1</v>
      </c>
      <c r="T24" s="46">
        <f t="shared" si="4"/>
        <v>-0.5</v>
      </c>
      <c r="U24" s="46">
        <f t="shared" si="5"/>
        <v>1</v>
      </c>
      <c r="V24" s="46">
        <f t="shared" si="6"/>
        <v>0.5</v>
      </c>
      <c r="W24" s="47">
        <f t="shared" si="7"/>
        <v>0.25</v>
      </c>
    </row>
    <row r="25" spans="1:23" x14ac:dyDescent="0.3">
      <c r="A25" t="s">
        <v>51</v>
      </c>
      <c r="B25">
        <v>644</v>
      </c>
      <c r="C25" t="s">
        <v>820</v>
      </c>
      <c r="D25" t="str">
        <f t="shared" si="0"/>
        <v>(789)</v>
      </c>
      <c r="E25" t="str">
        <f t="shared" si="1"/>
        <v>789</v>
      </c>
      <c r="F25" t="str">
        <f t="shared" si="2"/>
        <v>TUCSON (SIERRA VISTA)</v>
      </c>
      <c r="L25" t="s">
        <v>648</v>
      </c>
      <c r="M25" t="s">
        <v>436</v>
      </c>
      <c r="N25" s="3">
        <v>59</v>
      </c>
      <c r="O25" s="3">
        <v>60</v>
      </c>
      <c r="P25" s="3">
        <v>58</v>
      </c>
      <c r="Q25" s="3">
        <v>74</v>
      </c>
      <c r="R25" s="3">
        <v>251</v>
      </c>
      <c r="S25" s="46">
        <f t="shared" si="3"/>
        <v>1.6949152542372836E-2</v>
      </c>
      <c r="T25" s="46">
        <f t="shared" si="4"/>
        <v>-3.3333333333333326E-2</v>
      </c>
      <c r="U25" s="46">
        <f t="shared" si="5"/>
        <v>0.27586206896551735</v>
      </c>
      <c r="V25" s="46">
        <f t="shared" si="6"/>
        <v>8.6492629391518958E-2</v>
      </c>
      <c r="W25" s="47">
        <f t="shared" si="7"/>
        <v>0.12126436781609201</v>
      </c>
    </row>
    <row r="26" spans="1:23" x14ac:dyDescent="0.3">
      <c r="A26" t="s">
        <v>32</v>
      </c>
      <c r="B26">
        <v>578</v>
      </c>
      <c r="C26" t="s">
        <v>820</v>
      </c>
      <c r="D26" t="str">
        <f t="shared" si="0"/>
        <v>(658)</v>
      </c>
      <c r="E26" t="str">
        <f t="shared" si="1"/>
        <v>658</v>
      </c>
      <c r="F26" t="str">
        <f t="shared" si="2"/>
        <v>GREEN BAY-APPLETON</v>
      </c>
      <c r="L26" t="s">
        <v>706</v>
      </c>
      <c r="M26" t="s">
        <v>493</v>
      </c>
      <c r="N26" s="3">
        <v>5</v>
      </c>
      <c r="O26" s="3">
        <v>8</v>
      </c>
      <c r="P26" s="3">
        <v>6</v>
      </c>
      <c r="Q26" s="3">
        <v>10</v>
      </c>
      <c r="R26" s="3">
        <v>29</v>
      </c>
      <c r="S26" s="46">
        <f t="shared" si="3"/>
        <v>0.60000000000000009</v>
      </c>
      <c r="T26" s="46">
        <f t="shared" si="4"/>
        <v>-0.25</v>
      </c>
      <c r="U26" s="46">
        <f t="shared" si="5"/>
        <v>0.66666666666666674</v>
      </c>
      <c r="V26" s="46">
        <f t="shared" si="6"/>
        <v>0.33888888888888896</v>
      </c>
      <c r="W26" s="47">
        <f t="shared" si="7"/>
        <v>0.20833333333333337</v>
      </c>
    </row>
    <row r="27" spans="1:23" x14ac:dyDescent="0.3">
      <c r="A27" t="s">
        <v>27</v>
      </c>
      <c r="B27">
        <v>532</v>
      </c>
      <c r="C27" t="s">
        <v>820</v>
      </c>
      <c r="D27" t="str">
        <f t="shared" si="0"/>
        <v>(679)</v>
      </c>
      <c r="E27" t="str">
        <f t="shared" si="1"/>
        <v>679</v>
      </c>
      <c r="F27" t="str">
        <f t="shared" si="2"/>
        <v>DES MOINES-AMES</v>
      </c>
      <c r="L27" t="s">
        <v>716</v>
      </c>
      <c r="M27" t="s">
        <v>503</v>
      </c>
      <c r="N27" s="3">
        <v>8</v>
      </c>
      <c r="O27" s="3">
        <v>5</v>
      </c>
      <c r="P27" s="3">
        <v>3</v>
      </c>
      <c r="Q27" s="3">
        <v>4</v>
      </c>
      <c r="R27" s="3">
        <v>20</v>
      </c>
      <c r="S27" s="46">
        <f t="shared" si="3"/>
        <v>-0.375</v>
      </c>
      <c r="T27" s="46">
        <f t="shared" si="4"/>
        <v>-0.4</v>
      </c>
      <c r="U27" s="46">
        <f t="shared" si="5"/>
        <v>0.33333333333333326</v>
      </c>
      <c r="V27" s="46">
        <f t="shared" si="6"/>
        <v>-0.14722222222222225</v>
      </c>
      <c r="W27" s="47">
        <f t="shared" si="7"/>
        <v>-3.3333333333333381E-2</v>
      </c>
    </row>
    <row r="28" spans="1:23" x14ac:dyDescent="0.3">
      <c r="A28" t="s">
        <v>35</v>
      </c>
      <c r="B28">
        <v>522</v>
      </c>
      <c r="C28" t="s">
        <v>820</v>
      </c>
      <c r="D28" t="str">
        <f t="shared" si="0"/>
        <v>(619)</v>
      </c>
      <c r="E28" t="str">
        <f t="shared" si="1"/>
        <v>619</v>
      </c>
      <c r="F28" t="str">
        <f t="shared" si="2"/>
        <v>SPRINGFIELD MO</v>
      </c>
      <c r="L28" t="s">
        <v>622</v>
      </c>
      <c r="M28" t="s">
        <v>410</v>
      </c>
      <c r="N28" s="3">
        <v>254</v>
      </c>
      <c r="O28" s="3">
        <v>82</v>
      </c>
      <c r="P28" s="3">
        <v>144</v>
      </c>
      <c r="Q28" s="3">
        <v>149</v>
      </c>
      <c r="R28" s="3">
        <v>629</v>
      </c>
      <c r="S28" s="46">
        <f t="shared" si="3"/>
        <v>-0.67716535433070868</v>
      </c>
      <c r="T28" s="46">
        <f t="shared" si="4"/>
        <v>0.75609756097560976</v>
      </c>
      <c r="U28" s="46">
        <f t="shared" si="5"/>
        <v>3.4722222222222321E-2</v>
      </c>
      <c r="V28" s="46">
        <f t="shared" si="6"/>
        <v>3.788480962237447E-2</v>
      </c>
      <c r="W28" s="47">
        <f t="shared" si="7"/>
        <v>0.39540989159891604</v>
      </c>
    </row>
    <row r="29" spans="1:23" x14ac:dyDescent="0.3">
      <c r="A29" t="s">
        <v>28</v>
      </c>
      <c r="B29">
        <v>518</v>
      </c>
      <c r="C29" t="s">
        <v>820</v>
      </c>
      <c r="D29" t="str">
        <f t="shared" si="0"/>
        <v>(542)</v>
      </c>
      <c r="E29" t="str">
        <f t="shared" si="1"/>
        <v>542</v>
      </c>
      <c r="F29" t="str">
        <f t="shared" si="2"/>
        <v>DAYTON</v>
      </c>
      <c r="L29" t="s">
        <v>700</v>
      </c>
      <c r="M29" t="s">
        <v>487</v>
      </c>
      <c r="N29" s="3">
        <v>4</v>
      </c>
      <c r="O29" s="3">
        <v>5</v>
      </c>
      <c r="P29" s="3">
        <v>8</v>
      </c>
      <c r="Q29" s="3">
        <v>14</v>
      </c>
      <c r="R29" s="3">
        <v>31</v>
      </c>
      <c r="S29" s="46">
        <f t="shared" si="3"/>
        <v>0.25</v>
      </c>
      <c r="T29" s="46">
        <f t="shared" si="4"/>
        <v>0.60000000000000009</v>
      </c>
      <c r="U29" s="46">
        <f t="shared" si="5"/>
        <v>0.75</v>
      </c>
      <c r="V29" s="46">
        <f t="shared" si="6"/>
        <v>0.53333333333333333</v>
      </c>
      <c r="W29" s="47">
        <f t="shared" si="7"/>
        <v>0.67500000000000004</v>
      </c>
    </row>
    <row r="30" spans="1:23" x14ac:dyDescent="0.3">
      <c r="A30" t="s">
        <v>31</v>
      </c>
      <c r="B30">
        <v>422</v>
      </c>
      <c r="C30" t="s">
        <v>820</v>
      </c>
      <c r="D30" t="str">
        <f t="shared" si="0"/>
        <v>(637)</v>
      </c>
      <c r="E30" t="str">
        <f t="shared" si="1"/>
        <v>637</v>
      </c>
      <c r="F30" t="str">
        <f t="shared" si="2"/>
        <v>CEDAR RAPIDS-WTRLO-IWC&amp;DUB</v>
      </c>
      <c r="L30" t="s">
        <v>643</v>
      </c>
      <c r="M30" t="s">
        <v>431</v>
      </c>
      <c r="N30" s="3">
        <v>223</v>
      </c>
      <c r="O30" s="3">
        <v>35</v>
      </c>
      <c r="P30" s="3">
        <v>44</v>
      </c>
      <c r="Q30" s="3">
        <v>56</v>
      </c>
      <c r="R30" s="3">
        <v>358</v>
      </c>
      <c r="S30" s="46">
        <f t="shared" si="3"/>
        <v>-0.84304932735426008</v>
      </c>
      <c r="T30" s="46">
        <f t="shared" si="4"/>
        <v>0.25714285714285712</v>
      </c>
      <c r="U30" s="46">
        <f t="shared" si="5"/>
        <v>0.27272727272727271</v>
      </c>
      <c r="V30" s="46">
        <f t="shared" si="6"/>
        <v>-0.10439306582804342</v>
      </c>
      <c r="W30" s="47">
        <f t="shared" si="7"/>
        <v>0.26493506493506491</v>
      </c>
    </row>
    <row r="31" spans="1:23" x14ac:dyDescent="0.3">
      <c r="A31" t="s">
        <v>41</v>
      </c>
      <c r="B31">
        <v>405</v>
      </c>
      <c r="C31" t="s">
        <v>820</v>
      </c>
      <c r="D31" t="str">
        <f t="shared" si="0"/>
        <v>(881)</v>
      </c>
      <c r="E31" t="str">
        <f t="shared" si="1"/>
        <v>881</v>
      </c>
      <c r="F31" t="str">
        <f t="shared" si="2"/>
        <v>SPOKANE</v>
      </c>
      <c r="L31" t="s">
        <v>718</v>
      </c>
      <c r="M31" t="s">
        <v>505</v>
      </c>
      <c r="N31" s="3">
        <v>3</v>
      </c>
      <c r="O31" s="3">
        <v>3</v>
      </c>
      <c r="P31" s="3">
        <v>1</v>
      </c>
      <c r="Q31" s="3">
        <v>1</v>
      </c>
      <c r="R31" s="3">
        <v>8</v>
      </c>
      <c r="S31" s="46">
        <f t="shared" si="3"/>
        <v>0</v>
      </c>
      <c r="T31" s="46">
        <f t="shared" si="4"/>
        <v>-0.66666666666666674</v>
      </c>
      <c r="U31" s="46">
        <f t="shared" si="5"/>
        <v>0</v>
      </c>
      <c r="V31" s="46">
        <f t="shared" si="6"/>
        <v>-0.22222222222222224</v>
      </c>
      <c r="W31" s="47">
        <f t="shared" si="7"/>
        <v>-0.33333333333333337</v>
      </c>
    </row>
    <row r="32" spans="1:23" x14ac:dyDescent="0.3">
      <c r="A32" t="s">
        <v>25</v>
      </c>
      <c r="B32">
        <v>404</v>
      </c>
      <c r="C32" t="s">
        <v>820</v>
      </c>
      <c r="D32" t="str">
        <f t="shared" si="0"/>
        <v>(504)</v>
      </c>
      <c r="E32" t="str">
        <f t="shared" si="1"/>
        <v>504</v>
      </c>
      <c r="F32" t="str">
        <f t="shared" si="2"/>
        <v>PHILADELPHIA</v>
      </c>
      <c r="L32" t="s">
        <v>576</v>
      </c>
      <c r="M32" t="s">
        <v>365</v>
      </c>
      <c r="N32" s="3">
        <v>9353</v>
      </c>
      <c r="O32" s="3">
        <v>3579</v>
      </c>
      <c r="P32" s="3">
        <v>4392</v>
      </c>
      <c r="Q32" s="3">
        <v>5447</v>
      </c>
      <c r="R32" s="3">
        <v>22771</v>
      </c>
      <c r="S32" s="46">
        <f t="shared" si="3"/>
        <v>-0.61734202929541326</v>
      </c>
      <c r="T32" s="46">
        <f t="shared" si="4"/>
        <v>0.22715842414082155</v>
      </c>
      <c r="U32" s="46">
        <f t="shared" si="5"/>
        <v>0.24020947176684881</v>
      </c>
      <c r="V32" s="46">
        <f t="shared" si="6"/>
        <v>-4.9991377795914303E-2</v>
      </c>
      <c r="W32" s="47">
        <f t="shared" si="7"/>
        <v>0.23368394795383518</v>
      </c>
    </row>
    <row r="33" spans="1:23" x14ac:dyDescent="0.3">
      <c r="A33" t="s">
        <v>29</v>
      </c>
      <c r="B33">
        <v>402</v>
      </c>
      <c r="C33" t="s">
        <v>820</v>
      </c>
      <c r="D33" t="str">
        <f t="shared" si="0"/>
        <v>(505)</v>
      </c>
      <c r="E33" t="str">
        <f t="shared" si="1"/>
        <v>505</v>
      </c>
      <c r="F33" t="str">
        <f t="shared" si="2"/>
        <v>DETROIT</v>
      </c>
      <c r="L33" t="s">
        <v>631</v>
      </c>
      <c r="M33" t="s">
        <v>419</v>
      </c>
      <c r="N33" s="3">
        <v>165</v>
      </c>
      <c r="O33" s="3">
        <v>63</v>
      </c>
      <c r="P33" s="3">
        <v>100</v>
      </c>
      <c r="Q33" s="3">
        <v>93</v>
      </c>
      <c r="R33" s="3">
        <v>421</v>
      </c>
      <c r="S33" s="46">
        <f t="shared" si="3"/>
        <v>-0.61818181818181817</v>
      </c>
      <c r="T33" s="46">
        <f t="shared" si="4"/>
        <v>0.58730158730158721</v>
      </c>
      <c r="U33" s="46">
        <f t="shared" si="5"/>
        <v>-6.9999999999999951E-2</v>
      </c>
      <c r="V33" s="46">
        <f t="shared" si="6"/>
        <v>-3.3626743626743637E-2</v>
      </c>
      <c r="W33" s="47">
        <f t="shared" si="7"/>
        <v>0.25865079365079363</v>
      </c>
    </row>
    <row r="34" spans="1:23" x14ac:dyDescent="0.3">
      <c r="A34" t="s">
        <v>71</v>
      </c>
      <c r="B34">
        <v>384</v>
      </c>
      <c r="C34" t="s">
        <v>820</v>
      </c>
      <c r="D34" t="str">
        <f t="shared" si="0"/>
        <v>(811)</v>
      </c>
      <c r="E34" t="str">
        <f t="shared" si="1"/>
        <v>811</v>
      </c>
      <c r="F34" t="str">
        <f t="shared" si="2"/>
        <v>RENO</v>
      </c>
      <c r="L34" t="s">
        <v>711</v>
      </c>
      <c r="M34" t="s">
        <v>498</v>
      </c>
      <c r="N34" s="3">
        <v>1</v>
      </c>
      <c r="O34" s="3"/>
      <c r="P34" s="3"/>
      <c r="Q34" s="3">
        <v>1</v>
      </c>
      <c r="R34" s="3">
        <v>2</v>
      </c>
      <c r="S34" s="46">
        <f t="shared" si="3"/>
        <v>-1</v>
      </c>
      <c r="T34" s="46">
        <f t="shared" si="4"/>
        <v>0</v>
      </c>
      <c r="U34" s="46">
        <f t="shared" si="5"/>
        <v>0</v>
      </c>
      <c r="V34" s="46">
        <f t="shared" si="6"/>
        <v>-0.33333333333333331</v>
      </c>
      <c r="W34" s="47">
        <f t="shared" si="7"/>
        <v>0</v>
      </c>
    </row>
    <row r="35" spans="1:23" x14ac:dyDescent="0.3">
      <c r="A35" t="s">
        <v>26</v>
      </c>
      <c r="B35">
        <v>368</v>
      </c>
      <c r="C35" t="s">
        <v>820</v>
      </c>
      <c r="D35" t="str">
        <f t="shared" si="0"/>
        <v>(511)</v>
      </c>
      <c r="E35" t="str">
        <f t="shared" si="1"/>
        <v>511</v>
      </c>
      <c r="F35" t="str">
        <f t="shared" si="2"/>
        <v>WASHINGTON DC (HAGRSTWN)</v>
      </c>
      <c r="L35" t="s">
        <v>589</v>
      </c>
      <c r="M35" t="s">
        <v>377</v>
      </c>
      <c r="N35" s="3">
        <v>1552</v>
      </c>
      <c r="O35" s="3">
        <v>1284</v>
      </c>
      <c r="P35" s="3">
        <v>1217</v>
      </c>
      <c r="Q35" s="3">
        <v>999</v>
      </c>
      <c r="R35" s="3">
        <v>5052</v>
      </c>
      <c r="S35" s="46">
        <f t="shared" si="3"/>
        <v>-0.17268041237113407</v>
      </c>
      <c r="T35" s="46">
        <f t="shared" si="4"/>
        <v>-5.2180685358255485E-2</v>
      </c>
      <c r="U35" s="46">
        <f t="shared" si="5"/>
        <v>-0.17912900575184876</v>
      </c>
      <c r="V35" s="46">
        <f t="shared" si="6"/>
        <v>-0.13466336782707944</v>
      </c>
      <c r="W35" s="47">
        <f t="shared" si="7"/>
        <v>-0.11565484555505212</v>
      </c>
    </row>
    <row r="36" spans="1:23" x14ac:dyDescent="0.3">
      <c r="A36" t="s">
        <v>36</v>
      </c>
      <c r="B36">
        <v>347</v>
      </c>
      <c r="C36" t="s">
        <v>820</v>
      </c>
      <c r="D36" t="str">
        <f t="shared" si="0"/>
        <v>(503)</v>
      </c>
      <c r="E36" t="str">
        <f t="shared" si="1"/>
        <v>503</v>
      </c>
      <c r="F36" t="str">
        <f t="shared" si="2"/>
        <v>MACON</v>
      </c>
      <c r="L36" t="s">
        <v>651</v>
      </c>
      <c r="M36" t="s">
        <v>439</v>
      </c>
      <c r="N36" s="3">
        <v>54</v>
      </c>
      <c r="O36" s="3">
        <v>39</v>
      </c>
      <c r="P36" s="3">
        <v>46</v>
      </c>
      <c r="Q36" s="3">
        <v>53</v>
      </c>
      <c r="R36" s="3">
        <v>192</v>
      </c>
      <c r="S36" s="46">
        <f t="shared" si="3"/>
        <v>-0.27777777777777779</v>
      </c>
      <c r="T36" s="46">
        <f t="shared" si="4"/>
        <v>0.17948717948717952</v>
      </c>
      <c r="U36" s="46">
        <f t="shared" si="5"/>
        <v>0.15217391304347827</v>
      </c>
      <c r="V36" s="46">
        <f t="shared" si="6"/>
        <v>1.7961104917626664E-2</v>
      </c>
      <c r="W36" s="47">
        <f t="shared" si="7"/>
        <v>0.16583054626532889</v>
      </c>
    </row>
    <row r="37" spans="1:23" x14ac:dyDescent="0.3">
      <c r="A37" t="s">
        <v>49</v>
      </c>
      <c r="B37">
        <v>345</v>
      </c>
      <c r="C37" t="s">
        <v>820</v>
      </c>
      <c r="D37" t="str">
        <f t="shared" si="0"/>
        <v>(801)</v>
      </c>
      <c r="E37" t="str">
        <f t="shared" si="1"/>
        <v>801</v>
      </c>
      <c r="F37" t="str">
        <f t="shared" si="2"/>
        <v>EUGENE</v>
      </c>
      <c r="L37" t="s">
        <v>621</v>
      </c>
      <c r="M37" t="s">
        <v>409</v>
      </c>
      <c r="N37" s="3">
        <v>314</v>
      </c>
      <c r="O37" s="3">
        <v>196</v>
      </c>
      <c r="P37" s="3">
        <v>152</v>
      </c>
      <c r="Q37" s="3">
        <v>138</v>
      </c>
      <c r="R37" s="3">
        <v>800</v>
      </c>
      <c r="S37" s="46">
        <f t="shared" si="3"/>
        <v>-0.37579617834394907</v>
      </c>
      <c r="T37" s="46">
        <f t="shared" si="4"/>
        <v>-0.22448979591836737</v>
      </c>
      <c r="U37" s="46">
        <f t="shared" si="5"/>
        <v>-9.210526315789469E-2</v>
      </c>
      <c r="V37" s="46">
        <f t="shared" si="6"/>
        <v>-0.23079707914007039</v>
      </c>
      <c r="W37" s="47">
        <f t="shared" si="7"/>
        <v>-0.15829752953813103</v>
      </c>
    </row>
    <row r="38" spans="1:23" x14ac:dyDescent="0.3">
      <c r="A38" t="s">
        <v>43</v>
      </c>
      <c r="B38">
        <v>344</v>
      </c>
      <c r="C38" t="s">
        <v>820</v>
      </c>
      <c r="D38" t="str">
        <f t="shared" si="0"/>
        <v>(604)</v>
      </c>
      <c r="E38" t="str">
        <f t="shared" si="1"/>
        <v>604</v>
      </c>
      <c r="F38" t="str">
        <f t="shared" si="2"/>
        <v>COLUMBIA-JEFFERSON CITY</v>
      </c>
      <c r="L38" t="s">
        <v>653</v>
      </c>
      <c r="M38" t="s">
        <v>441</v>
      </c>
      <c r="N38" s="3">
        <v>77</v>
      </c>
      <c r="O38" s="3">
        <v>29</v>
      </c>
      <c r="P38" s="3">
        <v>31</v>
      </c>
      <c r="Q38" s="3">
        <v>41</v>
      </c>
      <c r="R38" s="3">
        <v>178</v>
      </c>
      <c r="S38" s="46">
        <f t="shared" si="3"/>
        <v>-0.62337662337662336</v>
      </c>
      <c r="T38" s="46">
        <f t="shared" si="4"/>
        <v>6.8965517241379226E-2</v>
      </c>
      <c r="U38" s="46">
        <f t="shared" si="5"/>
        <v>0.32258064516129026</v>
      </c>
      <c r="V38" s="46">
        <f t="shared" si="6"/>
        <v>-7.7276820324651288E-2</v>
      </c>
      <c r="W38" s="47">
        <f t="shared" si="7"/>
        <v>0.19577308120133474</v>
      </c>
    </row>
    <row r="39" spans="1:23" x14ac:dyDescent="0.3">
      <c r="A39" t="s">
        <v>45</v>
      </c>
      <c r="B39">
        <v>328</v>
      </c>
      <c r="C39" t="s">
        <v>820</v>
      </c>
      <c r="D39" t="str">
        <f t="shared" si="0"/>
        <v>(757)</v>
      </c>
      <c r="E39" t="str">
        <f t="shared" si="1"/>
        <v>757</v>
      </c>
      <c r="F39" t="str">
        <f t="shared" si="2"/>
        <v>BOISE</v>
      </c>
      <c r="L39" t="s">
        <v>744</v>
      </c>
      <c r="M39" t="s">
        <v>531</v>
      </c>
      <c r="N39" s="3">
        <v>3</v>
      </c>
      <c r="O39" s="3">
        <v>4</v>
      </c>
      <c r="P39" s="3"/>
      <c r="Q39" s="3">
        <v>2</v>
      </c>
      <c r="R39" s="3">
        <v>9</v>
      </c>
      <c r="S39" s="46">
        <f t="shared" si="3"/>
        <v>0.33333333333333326</v>
      </c>
      <c r="T39" s="46">
        <f t="shared" si="4"/>
        <v>-1</v>
      </c>
      <c r="U39" s="46">
        <f t="shared" si="5"/>
        <v>0</v>
      </c>
      <c r="V39" s="46">
        <f t="shared" si="6"/>
        <v>-0.22222222222222224</v>
      </c>
      <c r="W39" s="47">
        <f t="shared" si="7"/>
        <v>-0.5</v>
      </c>
    </row>
    <row r="40" spans="1:23" x14ac:dyDescent="0.3">
      <c r="A40" t="s">
        <v>39</v>
      </c>
      <c r="B40">
        <v>325</v>
      </c>
      <c r="C40" t="s">
        <v>820</v>
      </c>
      <c r="D40" t="str">
        <f t="shared" si="0"/>
        <v>(547)</v>
      </c>
      <c r="E40" t="str">
        <f t="shared" si="1"/>
        <v>547</v>
      </c>
      <c r="F40" t="str">
        <f t="shared" si="2"/>
        <v>TOLEDO</v>
      </c>
      <c r="L40" t="s">
        <v>685</v>
      </c>
      <c r="M40" t="s">
        <v>472</v>
      </c>
      <c r="N40" s="3">
        <v>14</v>
      </c>
      <c r="O40" s="3">
        <v>1</v>
      </c>
      <c r="P40" s="3"/>
      <c r="Q40" s="3">
        <v>5</v>
      </c>
      <c r="R40" s="3">
        <v>20</v>
      </c>
      <c r="S40" s="46">
        <f t="shared" si="3"/>
        <v>-0.9285714285714286</v>
      </c>
      <c r="T40" s="46">
        <f t="shared" si="4"/>
        <v>-1</v>
      </c>
      <c r="U40" s="46">
        <f t="shared" si="5"/>
        <v>0</v>
      </c>
      <c r="V40" s="46">
        <f t="shared" si="6"/>
        <v>-0.6428571428571429</v>
      </c>
      <c r="W40" s="47">
        <f t="shared" si="7"/>
        <v>-0.5</v>
      </c>
    </row>
    <row r="41" spans="1:23" x14ac:dyDescent="0.3">
      <c r="A41" t="s">
        <v>34</v>
      </c>
      <c r="B41">
        <v>322</v>
      </c>
      <c r="C41" t="s">
        <v>820</v>
      </c>
      <c r="D41" t="str">
        <f t="shared" si="0"/>
        <v>(507)</v>
      </c>
      <c r="E41" t="str">
        <f t="shared" si="1"/>
        <v>507</v>
      </c>
      <c r="F41" t="str">
        <f t="shared" si="2"/>
        <v>SAVANNAH</v>
      </c>
      <c r="L41" t="s">
        <v>657</v>
      </c>
      <c r="M41" t="s">
        <v>445</v>
      </c>
      <c r="N41" s="3">
        <v>20</v>
      </c>
      <c r="O41" s="3">
        <v>10</v>
      </c>
      <c r="P41" s="3">
        <v>8</v>
      </c>
      <c r="Q41" s="3">
        <v>8</v>
      </c>
      <c r="R41" s="3">
        <v>46</v>
      </c>
      <c r="S41" s="46">
        <f t="shared" si="3"/>
        <v>-0.5</v>
      </c>
      <c r="T41" s="46">
        <f t="shared" si="4"/>
        <v>-0.19999999999999996</v>
      </c>
      <c r="U41" s="46">
        <f t="shared" si="5"/>
        <v>0</v>
      </c>
      <c r="V41" s="46">
        <f t="shared" si="6"/>
        <v>-0.23333333333333331</v>
      </c>
      <c r="W41" s="47">
        <f t="shared" si="7"/>
        <v>-9.9999999999999978E-2</v>
      </c>
    </row>
    <row r="42" spans="1:23" x14ac:dyDescent="0.3">
      <c r="A42" t="s">
        <v>56</v>
      </c>
      <c r="B42">
        <v>314</v>
      </c>
      <c r="C42" t="s">
        <v>820</v>
      </c>
      <c r="D42" t="str">
        <f t="shared" si="0"/>
        <v>(529)</v>
      </c>
      <c r="E42" t="str">
        <f t="shared" si="1"/>
        <v>529</v>
      </c>
      <c r="F42" t="str">
        <f t="shared" si="2"/>
        <v>LOUISVILLE</v>
      </c>
      <c r="L42" t="s">
        <v>649</v>
      </c>
      <c r="M42" t="s">
        <v>437</v>
      </c>
      <c r="N42" s="3">
        <v>111</v>
      </c>
      <c r="O42" s="3">
        <v>56</v>
      </c>
      <c r="P42" s="3">
        <v>27</v>
      </c>
      <c r="Q42" s="3">
        <v>50</v>
      </c>
      <c r="R42" s="3">
        <v>244</v>
      </c>
      <c r="S42" s="46">
        <f t="shared" si="3"/>
        <v>-0.49549549549549554</v>
      </c>
      <c r="T42" s="46">
        <f t="shared" si="4"/>
        <v>-0.51785714285714279</v>
      </c>
      <c r="U42" s="46">
        <f t="shared" si="5"/>
        <v>0.85185185185185186</v>
      </c>
      <c r="V42" s="46">
        <f t="shared" si="6"/>
        <v>-5.3833595500262156E-2</v>
      </c>
      <c r="W42" s="47">
        <f t="shared" si="7"/>
        <v>0.16699735449735453</v>
      </c>
    </row>
    <row r="43" spans="1:23" x14ac:dyDescent="0.3">
      <c r="A43" t="s">
        <v>44</v>
      </c>
      <c r="B43">
        <v>312</v>
      </c>
      <c r="C43" t="s">
        <v>820</v>
      </c>
      <c r="D43" t="str">
        <f t="shared" si="0"/>
        <v>(702)</v>
      </c>
      <c r="E43" t="str">
        <f t="shared" si="1"/>
        <v>702</v>
      </c>
      <c r="F43" t="str">
        <f t="shared" si="2"/>
        <v>LA CROSSE-EAU CLAIRE</v>
      </c>
      <c r="L43" t="s">
        <v>591</v>
      </c>
      <c r="M43" t="s">
        <v>324</v>
      </c>
      <c r="N43" s="3">
        <v>1237</v>
      </c>
      <c r="O43" s="3">
        <v>842</v>
      </c>
      <c r="P43" s="3">
        <v>806</v>
      </c>
      <c r="Q43" s="3">
        <v>746</v>
      </c>
      <c r="R43" s="3">
        <v>3631</v>
      </c>
      <c r="S43" s="46">
        <f t="shared" si="3"/>
        <v>-0.31932093775262738</v>
      </c>
      <c r="T43" s="46">
        <f t="shared" si="4"/>
        <v>-4.2755344418052288E-2</v>
      </c>
      <c r="U43" s="46">
        <f t="shared" si="5"/>
        <v>-7.4441687344913188E-2</v>
      </c>
      <c r="V43" s="46">
        <f t="shared" si="6"/>
        <v>-0.14550598983853094</v>
      </c>
      <c r="W43" s="47">
        <f t="shared" si="7"/>
        <v>-5.8598515881482738E-2</v>
      </c>
    </row>
    <row r="44" spans="1:23" x14ac:dyDescent="0.3">
      <c r="A44" t="s">
        <v>40</v>
      </c>
      <c r="B44">
        <v>305</v>
      </c>
      <c r="C44" t="s">
        <v>820</v>
      </c>
      <c r="D44" t="str">
        <f t="shared" si="0"/>
        <v>(722)</v>
      </c>
      <c r="E44" t="str">
        <f t="shared" si="1"/>
        <v>722</v>
      </c>
      <c r="F44" t="str">
        <f t="shared" si="2"/>
        <v>LINCOLN &amp; HASTINGS-KRNY</v>
      </c>
      <c r="L44" t="s">
        <v>655</v>
      </c>
      <c r="M44" t="s">
        <v>443</v>
      </c>
      <c r="N44" s="3">
        <v>164</v>
      </c>
      <c r="O44" s="3">
        <v>40</v>
      </c>
      <c r="P44" s="3">
        <v>29</v>
      </c>
      <c r="Q44" s="3">
        <v>49</v>
      </c>
      <c r="R44" s="3">
        <v>282</v>
      </c>
      <c r="S44" s="46">
        <f t="shared" si="3"/>
        <v>-0.75609756097560976</v>
      </c>
      <c r="T44" s="46">
        <f t="shared" si="4"/>
        <v>-0.27500000000000002</v>
      </c>
      <c r="U44" s="46">
        <f t="shared" si="5"/>
        <v>0.68965517241379315</v>
      </c>
      <c r="V44" s="46">
        <f t="shared" si="6"/>
        <v>-0.11381412952060559</v>
      </c>
      <c r="W44" s="47">
        <f t="shared" si="7"/>
        <v>0.20732758620689656</v>
      </c>
    </row>
    <row r="45" spans="1:23" x14ac:dyDescent="0.3">
      <c r="A45" t="s">
        <v>38</v>
      </c>
      <c r="B45">
        <v>303</v>
      </c>
      <c r="C45" t="s">
        <v>820</v>
      </c>
      <c r="D45" t="str">
        <f t="shared" si="0"/>
        <v>(623)</v>
      </c>
      <c r="E45" t="str">
        <f t="shared" si="1"/>
        <v>623</v>
      </c>
      <c r="F45" t="str">
        <f t="shared" si="2"/>
        <v>DALLAS-FT. WORTH</v>
      </c>
      <c r="L45" t="s">
        <v>768</v>
      </c>
      <c r="M45" t="s">
        <v>555</v>
      </c>
      <c r="N45" s="3"/>
      <c r="O45" s="3"/>
      <c r="P45" s="3">
        <v>2</v>
      </c>
      <c r="Q45" s="3">
        <v>2</v>
      </c>
      <c r="R45" s="3">
        <v>4</v>
      </c>
      <c r="S45" s="46">
        <f t="shared" si="3"/>
        <v>0</v>
      </c>
      <c r="T45" s="46">
        <f t="shared" si="4"/>
        <v>0</v>
      </c>
      <c r="U45" s="46">
        <f t="shared" si="5"/>
        <v>0</v>
      </c>
      <c r="V45" s="46">
        <f t="shared" si="6"/>
        <v>0</v>
      </c>
      <c r="W45" s="47">
        <f t="shared" si="7"/>
        <v>0</v>
      </c>
    </row>
    <row r="46" spans="1:23" x14ac:dyDescent="0.3">
      <c r="A46" t="s">
        <v>37</v>
      </c>
      <c r="B46">
        <v>289</v>
      </c>
      <c r="C46" t="s">
        <v>820</v>
      </c>
      <c r="D46" t="str">
        <f t="shared" si="0"/>
        <v>(682)</v>
      </c>
      <c r="E46" t="str">
        <f t="shared" si="1"/>
        <v>682</v>
      </c>
      <c r="F46" t="str">
        <f t="shared" si="2"/>
        <v>DAVENPORT-R.ISLAND-MOLINE</v>
      </c>
      <c r="L46" t="s">
        <v>688</v>
      </c>
      <c r="M46" t="s">
        <v>475</v>
      </c>
      <c r="N46" s="3">
        <v>8</v>
      </c>
      <c r="O46" s="3"/>
      <c r="P46" s="3">
        <v>2</v>
      </c>
      <c r="Q46" s="3">
        <v>1</v>
      </c>
      <c r="R46" s="3">
        <v>11</v>
      </c>
      <c r="S46" s="46">
        <f t="shared" si="3"/>
        <v>-1</v>
      </c>
      <c r="T46" s="46">
        <f t="shared" si="4"/>
        <v>0</v>
      </c>
      <c r="U46" s="46">
        <f t="shared" si="5"/>
        <v>-0.5</v>
      </c>
      <c r="V46" s="46">
        <f t="shared" si="6"/>
        <v>-0.5</v>
      </c>
      <c r="W46" s="47">
        <f t="shared" si="7"/>
        <v>-0.25</v>
      </c>
    </row>
    <row r="47" spans="1:23" x14ac:dyDescent="0.3">
      <c r="A47" t="s">
        <v>33</v>
      </c>
      <c r="B47">
        <v>265</v>
      </c>
      <c r="C47" t="s">
        <v>820</v>
      </c>
      <c r="D47" t="str">
        <f t="shared" si="0"/>
        <v>(648)</v>
      </c>
      <c r="E47" t="str">
        <f t="shared" si="1"/>
        <v>648</v>
      </c>
      <c r="F47" t="str">
        <f t="shared" si="2"/>
        <v>CHAMPAIGN&amp;SPRNGFLD-DECATUR</v>
      </c>
      <c r="L47" t="s">
        <v>650</v>
      </c>
      <c r="M47" t="s">
        <v>438</v>
      </c>
      <c r="N47" s="3">
        <v>85</v>
      </c>
      <c r="O47" s="3">
        <v>42</v>
      </c>
      <c r="P47" s="3">
        <v>66</v>
      </c>
      <c r="Q47" s="3">
        <v>57</v>
      </c>
      <c r="R47" s="3">
        <v>250</v>
      </c>
      <c r="S47" s="46">
        <f t="shared" si="3"/>
        <v>-0.50588235294117645</v>
      </c>
      <c r="T47" s="46">
        <f t="shared" si="4"/>
        <v>0.5714285714285714</v>
      </c>
      <c r="U47" s="46">
        <f t="shared" si="5"/>
        <v>-0.13636363636363635</v>
      </c>
      <c r="V47" s="46">
        <f t="shared" si="6"/>
        <v>-2.3605805958747134E-2</v>
      </c>
      <c r="W47" s="47">
        <f t="shared" si="7"/>
        <v>0.21753246753246752</v>
      </c>
    </row>
    <row r="48" spans="1:23" x14ac:dyDescent="0.3">
      <c r="A48" t="s">
        <v>64</v>
      </c>
      <c r="B48">
        <v>262</v>
      </c>
      <c r="C48" t="s">
        <v>820</v>
      </c>
      <c r="D48" t="str">
        <f t="shared" si="0"/>
        <v>(605)</v>
      </c>
      <c r="E48" t="str">
        <f t="shared" si="1"/>
        <v>605</v>
      </c>
      <c r="F48" t="str">
        <f t="shared" si="2"/>
        <v>TOPEKA</v>
      </c>
      <c r="L48" t="s">
        <v>746</v>
      </c>
      <c r="M48" t="s">
        <v>533</v>
      </c>
      <c r="N48" s="3">
        <v>2</v>
      </c>
      <c r="O48" s="3"/>
      <c r="P48" s="3">
        <v>4</v>
      </c>
      <c r="Q48" s="3">
        <v>2</v>
      </c>
      <c r="R48" s="3">
        <v>8</v>
      </c>
      <c r="S48" s="46">
        <f t="shared" si="3"/>
        <v>-1</v>
      </c>
      <c r="T48" s="46">
        <f t="shared" si="4"/>
        <v>0</v>
      </c>
      <c r="U48" s="46">
        <f t="shared" si="5"/>
        <v>-0.5</v>
      </c>
      <c r="V48" s="46">
        <f t="shared" si="6"/>
        <v>-0.5</v>
      </c>
      <c r="W48" s="47">
        <f t="shared" si="7"/>
        <v>-0.25</v>
      </c>
    </row>
    <row r="49" spans="1:23" x14ac:dyDescent="0.3">
      <c r="A49" t="s">
        <v>47</v>
      </c>
      <c r="B49">
        <v>254</v>
      </c>
      <c r="C49" t="s">
        <v>820</v>
      </c>
      <c r="D49" t="str">
        <f t="shared" si="0"/>
        <v>(520)</v>
      </c>
      <c r="E49" t="str">
        <f t="shared" si="1"/>
        <v>520</v>
      </c>
      <c r="F49" t="str">
        <f t="shared" si="2"/>
        <v>AUGUSTA-AIKEN</v>
      </c>
      <c r="L49" t="s">
        <v>704</v>
      </c>
      <c r="M49" t="s">
        <v>491</v>
      </c>
      <c r="N49" s="3">
        <v>9</v>
      </c>
      <c r="O49" s="3">
        <v>8</v>
      </c>
      <c r="P49" s="3">
        <v>7</v>
      </c>
      <c r="Q49" s="3">
        <v>3</v>
      </c>
      <c r="R49" s="3">
        <v>27</v>
      </c>
      <c r="S49" s="46">
        <f t="shared" si="3"/>
        <v>-0.11111111111111116</v>
      </c>
      <c r="T49" s="46">
        <f t="shared" si="4"/>
        <v>-0.125</v>
      </c>
      <c r="U49" s="46">
        <f t="shared" si="5"/>
        <v>-0.5714285714285714</v>
      </c>
      <c r="V49" s="46">
        <f t="shared" si="6"/>
        <v>-0.26917989417989419</v>
      </c>
      <c r="W49" s="47">
        <f t="shared" si="7"/>
        <v>-0.3482142857142857</v>
      </c>
    </row>
    <row r="50" spans="1:23" x14ac:dyDescent="0.3">
      <c r="A50" t="s">
        <v>53</v>
      </c>
      <c r="B50">
        <v>250</v>
      </c>
      <c r="C50" t="s">
        <v>820</v>
      </c>
      <c r="D50" t="str">
        <f t="shared" si="0"/>
        <v>(610)</v>
      </c>
      <c r="E50" t="str">
        <f t="shared" si="1"/>
        <v>610</v>
      </c>
      <c r="F50" t="str">
        <f t="shared" si="2"/>
        <v>ROCKFORD</v>
      </c>
      <c r="L50" t="s">
        <v>601</v>
      </c>
      <c r="M50" t="s">
        <v>388</v>
      </c>
      <c r="N50" s="3">
        <v>518</v>
      </c>
      <c r="O50" s="3">
        <v>411</v>
      </c>
      <c r="P50" s="3">
        <v>338</v>
      </c>
      <c r="Q50" s="3">
        <v>369</v>
      </c>
      <c r="R50" s="3">
        <v>1636</v>
      </c>
      <c r="S50" s="46">
        <f t="shared" si="3"/>
        <v>-0.20656370656370659</v>
      </c>
      <c r="T50" s="46">
        <f t="shared" si="4"/>
        <v>-0.17761557177615572</v>
      </c>
      <c r="U50" s="46">
        <f t="shared" si="5"/>
        <v>9.171597633136086E-2</v>
      </c>
      <c r="V50" s="46">
        <f t="shared" si="6"/>
        <v>-9.7487767336167153E-2</v>
      </c>
      <c r="W50" s="47">
        <f t="shared" si="7"/>
        <v>-4.2949797722397431E-2</v>
      </c>
    </row>
    <row r="51" spans="1:23" x14ac:dyDescent="0.3">
      <c r="A51" t="s">
        <v>52</v>
      </c>
      <c r="B51">
        <v>249</v>
      </c>
      <c r="C51" t="s">
        <v>820</v>
      </c>
      <c r="D51" t="str">
        <f t="shared" si="0"/>
        <v>(705)</v>
      </c>
      <c r="E51" t="str">
        <f t="shared" si="1"/>
        <v>705</v>
      </c>
      <c r="F51" t="str">
        <f t="shared" si="2"/>
        <v>WAUSAU-RHINELANDER</v>
      </c>
      <c r="L51" t="s">
        <v>714</v>
      </c>
      <c r="M51" t="s">
        <v>501</v>
      </c>
      <c r="N51" s="3">
        <v>2</v>
      </c>
      <c r="O51" s="3">
        <v>1</v>
      </c>
      <c r="P51" s="3"/>
      <c r="Q51" s="3">
        <v>1</v>
      </c>
      <c r="R51" s="3">
        <v>4</v>
      </c>
      <c r="S51" s="46">
        <f t="shared" si="3"/>
        <v>-0.5</v>
      </c>
      <c r="T51" s="46">
        <f t="shared" si="4"/>
        <v>-1</v>
      </c>
      <c r="U51" s="46">
        <f t="shared" si="5"/>
        <v>0</v>
      </c>
      <c r="V51" s="46">
        <f t="shared" si="6"/>
        <v>-0.5</v>
      </c>
      <c r="W51" s="47">
        <f t="shared" si="7"/>
        <v>-0.5</v>
      </c>
    </row>
    <row r="52" spans="1:23" x14ac:dyDescent="0.3">
      <c r="A52" t="s">
        <v>42</v>
      </c>
      <c r="B52">
        <v>246</v>
      </c>
      <c r="C52" t="s">
        <v>820</v>
      </c>
      <c r="D52" t="str">
        <f t="shared" si="0"/>
        <v>(724)</v>
      </c>
      <c r="E52" t="str">
        <f t="shared" si="1"/>
        <v>724</v>
      </c>
      <c r="F52" t="str">
        <f t="shared" si="2"/>
        <v>FARGO</v>
      </c>
      <c r="L52" t="s">
        <v>703</v>
      </c>
      <c r="M52" t="s">
        <v>490</v>
      </c>
      <c r="N52" s="3">
        <v>12</v>
      </c>
      <c r="O52" s="3">
        <v>6</v>
      </c>
      <c r="P52" s="3">
        <v>2</v>
      </c>
      <c r="Q52" s="3">
        <v>10</v>
      </c>
      <c r="R52" s="3">
        <v>30</v>
      </c>
      <c r="S52" s="46">
        <f t="shared" si="3"/>
        <v>-0.5</v>
      </c>
      <c r="T52" s="46">
        <f t="shared" si="4"/>
        <v>-0.66666666666666674</v>
      </c>
      <c r="U52" s="46">
        <f t="shared" si="5"/>
        <v>4</v>
      </c>
      <c r="V52" s="46">
        <f t="shared" si="6"/>
        <v>0.94444444444444431</v>
      </c>
      <c r="W52" s="47">
        <f t="shared" si="7"/>
        <v>1.6666666666666665</v>
      </c>
    </row>
    <row r="53" spans="1:23" x14ac:dyDescent="0.3">
      <c r="A53" t="s">
        <v>55</v>
      </c>
      <c r="B53">
        <v>240</v>
      </c>
      <c r="C53" t="s">
        <v>820</v>
      </c>
      <c r="D53" t="str">
        <f t="shared" si="0"/>
        <v>(810)</v>
      </c>
      <c r="E53" t="str">
        <f t="shared" si="1"/>
        <v>810</v>
      </c>
      <c r="F53" t="str">
        <f t="shared" si="2"/>
        <v>YAKIMA-PASCO-RCHLND-KNNWCK</v>
      </c>
      <c r="L53" t="s">
        <v>740</v>
      </c>
      <c r="M53" t="s">
        <v>527</v>
      </c>
      <c r="N53" s="3">
        <v>6</v>
      </c>
      <c r="O53" s="3">
        <v>1</v>
      </c>
      <c r="P53" s="3">
        <v>1</v>
      </c>
      <c r="Q53" s="3">
        <v>2</v>
      </c>
      <c r="R53" s="3">
        <v>10</v>
      </c>
      <c r="S53" s="46">
        <f t="shared" si="3"/>
        <v>-0.83333333333333337</v>
      </c>
      <c r="T53" s="46">
        <f t="shared" si="4"/>
        <v>0</v>
      </c>
      <c r="U53" s="46">
        <f t="shared" si="5"/>
        <v>1</v>
      </c>
      <c r="V53" s="46">
        <f t="shared" si="6"/>
        <v>5.5555555555555546E-2</v>
      </c>
      <c r="W53" s="47">
        <f t="shared" si="7"/>
        <v>0.5</v>
      </c>
    </row>
    <row r="54" spans="1:23" x14ac:dyDescent="0.3">
      <c r="A54" t="s">
        <v>46</v>
      </c>
      <c r="B54">
        <v>232</v>
      </c>
      <c r="C54" t="s">
        <v>820</v>
      </c>
      <c r="D54" t="str">
        <f t="shared" si="0"/>
        <v>(807)</v>
      </c>
      <c r="E54" t="str">
        <f t="shared" si="1"/>
        <v>807</v>
      </c>
      <c r="F54" t="str">
        <f t="shared" si="2"/>
        <v>SAN FRANCISCO-OAK-SAN JOSE</v>
      </c>
      <c r="L54" t="s">
        <v>713</v>
      </c>
      <c r="M54" t="s">
        <v>500</v>
      </c>
      <c r="N54" s="3">
        <v>3</v>
      </c>
      <c r="O54" s="3">
        <v>5</v>
      </c>
      <c r="P54" s="3">
        <v>6</v>
      </c>
      <c r="Q54" s="3">
        <v>1</v>
      </c>
      <c r="R54" s="3">
        <v>15</v>
      </c>
      <c r="S54" s="46">
        <f t="shared" si="3"/>
        <v>0.66666666666666674</v>
      </c>
      <c r="T54" s="46">
        <f t="shared" si="4"/>
        <v>0.19999999999999996</v>
      </c>
      <c r="U54" s="46">
        <f t="shared" si="5"/>
        <v>-0.83333333333333337</v>
      </c>
      <c r="V54" s="46">
        <f t="shared" si="6"/>
        <v>1.1111111111111108E-2</v>
      </c>
      <c r="W54" s="47">
        <f t="shared" si="7"/>
        <v>-0.31666666666666671</v>
      </c>
    </row>
    <row r="55" spans="1:23" x14ac:dyDescent="0.3">
      <c r="A55" t="s">
        <v>54</v>
      </c>
      <c r="B55">
        <v>225</v>
      </c>
      <c r="C55" t="s">
        <v>820</v>
      </c>
      <c r="D55" t="str">
        <f t="shared" si="0"/>
        <v>(509)</v>
      </c>
      <c r="E55" t="str">
        <f t="shared" si="1"/>
        <v>509</v>
      </c>
      <c r="F55" t="str">
        <f t="shared" si="2"/>
        <v>FT. WAYNE</v>
      </c>
      <c r="L55" t="s">
        <v>613</v>
      </c>
      <c r="M55" t="s">
        <v>400</v>
      </c>
      <c r="N55" s="3">
        <v>325</v>
      </c>
      <c r="O55" s="3">
        <v>289</v>
      </c>
      <c r="P55" s="3">
        <v>215</v>
      </c>
      <c r="Q55" s="3">
        <v>234</v>
      </c>
      <c r="R55" s="3">
        <v>1063</v>
      </c>
      <c r="S55" s="46">
        <f t="shared" si="3"/>
        <v>-0.11076923076923073</v>
      </c>
      <c r="T55" s="46">
        <f t="shared" si="4"/>
        <v>-0.25605536332179935</v>
      </c>
      <c r="U55" s="46">
        <f t="shared" si="5"/>
        <v>8.8372093023255882E-2</v>
      </c>
      <c r="V55" s="46">
        <f t="shared" si="6"/>
        <v>-9.2817500355924731E-2</v>
      </c>
      <c r="W55" s="47">
        <f t="shared" si="7"/>
        <v>-8.3841635149271732E-2</v>
      </c>
    </row>
    <row r="56" spans="1:23" x14ac:dyDescent="0.3">
      <c r="A56" t="s">
        <v>77</v>
      </c>
      <c r="B56">
        <v>223</v>
      </c>
      <c r="C56" t="s">
        <v>820</v>
      </c>
      <c r="D56" t="str">
        <f t="shared" si="0"/>
        <v>(522)</v>
      </c>
      <c r="E56" t="str">
        <f t="shared" si="1"/>
        <v>522</v>
      </c>
      <c r="F56" t="str">
        <f t="shared" si="2"/>
        <v>COLUMBUS GA (OPELIKA AL)</v>
      </c>
      <c r="L56" t="s">
        <v>689</v>
      </c>
      <c r="M56" t="s">
        <v>476</v>
      </c>
      <c r="N56" s="3">
        <v>14</v>
      </c>
      <c r="O56" s="3">
        <v>9</v>
      </c>
      <c r="P56" s="3">
        <v>9</v>
      </c>
      <c r="Q56" s="3">
        <v>10</v>
      </c>
      <c r="R56" s="3">
        <v>42</v>
      </c>
      <c r="S56" s="46">
        <f t="shared" si="3"/>
        <v>-0.3571428571428571</v>
      </c>
      <c r="T56" s="46">
        <f t="shared" si="4"/>
        <v>0</v>
      </c>
      <c r="U56" s="46">
        <f t="shared" si="5"/>
        <v>0.11111111111111116</v>
      </c>
      <c r="V56" s="46">
        <f t="shared" si="6"/>
        <v>-8.2010582010581978E-2</v>
      </c>
      <c r="W56" s="47">
        <f t="shared" si="7"/>
        <v>5.555555555555558E-2</v>
      </c>
    </row>
    <row r="57" spans="1:23" x14ac:dyDescent="0.3">
      <c r="A57" t="s">
        <v>57</v>
      </c>
      <c r="B57">
        <v>218</v>
      </c>
      <c r="C57" t="s">
        <v>820</v>
      </c>
      <c r="D57" t="str">
        <f t="shared" si="0"/>
        <v>(588)</v>
      </c>
      <c r="E57" t="str">
        <f t="shared" si="1"/>
        <v>588</v>
      </c>
      <c r="F57" t="str">
        <f t="shared" si="2"/>
        <v>SOUTH BEND-ELKHART</v>
      </c>
      <c r="L57" t="s">
        <v>748</v>
      </c>
      <c r="M57" t="s">
        <v>535</v>
      </c>
      <c r="N57" s="3">
        <v>2</v>
      </c>
      <c r="O57" s="3"/>
      <c r="P57" s="3"/>
      <c r="Q57" s="3"/>
      <c r="R57" s="3">
        <v>2</v>
      </c>
      <c r="S57" s="46">
        <f t="shared" si="3"/>
        <v>-1</v>
      </c>
      <c r="T57" s="46">
        <f t="shared" si="4"/>
        <v>0</v>
      </c>
      <c r="U57" s="46">
        <f t="shared" si="5"/>
        <v>0</v>
      </c>
      <c r="V57" s="46">
        <f t="shared" si="6"/>
        <v>-0.33333333333333331</v>
      </c>
      <c r="W57" s="47">
        <f t="shared" si="7"/>
        <v>0</v>
      </c>
    </row>
    <row r="58" spans="1:23" x14ac:dyDescent="0.3">
      <c r="A58" t="s">
        <v>66</v>
      </c>
      <c r="B58">
        <v>217</v>
      </c>
      <c r="C58" t="s">
        <v>820</v>
      </c>
      <c r="D58" t="str">
        <f t="shared" si="0"/>
        <v>(675)</v>
      </c>
      <c r="E58" t="str">
        <f t="shared" si="1"/>
        <v>675</v>
      </c>
      <c r="F58" t="str">
        <f t="shared" si="2"/>
        <v>PEORIA-BLOOMINGTON</v>
      </c>
      <c r="L58" t="s">
        <v>734</v>
      </c>
      <c r="M58" t="s">
        <v>521</v>
      </c>
      <c r="N58" s="3">
        <v>7</v>
      </c>
      <c r="O58" s="3">
        <v>1</v>
      </c>
      <c r="P58" s="3">
        <v>1</v>
      </c>
      <c r="Q58" s="3">
        <v>3</v>
      </c>
      <c r="R58" s="3">
        <v>12</v>
      </c>
      <c r="S58" s="46">
        <f t="shared" si="3"/>
        <v>-0.85714285714285721</v>
      </c>
      <c r="T58" s="46">
        <f t="shared" si="4"/>
        <v>0</v>
      </c>
      <c r="U58" s="46">
        <f t="shared" si="5"/>
        <v>2</v>
      </c>
      <c r="V58" s="46">
        <f t="shared" si="6"/>
        <v>0.38095238095238093</v>
      </c>
      <c r="W58" s="47">
        <f t="shared" si="7"/>
        <v>1</v>
      </c>
    </row>
    <row r="59" spans="1:23" x14ac:dyDescent="0.3">
      <c r="A59" t="s">
        <v>50</v>
      </c>
      <c r="B59">
        <v>204</v>
      </c>
      <c r="C59" t="s">
        <v>820</v>
      </c>
      <c r="D59" t="str">
        <f t="shared" si="0"/>
        <v>(632)</v>
      </c>
      <c r="E59" t="str">
        <f t="shared" si="1"/>
        <v>632</v>
      </c>
      <c r="F59" t="str">
        <f t="shared" si="2"/>
        <v>PADUCAH-CAPE GIRARD-HARSBG</v>
      </c>
      <c r="L59" t="s">
        <v>705</v>
      </c>
      <c r="M59" t="s">
        <v>492</v>
      </c>
      <c r="N59" s="3">
        <v>7</v>
      </c>
      <c r="O59" s="3">
        <v>5</v>
      </c>
      <c r="P59" s="3">
        <v>15</v>
      </c>
      <c r="Q59" s="3">
        <v>1</v>
      </c>
      <c r="R59" s="3">
        <v>28</v>
      </c>
      <c r="S59" s="46">
        <f t="shared" si="3"/>
        <v>-0.2857142857142857</v>
      </c>
      <c r="T59" s="46">
        <f t="shared" si="4"/>
        <v>2</v>
      </c>
      <c r="U59" s="46">
        <f t="shared" si="5"/>
        <v>-0.93333333333333335</v>
      </c>
      <c r="V59" s="46">
        <f t="shared" si="6"/>
        <v>0.26031746031746034</v>
      </c>
      <c r="W59" s="47">
        <f t="shared" si="7"/>
        <v>0.53333333333333333</v>
      </c>
    </row>
    <row r="60" spans="1:23" x14ac:dyDescent="0.3">
      <c r="A60" t="s">
        <v>65</v>
      </c>
      <c r="B60">
        <v>191</v>
      </c>
      <c r="C60" t="s">
        <v>820</v>
      </c>
      <c r="D60" t="str">
        <f t="shared" si="0"/>
        <v>(575)</v>
      </c>
      <c r="E60" t="str">
        <f t="shared" si="1"/>
        <v>575</v>
      </c>
      <c r="F60" t="str">
        <f t="shared" si="2"/>
        <v>CHATTANOOGA</v>
      </c>
      <c r="L60" t="s">
        <v>783</v>
      </c>
      <c r="M60" t="s">
        <v>570</v>
      </c>
      <c r="N60" s="3"/>
      <c r="O60" s="3">
        <v>1</v>
      </c>
      <c r="P60" s="3"/>
      <c r="Q60" s="3"/>
      <c r="R60" s="3">
        <v>1</v>
      </c>
      <c r="S60" s="46">
        <f t="shared" si="3"/>
        <v>0</v>
      </c>
      <c r="T60" s="46">
        <f t="shared" si="4"/>
        <v>-1</v>
      </c>
      <c r="U60" s="46">
        <f t="shared" si="5"/>
        <v>0</v>
      </c>
      <c r="V60" s="46">
        <f t="shared" si="6"/>
        <v>-0.33333333333333331</v>
      </c>
      <c r="W60" s="47">
        <f t="shared" si="7"/>
        <v>-0.5</v>
      </c>
    </row>
    <row r="61" spans="1:23" x14ac:dyDescent="0.3">
      <c r="A61" t="s">
        <v>62</v>
      </c>
      <c r="B61">
        <v>188</v>
      </c>
      <c r="C61" t="s">
        <v>820</v>
      </c>
      <c r="D61" t="str">
        <f t="shared" si="0"/>
        <v>(687)</v>
      </c>
      <c r="E61" t="str">
        <f t="shared" si="1"/>
        <v>687</v>
      </c>
      <c r="F61" t="str">
        <f t="shared" si="2"/>
        <v>MINOT-BSMRCK-DCKNSN(WLSTN)</v>
      </c>
      <c r="L61" t="s">
        <v>749</v>
      </c>
      <c r="M61" t="s">
        <v>536</v>
      </c>
      <c r="N61" s="3">
        <v>5</v>
      </c>
      <c r="O61" s="3">
        <v>3</v>
      </c>
      <c r="P61" s="3"/>
      <c r="Q61" s="3">
        <v>2</v>
      </c>
      <c r="R61" s="3">
        <v>10</v>
      </c>
      <c r="S61" s="46">
        <f t="shared" si="3"/>
        <v>-0.4</v>
      </c>
      <c r="T61" s="46">
        <f t="shared" si="4"/>
        <v>-1</v>
      </c>
      <c r="U61" s="46">
        <f t="shared" si="5"/>
        <v>0</v>
      </c>
      <c r="V61" s="46">
        <f t="shared" si="6"/>
        <v>-0.46666666666666662</v>
      </c>
      <c r="W61" s="47">
        <f t="shared" si="7"/>
        <v>-0.5</v>
      </c>
    </row>
    <row r="62" spans="1:23" x14ac:dyDescent="0.3">
      <c r="A62" t="s">
        <v>90</v>
      </c>
      <c r="B62">
        <v>187</v>
      </c>
      <c r="C62" t="s">
        <v>820</v>
      </c>
      <c r="D62" t="str">
        <f t="shared" si="0"/>
        <v>(813)</v>
      </c>
      <c r="E62" t="str">
        <f t="shared" si="1"/>
        <v>813</v>
      </c>
      <c r="F62" t="str">
        <f t="shared" si="2"/>
        <v>MEDFORD-KLAMATH FALLS</v>
      </c>
      <c r="L62" t="s">
        <v>680</v>
      </c>
      <c r="M62" t="s">
        <v>467</v>
      </c>
      <c r="N62" s="3">
        <v>28</v>
      </c>
      <c r="O62" s="3">
        <v>24</v>
      </c>
      <c r="P62" s="3">
        <v>18</v>
      </c>
      <c r="Q62" s="3">
        <v>12</v>
      </c>
      <c r="R62" s="3">
        <v>82</v>
      </c>
      <c r="S62" s="46">
        <f t="shared" si="3"/>
        <v>-0.1428571428571429</v>
      </c>
      <c r="T62" s="46">
        <f t="shared" si="4"/>
        <v>-0.25</v>
      </c>
      <c r="U62" s="46">
        <f t="shared" si="5"/>
        <v>-0.33333333333333337</v>
      </c>
      <c r="V62" s="46">
        <f t="shared" si="6"/>
        <v>-0.24206349206349209</v>
      </c>
      <c r="W62" s="47">
        <f t="shared" si="7"/>
        <v>-0.29166666666666669</v>
      </c>
    </row>
    <row r="63" spans="1:23" x14ac:dyDescent="0.3">
      <c r="A63" t="s">
        <v>58</v>
      </c>
      <c r="B63">
        <v>165</v>
      </c>
      <c r="C63" t="s">
        <v>820</v>
      </c>
      <c r="D63" t="str">
        <f t="shared" si="0"/>
        <v>(525)</v>
      </c>
      <c r="E63" t="str">
        <f t="shared" si="1"/>
        <v>525</v>
      </c>
      <c r="F63" t="str">
        <f t="shared" si="2"/>
        <v>ALBANY GA</v>
      </c>
      <c r="L63" t="s">
        <v>690</v>
      </c>
      <c r="M63" t="s">
        <v>477</v>
      </c>
      <c r="N63" s="3">
        <v>10</v>
      </c>
      <c r="O63" s="3">
        <v>5</v>
      </c>
      <c r="P63" s="3">
        <v>1</v>
      </c>
      <c r="Q63" s="3">
        <v>2</v>
      </c>
      <c r="R63" s="3">
        <v>18</v>
      </c>
      <c r="S63" s="46">
        <f t="shared" si="3"/>
        <v>-0.5</v>
      </c>
      <c r="T63" s="46">
        <f t="shared" si="4"/>
        <v>-0.8</v>
      </c>
      <c r="U63" s="46">
        <f t="shared" si="5"/>
        <v>1</v>
      </c>
      <c r="V63" s="46">
        <f t="shared" si="6"/>
        <v>-0.10000000000000002</v>
      </c>
      <c r="W63" s="47">
        <f t="shared" si="7"/>
        <v>9.9999999999999978E-2</v>
      </c>
    </row>
    <row r="64" spans="1:23" x14ac:dyDescent="0.3">
      <c r="A64" t="s">
        <v>97</v>
      </c>
      <c r="B64">
        <v>164</v>
      </c>
      <c r="C64" t="s">
        <v>820</v>
      </c>
      <c r="D64" t="str">
        <f t="shared" si="0"/>
        <v>(536)</v>
      </c>
      <c r="E64" t="str">
        <f t="shared" si="1"/>
        <v>536</v>
      </c>
      <c r="F64" t="str">
        <f t="shared" si="2"/>
        <v>YOUNGSTOWN</v>
      </c>
      <c r="L64" t="s">
        <v>712</v>
      </c>
      <c r="M64" t="s">
        <v>499</v>
      </c>
      <c r="N64" s="3">
        <v>9</v>
      </c>
      <c r="O64" s="3">
        <v>4</v>
      </c>
      <c r="P64" s="3">
        <v>9</v>
      </c>
      <c r="Q64" s="3">
        <v>4</v>
      </c>
      <c r="R64" s="3">
        <v>26</v>
      </c>
      <c r="S64" s="46">
        <f t="shared" si="3"/>
        <v>-0.55555555555555558</v>
      </c>
      <c r="T64" s="46">
        <f t="shared" si="4"/>
        <v>1.25</v>
      </c>
      <c r="U64" s="46">
        <f t="shared" si="5"/>
        <v>-0.55555555555555558</v>
      </c>
      <c r="V64" s="46">
        <f t="shared" si="6"/>
        <v>4.629629629629628E-2</v>
      </c>
      <c r="W64" s="47">
        <f t="shared" si="7"/>
        <v>0.34722222222222221</v>
      </c>
    </row>
    <row r="65" spans="1:23" x14ac:dyDescent="0.3">
      <c r="A65" t="s">
        <v>67</v>
      </c>
      <c r="B65">
        <v>161</v>
      </c>
      <c r="C65" t="s">
        <v>820</v>
      </c>
      <c r="D65" t="str">
        <f t="shared" si="0"/>
        <v>(603)</v>
      </c>
      <c r="E65" t="str">
        <f t="shared" si="1"/>
        <v>603</v>
      </c>
      <c r="F65" t="str">
        <f t="shared" si="2"/>
        <v>JOPLIN-PITTSBURG</v>
      </c>
      <c r="L65" t="s">
        <v>709</v>
      </c>
      <c r="M65" t="s">
        <v>496</v>
      </c>
      <c r="N65" s="3">
        <v>9</v>
      </c>
      <c r="O65" s="3">
        <v>7</v>
      </c>
      <c r="P65" s="3">
        <v>7</v>
      </c>
      <c r="Q65" s="3">
        <v>5</v>
      </c>
      <c r="R65" s="3">
        <v>28</v>
      </c>
      <c r="S65" s="46">
        <f t="shared" si="3"/>
        <v>-0.22222222222222221</v>
      </c>
      <c r="T65" s="46">
        <f t="shared" si="4"/>
        <v>0</v>
      </c>
      <c r="U65" s="46">
        <f t="shared" si="5"/>
        <v>-0.2857142857142857</v>
      </c>
      <c r="V65" s="46">
        <f t="shared" si="6"/>
        <v>-0.1693121693121693</v>
      </c>
      <c r="W65" s="47">
        <f t="shared" si="7"/>
        <v>-0.14285714285714285</v>
      </c>
    </row>
    <row r="66" spans="1:23" x14ac:dyDescent="0.3">
      <c r="A66" t="s">
        <v>82</v>
      </c>
      <c r="B66">
        <v>158</v>
      </c>
      <c r="C66" t="s">
        <v>820</v>
      </c>
      <c r="D66" t="str">
        <f t="shared" si="0"/>
        <v>(630)</v>
      </c>
      <c r="E66" t="str">
        <f t="shared" si="1"/>
        <v>630</v>
      </c>
      <c r="F66" t="str">
        <f t="shared" si="2"/>
        <v>BIRMINGHAM (ANN AND TUSC)</v>
      </c>
      <c r="L66" t="s">
        <v>674</v>
      </c>
      <c r="M66" t="s">
        <v>461</v>
      </c>
      <c r="N66" s="3">
        <v>50</v>
      </c>
      <c r="O66" s="3">
        <v>23</v>
      </c>
      <c r="P66" s="3">
        <v>29</v>
      </c>
      <c r="Q66" s="3">
        <v>34</v>
      </c>
      <c r="R66" s="3">
        <v>136</v>
      </c>
      <c r="S66" s="46">
        <f t="shared" si="3"/>
        <v>-0.54</v>
      </c>
      <c r="T66" s="46">
        <f t="shared" si="4"/>
        <v>0.26086956521739135</v>
      </c>
      <c r="U66" s="46">
        <f t="shared" si="5"/>
        <v>0.17241379310344818</v>
      </c>
      <c r="V66" s="46">
        <f t="shared" si="6"/>
        <v>-3.5572213893053505E-2</v>
      </c>
      <c r="W66" s="47">
        <f t="shared" si="7"/>
        <v>0.21664167916041976</v>
      </c>
    </row>
    <row r="67" spans="1:23" x14ac:dyDescent="0.3">
      <c r="A67" t="s">
        <v>48</v>
      </c>
      <c r="B67">
        <v>132</v>
      </c>
      <c r="C67" t="s">
        <v>820</v>
      </c>
      <c r="D67" t="str">
        <f t="shared" ref="D67:D130" si="8">IF(RIGHT(A67,1)=")",RIGHT(A67,5),"N/A")</f>
        <v>(725)</v>
      </c>
      <c r="E67" t="str">
        <f t="shared" ref="E67:E130" si="9">TRIM(IF(LEFT(D67,1)="(",MID(D67,2,3),"N/A"))</f>
        <v>725</v>
      </c>
      <c r="F67" t="str">
        <f t="shared" ref="F67:F130" si="10">UPPER(TRIM(IF(E67="N/A","N/A",LEFT(A67,LEN(A67)-5))))</f>
        <v>SIOUX FALLS(MITCHELL)</v>
      </c>
      <c r="L67" t="s">
        <v>770</v>
      </c>
      <c r="M67" t="s">
        <v>557</v>
      </c>
      <c r="N67" s="3">
        <v>2</v>
      </c>
      <c r="O67" s="3"/>
      <c r="P67" s="3"/>
      <c r="Q67" s="3"/>
      <c r="R67" s="3">
        <v>2</v>
      </c>
      <c r="S67" s="46">
        <f t="shared" si="3"/>
        <v>-1</v>
      </c>
      <c r="T67" s="46">
        <f t="shared" si="4"/>
        <v>0</v>
      </c>
      <c r="U67" s="46">
        <f t="shared" si="5"/>
        <v>0</v>
      </c>
      <c r="V67" s="46">
        <f t="shared" si="6"/>
        <v>-0.33333333333333331</v>
      </c>
      <c r="W67" s="47">
        <f t="shared" si="7"/>
        <v>0</v>
      </c>
    </row>
    <row r="68" spans="1:23" x14ac:dyDescent="0.3">
      <c r="A68" t="s">
        <v>100</v>
      </c>
      <c r="B68">
        <v>131</v>
      </c>
      <c r="C68" t="s">
        <v>820</v>
      </c>
      <c r="D68" t="str">
        <f t="shared" si="8"/>
        <v>(773)</v>
      </c>
      <c r="E68" t="str">
        <f t="shared" si="9"/>
        <v>773</v>
      </c>
      <c r="F68" t="str">
        <f t="shared" si="10"/>
        <v>GRAND JUNCTION-MONTROSE</v>
      </c>
      <c r="L68" t="s">
        <v>693</v>
      </c>
      <c r="M68" t="s">
        <v>480</v>
      </c>
      <c r="N68" s="3">
        <v>16</v>
      </c>
      <c r="O68" s="3">
        <v>14</v>
      </c>
      <c r="P68" s="3">
        <v>12</v>
      </c>
      <c r="Q68" s="3">
        <v>9</v>
      </c>
      <c r="R68" s="3">
        <v>51</v>
      </c>
      <c r="S68" s="46">
        <f t="shared" si="3"/>
        <v>-0.125</v>
      </c>
      <c r="T68" s="46">
        <f t="shared" si="4"/>
        <v>-0.1428571428571429</v>
      </c>
      <c r="U68" s="46">
        <f t="shared" si="5"/>
        <v>-0.25</v>
      </c>
      <c r="V68" s="46">
        <f t="shared" si="6"/>
        <v>-0.17261904761904764</v>
      </c>
      <c r="W68" s="47">
        <f t="shared" si="7"/>
        <v>-0.19642857142857145</v>
      </c>
    </row>
    <row r="69" spans="1:23" x14ac:dyDescent="0.3">
      <c r="A69" t="s">
        <v>60</v>
      </c>
      <c r="B69">
        <v>131</v>
      </c>
      <c r="C69" t="s">
        <v>820</v>
      </c>
      <c r="D69" t="str">
        <f t="shared" si="8"/>
        <v>o (0)</v>
      </c>
      <c r="E69" t="str">
        <f t="shared" si="9"/>
        <v>N/A</v>
      </c>
      <c r="F69" t="str">
        <f t="shared" si="10"/>
        <v>N/A</v>
      </c>
      <c r="L69" t="s">
        <v>640</v>
      </c>
      <c r="M69" t="s">
        <v>428</v>
      </c>
      <c r="N69" s="3">
        <v>118</v>
      </c>
      <c r="O69" s="3">
        <v>55</v>
      </c>
      <c r="P69" s="3">
        <v>41</v>
      </c>
      <c r="Q69" s="3">
        <v>53</v>
      </c>
      <c r="R69" s="3">
        <v>267</v>
      </c>
      <c r="S69" s="46">
        <f t="shared" si="3"/>
        <v>-0.53389830508474578</v>
      </c>
      <c r="T69" s="46">
        <f t="shared" si="4"/>
        <v>-0.25454545454545452</v>
      </c>
      <c r="U69" s="46">
        <f t="shared" si="5"/>
        <v>0.29268292682926833</v>
      </c>
      <c r="V69" s="46">
        <f t="shared" si="6"/>
        <v>-0.16525361093364399</v>
      </c>
      <c r="W69" s="47">
        <f t="shared" si="7"/>
        <v>1.9068736141906906E-2</v>
      </c>
    </row>
    <row r="70" spans="1:23" x14ac:dyDescent="0.3">
      <c r="A70" t="s">
        <v>69</v>
      </c>
      <c r="B70">
        <v>125</v>
      </c>
      <c r="C70" t="s">
        <v>820</v>
      </c>
      <c r="D70" t="str">
        <f t="shared" si="8"/>
        <v>(862)</v>
      </c>
      <c r="E70" t="str">
        <f t="shared" si="9"/>
        <v>862</v>
      </c>
      <c r="F70" t="str">
        <f t="shared" si="10"/>
        <v>SACRAMNTO-STKTON-MODESTO</v>
      </c>
      <c r="L70" t="s">
        <v>682</v>
      </c>
      <c r="M70" t="s">
        <v>469</v>
      </c>
      <c r="N70" s="3">
        <v>10</v>
      </c>
      <c r="O70" s="3">
        <v>29</v>
      </c>
      <c r="P70" s="3">
        <v>23</v>
      </c>
      <c r="Q70" s="3">
        <v>18</v>
      </c>
      <c r="R70" s="3">
        <v>80</v>
      </c>
      <c r="S70" s="46">
        <f t="shared" si="3"/>
        <v>1.9</v>
      </c>
      <c r="T70" s="46">
        <f t="shared" si="4"/>
        <v>-0.2068965517241379</v>
      </c>
      <c r="U70" s="46">
        <f t="shared" si="5"/>
        <v>-0.21739130434782605</v>
      </c>
      <c r="V70" s="46">
        <f t="shared" si="6"/>
        <v>0.49190404797601195</v>
      </c>
      <c r="W70" s="47">
        <f t="shared" si="7"/>
        <v>-0.21214392803598198</v>
      </c>
    </row>
    <row r="71" spans="1:23" x14ac:dyDescent="0.3">
      <c r="A71" t="s">
        <v>59</v>
      </c>
      <c r="B71">
        <v>123</v>
      </c>
      <c r="C71" t="s">
        <v>820</v>
      </c>
      <c r="D71" t="str">
        <f t="shared" si="8"/>
        <v>(611)</v>
      </c>
      <c r="E71" t="str">
        <f t="shared" si="9"/>
        <v>611</v>
      </c>
      <c r="F71" t="str">
        <f t="shared" si="10"/>
        <v>ROCHESTR-MASON CITY-AUSTIN</v>
      </c>
      <c r="L71" t="s">
        <v>665</v>
      </c>
      <c r="M71" t="s">
        <v>453</v>
      </c>
      <c r="N71" s="3">
        <v>79</v>
      </c>
      <c r="O71" s="3">
        <v>43</v>
      </c>
      <c r="P71" s="3">
        <v>23</v>
      </c>
      <c r="Q71" s="3">
        <v>47</v>
      </c>
      <c r="R71" s="3">
        <v>192</v>
      </c>
      <c r="S71" s="46">
        <f t="shared" si="3"/>
        <v>-0.45569620253164556</v>
      </c>
      <c r="T71" s="46">
        <f t="shared" si="4"/>
        <v>-0.46511627906976749</v>
      </c>
      <c r="U71" s="46">
        <f t="shared" si="5"/>
        <v>1.0434782608695654</v>
      </c>
      <c r="V71" s="46">
        <f t="shared" si="6"/>
        <v>4.0888593089384119E-2</v>
      </c>
      <c r="W71" s="47">
        <f t="shared" si="7"/>
        <v>0.28918099089989896</v>
      </c>
    </row>
    <row r="72" spans="1:23" x14ac:dyDescent="0.3">
      <c r="A72" t="s">
        <v>72</v>
      </c>
      <c r="B72">
        <v>121</v>
      </c>
      <c r="C72" t="s">
        <v>820</v>
      </c>
      <c r="D72" t="str">
        <f t="shared" si="8"/>
        <v>(649)</v>
      </c>
      <c r="E72" t="str">
        <f t="shared" si="9"/>
        <v>649</v>
      </c>
      <c r="F72" t="str">
        <f t="shared" si="10"/>
        <v>EVANSVILLE</v>
      </c>
      <c r="L72" t="s">
        <v>777</v>
      </c>
      <c r="M72" t="s">
        <v>564</v>
      </c>
      <c r="N72" s="3">
        <v>3</v>
      </c>
      <c r="O72" s="3"/>
      <c r="P72" s="3"/>
      <c r="Q72" s="3"/>
      <c r="R72" s="3">
        <v>3</v>
      </c>
      <c r="S72" s="46">
        <f t="shared" si="3"/>
        <v>-1</v>
      </c>
      <c r="T72" s="46">
        <f t="shared" si="4"/>
        <v>0</v>
      </c>
      <c r="U72" s="46">
        <f t="shared" si="5"/>
        <v>0</v>
      </c>
      <c r="V72" s="46">
        <f t="shared" si="6"/>
        <v>-0.33333333333333331</v>
      </c>
      <c r="W72" s="47">
        <f t="shared" si="7"/>
        <v>0</v>
      </c>
    </row>
    <row r="73" spans="1:23" x14ac:dyDescent="0.3">
      <c r="A73" t="s">
        <v>70</v>
      </c>
      <c r="B73">
        <v>118</v>
      </c>
      <c r="C73" t="s">
        <v>820</v>
      </c>
      <c r="D73" t="str">
        <f t="shared" si="8"/>
        <v>(561)</v>
      </c>
      <c r="E73" t="str">
        <f t="shared" si="9"/>
        <v>561</v>
      </c>
      <c r="F73" t="str">
        <f t="shared" si="10"/>
        <v>JACKSONVILLE</v>
      </c>
      <c r="L73" t="s">
        <v>724</v>
      </c>
      <c r="M73" t="s">
        <v>511</v>
      </c>
      <c r="N73" s="3">
        <v>6</v>
      </c>
      <c r="O73" s="3">
        <v>1</v>
      </c>
      <c r="P73" s="3">
        <v>3</v>
      </c>
      <c r="Q73" s="3">
        <v>2</v>
      </c>
      <c r="R73" s="3">
        <v>12</v>
      </c>
      <c r="S73" s="46">
        <f t="shared" ref="S73:S136" si="11">IFERROR(O73/N73-1,0)</f>
        <v>-0.83333333333333337</v>
      </c>
      <c r="T73" s="46">
        <f t="shared" ref="T73:T136" si="12">IFERROR(P73/O73-1,0)</f>
        <v>2</v>
      </c>
      <c r="U73" s="46">
        <f t="shared" ref="U73:U136" si="13">IFERROR(Q73/P73-1,0)</f>
        <v>-0.33333333333333337</v>
      </c>
      <c r="V73" s="46">
        <f t="shared" ref="V73:V136" si="14">AVERAGE(S73:U73)</f>
        <v>0.27777777777777773</v>
      </c>
      <c r="W73" s="47">
        <f t="shared" ref="W73:W136" si="15">AVERAGE(T73:U73)</f>
        <v>0.83333333333333326</v>
      </c>
    </row>
    <row r="74" spans="1:23" x14ac:dyDescent="0.3">
      <c r="A74" t="s">
        <v>68</v>
      </c>
      <c r="B74">
        <v>112</v>
      </c>
      <c r="C74" t="s">
        <v>820</v>
      </c>
      <c r="D74" t="str">
        <f t="shared" si="8"/>
        <v>(581)</v>
      </c>
      <c r="E74" t="str">
        <f t="shared" si="9"/>
        <v>581</v>
      </c>
      <c r="F74" t="str">
        <f t="shared" si="10"/>
        <v>TERRE HAUTE</v>
      </c>
      <c r="L74" t="s">
        <v>656</v>
      </c>
      <c r="M74" t="s">
        <v>444</v>
      </c>
      <c r="N74" s="3">
        <v>95</v>
      </c>
      <c r="O74" s="3">
        <v>44</v>
      </c>
      <c r="P74" s="3">
        <v>27</v>
      </c>
      <c r="Q74" s="3">
        <v>46</v>
      </c>
      <c r="R74" s="3">
        <v>212</v>
      </c>
      <c r="S74" s="46">
        <f t="shared" si="11"/>
        <v>-0.5368421052631579</v>
      </c>
      <c r="T74" s="46">
        <f t="shared" si="12"/>
        <v>-0.38636363636363635</v>
      </c>
      <c r="U74" s="46">
        <f t="shared" si="13"/>
        <v>0.70370370370370372</v>
      </c>
      <c r="V74" s="46">
        <f t="shared" si="14"/>
        <v>-7.3167345974363515E-2</v>
      </c>
      <c r="W74" s="47">
        <f t="shared" si="15"/>
        <v>0.15867003367003368</v>
      </c>
    </row>
    <row r="75" spans="1:23" x14ac:dyDescent="0.3">
      <c r="A75" t="s">
        <v>61</v>
      </c>
      <c r="B75">
        <v>111</v>
      </c>
      <c r="C75" t="s">
        <v>820</v>
      </c>
      <c r="D75" t="str">
        <f t="shared" si="8"/>
        <v>(676)</v>
      </c>
      <c r="E75" t="str">
        <f t="shared" si="9"/>
        <v>676</v>
      </c>
      <c r="F75" t="str">
        <f t="shared" si="10"/>
        <v>DULUTH-SUPERIOR</v>
      </c>
      <c r="L75" t="s">
        <v>710</v>
      </c>
      <c r="M75" t="s">
        <v>497</v>
      </c>
      <c r="N75" s="3">
        <v>9</v>
      </c>
      <c r="O75" s="3">
        <v>6</v>
      </c>
      <c r="P75" s="3">
        <v>3</v>
      </c>
      <c r="Q75" s="3">
        <v>5</v>
      </c>
      <c r="R75" s="3">
        <v>23</v>
      </c>
      <c r="S75" s="46">
        <f t="shared" si="11"/>
        <v>-0.33333333333333337</v>
      </c>
      <c r="T75" s="46">
        <f t="shared" si="12"/>
        <v>-0.5</v>
      </c>
      <c r="U75" s="46">
        <f t="shared" si="13"/>
        <v>0.66666666666666674</v>
      </c>
      <c r="V75" s="46">
        <f t="shared" si="14"/>
        <v>-5.5555555555555546E-2</v>
      </c>
      <c r="W75" s="47">
        <f t="shared" si="15"/>
        <v>8.333333333333337E-2</v>
      </c>
    </row>
    <row r="76" spans="1:23" x14ac:dyDescent="0.3">
      <c r="A76" t="s">
        <v>84</v>
      </c>
      <c r="B76">
        <v>111</v>
      </c>
      <c r="C76" t="s">
        <v>820</v>
      </c>
      <c r="D76" t="str">
        <f t="shared" si="8"/>
        <v>(534)</v>
      </c>
      <c r="E76" t="str">
        <f t="shared" si="9"/>
        <v>534</v>
      </c>
      <c r="F76" t="str">
        <f t="shared" si="10"/>
        <v>ORLANDO-DAYTONA BCH-MELBRN</v>
      </c>
      <c r="L76" t="s">
        <v>728</v>
      </c>
      <c r="M76" t="s">
        <v>515</v>
      </c>
      <c r="N76" s="3">
        <v>1</v>
      </c>
      <c r="O76" s="3">
        <v>1</v>
      </c>
      <c r="P76" s="3">
        <v>2</v>
      </c>
      <c r="Q76" s="3">
        <v>4</v>
      </c>
      <c r="R76" s="3">
        <v>8</v>
      </c>
      <c r="S76" s="46">
        <f t="shared" si="11"/>
        <v>0</v>
      </c>
      <c r="T76" s="46">
        <f t="shared" si="12"/>
        <v>1</v>
      </c>
      <c r="U76" s="46">
        <f t="shared" si="13"/>
        <v>1</v>
      </c>
      <c r="V76" s="46">
        <f t="shared" si="14"/>
        <v>0.66666666666666663</v>
      </c>
      <c r="W76" s="47">
        <f t="shared" si="15"/>
        <v>1</v>
      </c>
    </row>
    <row r="77" spans="1:23" x14ac:dyDescent="0.3">
      <c r="A77" t="s">
        <v>94</v>
      </c>
      <c r="B77">
        <v>109</v>
      </c>
      <c r="C77" t="s">
        <v>820</v>
      </c>
      <c r="D77" t="str">
        <f t="shared" si="8"/>
        <v>(624)</v>
      </c>
      <c r="E77" t="str">
        <f t="shared" si="9"/>
        <v>624</v>
      </c>
      <c r="F77" t="str">
        <f t="shared" si="10"/>
        <v>SIOUX CITY</v>
      </c>
      <c r="L77" t="s">
        <v>694</v>
      </c>
      <c r="M77" t="s">
        <v>481</v>
      </c>
      <c r="N77" s="3">
        <v>17</v>
      </c>
      <c r="O77" s="3">
        <v>6</v>
      </c>
      <c r="P77" s="3">
        <v>5</v>
      </c>
      <c r="Q77" s="3">
        <v>6</v>
      </c>
      <c r="R77" s="3">
        <v>34</v>
      </c>
      <c r="S77" s="46">
        <f t="shared" si="11"/>
        <v>-0.64705882352941169</v>
      </c>
      <c r="T77" s="46">
        <f t="shared" si="12"/>
        <v>-0.16666666666666663</v>
      </c>
      <c r="U77" s="46">
        <f t="shared" si="13"/>
        <v>0.19999999999999996</v>
      </c>
      <c r="V77" s="46">
        <f t="shared" si="14"/>
        <v>-0.20457516339869278</v>
      </c>
      <c r="W77" s="47">
        <f t="shared" si="15"/>
        <v>1.6666666666666663E-2</v>
      </c>
    </row>
    <row r="78" spans="1:23" x14ac:dyDescent="0.3">
      <c r="A78" t="s">
        <v>85</v>
      </c>
      <c r="B78">
        <v>103</v>
      </c>
      <c r="C78" t="s">
        <v>820</v>
      </c>
      <c r="D78" t="str">
        <f t="shared" si="8"/>
        <v>(758)</v>
      </c>
      <c r="E78" t="str">
        <f t="shared" si="9"/>
        <v>758</v>
      </c>
      <c r="F78" t="str">
        <f t="shared" si="10"/>
        <v>IDAHO FALS-POCATLLO(JCKSN)</v>
      </c>
      <c r="L78" t="s">
        <v>729</v>
      </c>
      <c r="M78" t="s">
        <v>516</v>
      </c>
      <c r="N78" s="3">
        <v>6</v>
      </c>
      <c r="O78" s="3">
        <v>3</v>
      </c>
      <c r="P78" s="3">
        <v>3</v>
      </c>
      <c r="Q78" s="3">
        <v>8</v>
      </c>
      <c r="R78" s="3">
        <v>20</v>
      </c>
      <c r="S78" s="46">
        <f t="shared" si="11"/>
        <v>-0.5</v>
      </c>
      <c r="T78" s="46">
        <f t="shared" si="12"/>
        <v>0</v>
      </c>
      <c r="U78" s="46">
        <f t="shared" si="13"/>
        <v>1.6666666666666665</v>
      </c>
      <c r="V78" s="46">
        <f t="shared" si="14"/>
        <v>0.38888888888888884</v>
      </c>
      <c r="W78" s="47">
        <f t="shared" si="15"/>
        <v>0.83333333333333326</v>
      </c>
    </row>
    <row r="79" spans="1:23" x14ac:dyDescent="0.3">
      <c r="A79" t="s">
        <v>63</v>
      </c>
      <c r="B79">
        <v>99</v>
      </c>
      <c r="C79" t="s">
        <v>820</v>
      </c>
      <c r="D79" t="str">
        <f t="shared" si="8"/>
        <v>(790)</v>
      </c>
      <c r="E79" t="str">
        <f t="shared" si="9"/>
        <v>790</v>
      </c>
      <c r="F79" t="str">
        <f t="shared" si="10"/>
        <v>ALBUQUERQUE-SANTA FE</v>
      </c>
      <c r="L79" t="s">
        <v>731</v>
      </c>
      <c r="M79" t="s">
        <v>518</v>
      </c>
      <c r="N79" s="3">
        <v>6</v>
      </c>
      <c r="O79" s="3">
        <v>3</v>
      </c>
      <c r="P79" s="3">
        <v>3</v>
      </c>
      <c r="Q79" s="3">
        <v>3</v>
      </c>
      <c r="R79" s="3">
        <v>15</v>
      </c>
      <c r="S79" s="46">
        <f t="shared" si="11"/>
        <v>-0.5</v>
      </c>
      <c r="T79" s="46">
        <f t="shared" si="12"/>
        <v>0</v>
      </c>
      <c r="U79" s="46">
        <f t="shared" si="13"/>
        <v>0</v>
      </c>
      <c r="V79" s="46">
        <f t="shared" si="14"/>
        <v>-0.16666666666666666</v>
      </c>
      <c r="W79" s="47">
        <f t="shared" si="15"/>
        <v>0</v>
      </c>
    </row>
    <row r="80" spans="1:23" x14ac:dyDescent="0.3">
      <c r="A80" t="s">
        <v>81</v>
      </c>
      <c r="B80">
        <v>99</v>
      </c>
      <c r="C80" t="s">
        <v>820</v>
      </c>
      <c r="D80" t="str">
        <f t="shared" si="8"/>
        <v>(659)</v>
      </c>
      <c r="E80" t="str">
        <f t="shared" si="9"/>
        <v>659</v>
      </c>
      <c r="F80" t="str">
        <f t="shared" si="10"/>
        <v>NASHVILLE</v>
      </c>
      <c r="L80" t="s">
        <v>638</v>
      </c>
      <c r="M80" t="s">
        <v>426</v>
      </c>
      <c r="N80" s="3">
        <v>191</v>
      </c>
      <c r="O80" s="3">
        <v>51</v>
      </c>
      <c r="P80" s="3">
        <v>69</v>
      </c>
      <c r="Q80" s="3">
        <v>96</v>
      </c>
      <c r="R80" s="3">
        <v>407</v>
      </c>
      <c r="S80" s="46">
        <f t="shared" si="11"/>
        <v>-0.73298429319371727</v>
      </c>
      <c r="T80" s="46">
        <f t="shared" si="12"/>
        <v>0.35294117647058831</v>
      </c>
      <c r="U80" s="46">
        <f t="shared" si="13"/>
        <v>0.39130434782608692</v>
      </c>
      <c r="V80" s="46">
        <f t="shared" si="14"/>
        <v>3.7537437009859862E-3</v>
      </c>
      <c r="W80" s="47">
        <f t="shared" si="15"/>
        <v>0.37212276214833762</v>
      </c>
    </row>
    <row r="81" spans="1:23" x14ac:dyDescent="0.3">
      <c r="A81" t="s">
        <v>88</v>
      </c>
      <c r="B81">
        <v>95</v>
      </c>
      <c r="C81" t="s">
        <v>820</v>
      </c>
      <c r="D81" t="str">
        <f t="shared" si="8"/>
        <v>(567)</v>
      </c>
      <c r="E81" t="str">
        <f t="shared" si="9"/>
        <v>567</v>
      </c>
      <c r="F81" t="str">
        <f t="shared" si="10"/>
        <v>GREENVLL-SPART-ASHEVLL-AND</v>
      </c>
      <c r="L81" t="s">
        <v>752</v>
      </c>
      <c r="M81" t="s">
        <v>539</v>
      </c>
      <c r="N81" s="3">
        <v>2</v>
      </c>
      <c r="O81" s="3">
        <v>2</v>
      </c>
      <c r="P81" s="3">
        <v>1</v>
      </c>
      <c r="Q81" s="3">
        <v>2</v>
      </c>
      <c r="R81" s="3">
        <v>7</v>
      </c>
      <c r="S81" s="46">
        <f t="shared" si="11"/>
        <v>0</v>
      </c>
      <c r="T81" s="46">
        <f t="shared" si="12"/>
        <v>-0.5</v>
      </c>
      <c r="U81" s="46">
        <f t="shared" si="13"/>
        <v>1</v>
      </c>
      <c r="V81" s="46">
        <f t="shared" si="14"/>
        <v>0.16666666666666666</v>
      </c>
      <c r="W81" s="47">
        <f t="shared" si="15"/>
        <v>0.25</v>
      </c>
    </row>
    <row r="82" spans="1:23" x14ac:dyDescent="0.3">
      <c r="A82" t="s">
        <v>157</v>
      </c>
      <c r="B82">
        <v>93</v>
      </c>
      <c r="C82" t="s">
        <v>820</v>
      </c>
      <c r="D82" t="str">
        <f t="shared" si="8"/>
        <v>(745)</v>
      </c>
      <c r="E82" t="str">
        <f t="shared" si="9"/>
        <v>745</v>
      </c>
      <c r="F82" t="str">
        <f t="shared" si="10"/>
        <v>FAIRBANKS</v>
      </c>
      <c r="L82" t="s">
        <v>707</v>
      </c>
      <c r="M82" t="s">
        <v>494</v>
      </c>
      <c r="N82" s="3">
        <v>8</v>
      </c>
      <c r="O82" s="3">
        <v>2</v>
      </c>
      <c r="P82" s="3">
        <v>2</v>
      </c>
      <c r="Q82" s="3">
        <v>5</v>
      </c>
      <c r="R82" s="3">
        <v>17</v>
      </c>
      <c r="S82" s="46">
        <f t="shared" si="11"/>
        <v>-0.75</v>
      </c>
      <c r="T82" s="46">
        <f t="shared" si="12"/>
        <v>0</v>
      </c>
      <c r="U82" s="46">
        <f t="shared" si="13"/>
        <v>1.5</v>
      </c>
      <c r="V82" s="46">
        <f t="shared" si="14"/>
        <v>0.25</v>
      </c>
      <c r="W82" s="47">
        <f t="shared" si="15"/>
        <v>0.75</v>
      </c>
    </row>
    <row r="83" spans="1:23" x14ac:dyDescent="0.3">
      <c r="A83" t="s">
        <v>74</v>
      </c>
      <c r="B83">
        <v>85</v>
      </c>
      <c r="C83" t="s">
        <v>820</v>
      </c>
      <c r="D83" t="str">
        <f t="shared" si="8"/>
        <v>(539)</v>
      </c>
      <c r="E83" t="str">
        <f t="shared" si="9"/>
        <v>539</v>
      </c>
      <c r="F83" t="str">
        <f t="shared" si="10"/>
        <v>TAMPA-ST. PETE (SARASOTA)</v>
      </c>
      <c r="L83" t="s">
        <v>644</v>
      </c>
      <c r="M83" t="s">
        <v>432</v>
      </c>
      <c r="N83" s="3">
        <v>112</v>
      </c>
      <c r="O83" s="3">
        <v>73</v>
      </c>
      <c r="P83" s="3">
        <v>114</v>
      </c>
      <c r="Q83" s="3">
        <v>58</v>
      </c>
      <c r="R83" s="3">
        <v>357</v>
      </c>
      <c r="S83" s="46">
        <f t="shared" si="11"/>
        <v>-0.3482142857142857</v>
      </c>
      <c r="T83" s="46">
        <f t="shared" si="12"/>
        <v>0.56164383561643838</v>
      </c>
      <c r="U83" s="46">
        <f t="shared" si="13"/>
        <v>-0.49122807017543857</v>
      </c>
      <c r="V83" s="46">
        <f t="shared" si="14"/>
        <v>-9.2599506757761962E-2</v>
      </c>
      <c r="W83" s="47">
        <f t="shared" si="15"/>
        <v>3.5207882720499906E-2</v>
      </c>
    </row>
    <row r="84" spans="1:23" x14ac:dyDescent="0.3">
      <c r="A84" t="s">
        <v>93</v>
      </c>
      <c r="B84">
        <v>79</v>
      </c>
      <c r="C84" t="s">
        <v>820</v>
      </c>
      <c r="D84" t="str">
        <f t="shared" si="8"/>
        <v>(564)</v>
      </c>
      <c r="E84" t="str">
        <f t="shared" si="9"/>
        <v>564</v>
      </c>
      <c r="F84" t="str">
        <f t="shared" si="10"/>
        <v>CHARLESTON-HUNTINGTON</v>
      </c>
      <c r="L84" t="s">
        <v>664</v>
      </c>
      <c r="M84" t="s">
        <v>452</v>
      </c>
      <c r="N84" s="3">
        <v>69</v>
      </c>
      <c r="O84" s="3">
        <v>58</v>
      </c>
      <c r="P84" s="3">
        <v>45</v>
      </c>
      <c r="Q84" s="3">
        <v>51</v>
      </c>
      <c r="R84" s="3">
        <v>223</v>
      </c>
      <c r="S84" s="46">
        <f t="shared" si="11"/>
        <v>-0.15942028985507251</v>
      </c>
      <c r="T84" s="46">
        <f t="shared" si="12"/>
        <v>-0.22413793103448276</v>
      </c>
      <c r="U84" s="46">
        <f t="shared" si="13"/>
        <v>0.1333333333333333</v>
      </c>
      <c r="V84" s="46">
        <f t="shared" si="14"/>
        <v>-8.3408295852073988E-2</v>
      </c>
      <c r="W84" s="47">
        <f t="shared" si="15"/>
        <v>-4.5402298850574729E-2</v>
      </c>
    </row>
    <row r="85" spans="1:23" x14ac:dyDescent="0.3">
      <c r="A85" t="s">
        <v>80</v>
      </c>
      <c r="B85">
        <v>77</v>
      </c>
      <c r="C85" t="s">
        <v>820</v>
      </c>
      <c r="D85" t="str">
        <f t="shared" si="8"/>
        <v>(638)</v>
      </c>
      <c r="E85" t="str">
        <f t="shared" si="9"/>
        <v>638</v>
      </c>
      <c r="F85" t="str">
        <f t="shared" si="10"/>
        <v>ST. JOSEPH</v>
      </c>
      <c r="L85" t="s">
        <v>755</v>
      </c>
      <c r="M85" t="s">
        <v>542</v>
      </c>
      <c r="N85" s="3"/>
      <c r="O85" s="3">
        <v>2</v>
      </c>
      <c r="P85" s="3">
        <v>2</v>
      </c>
      <c r="Q85" s="3">
        <v>1</v>
      </c>
      <c r="R85" s="3">
        <v>5</v>
      </c>
      <c r="S85" s="46">
        <f t="shared" si="11"/>
        <v>0</v>
      </c>
      <c r="T85" s="46">
        <f t="shared" si="12"/>
        <v>0</v>
      </c>
      <c r="U85" s="46">
        <f t="shared" si="13"/>
        <v>-0.5</v>
      </c>
      <c r="V85" s="46">
        <f t="shared" si="14"/>
        <v>-0.16666666666666666</v>
      </c>
      <c r="W85" s="47">
        <f t="shared" si="15"/>
        <v>-0.25</v>
      </c>
    </row>
    <row r="86" spans="1:23" x14ac:dyDescent="0.3">
      <c r="A86" t="s">
        <v>79</v>
      </c>
      <c r="B86">
        <v>77</v>
      </c>
      <c r="C86" t="s">
        <v>820</v>
      </c>
      <c r="D86" t="str">
        <f t="shared" si="8"/>
        <v>(530)</v>
      </c>
      <c r="E86" t="str">
        <f t="shared" si="9"/>
        <v>530</v>
      </c>
      <c r="F86" t="str">
        <f t="shared" si="10"/>
        <v>TALLAHASSEE-THOMASVILLE</v>
      </c>
      <c r="L86" t="s">
        <v>630</v>
      </c>
      <c r="M86" t="s">
        <v>418</v>
      </c>
      <c r="N86" s="3">
        <v>218</v>
      </c>
      <c r="O86" s="3">
        <v>189</v>
      </c>
      <c r="P86" s="3">
        <v>145</v>
      </c>
      <c r="Q86" s="3">
        <v>140</v>
      </c>
      <c r="R86" s="3">
        <v>692</v>
      </c>
      <c r="S86" s="46">
        <f t="shared" si="11"/>
        <v>-0.1330275229357798</v>
      </c>
      <c r="T86" s="46">
        <f t="shared" si="12"/>
        <v>-0.23280423280423279</v>
      </c>
      <c r="U86" s="46">
        <f t="shared" si="13"/>
        <v>-3.4482758620689613E-2</v>
      </c>
      <c r="V86" s="46">
        <f t="shared" si="14"/>
        <v>-0.1334381714535674</v>
      </c>
      <c r="W86" s="47">
        <f t="shared" si="15"/>
        <v>-0.1336434957124612</v>
      </c>
    </row>
    <row r="87" spans="1:23" x14ac:dyDescent="0.3">
      <c r="A87" t="s">
        <v>73</v>
      </c>
      <c r="B87">
        <v>70</v>
      </c>
      <c r="C87" t="s">
        <v>820</v>
      </c>
      <c r="D87" t="str">
        <f t="shared" si="8"/>
        <v>(764)</v>
      </c>
      <c r="E87" t="str">
        <f t="shared" si="9"/>
        <v>764</v>
      </c>
      <c r="F87" t="str">
        <f t="shared" si="10"/>
        <v>RAPID CITY</v>
      </c>
      <c r="L87" t="s">
        <v>722</v>
      </c>
      <c r="M87" t="s">
        <v>509</v>
      </c>
      <c r="N87" s="3">
        <v>2</v>
      </c>
      <c r="O87" s="3">
        <v>2</v>
      </c>
      <c r="P87" s="3">
        <v>2</v>
      </c>
      <c r="Q87" s="3">
        <v>4</v>
      </c>
      <c r="R87" s="3">
        <v>10</v>
      </c>
      <c r="S87" s="46">
        <f t="shared" si="11"/>
        <v>0</v>
      </c>
      <c r="T87" s="46">
        <f t="shared" si="12"/>
        <v>0</v>
      </c>
      <c r="U87" s="46">
        <f t="shared" si="13"/>
        <v>1</v>
      </c>
      <c r="V87" s="46">
        <f t="shared" si="14"/>
        <v>0.33333333333333331</v>
      </c>
      <c r="W87" s="47">
        <f t="shared" si="15"/>
        <v>0.5</v>
      </c>
    </row>
    <row r="88" spans="1:23" x14ac:dyDescent="0.3">
      <c r="A88" t="s">
        <v>92</v>
      </c>
      <c r="B88">
        <v>69</v>
      </c>
      <c r="C88" t="s">
        <v>820</v>
      </c>
      <c r="D88" t="str">
        <f t="shared" si="8"/>
        <v>(582)</v>
      </c>
      <c r="E88" t="str">
        <f t="shared" si="9"/>
        <v>582</v>
      </c>
      <c r="F88" t="str">
        <f t="shared" si="10"/>
        <v>LAFAYETTE IN</v>
      </c>
      <c r="L88" t="s">
        <v>686</v>
      </c>
      <c r="M88" t="s">
        <v>473</v>
      </c>
      <c r="N88" s="3">
        <v>25</v>
      </c>
      <c r="O88" s="3">
        <v>16</v>
      </c>
      <c r="P88" s="3">
        <v>20</v>
      </c>
      <c r="Q88" s="3">
        <v>11</v>
      </c>
      <c r="R88" s="3">
        <v>72</v>
      </c>
      <c r="S88" s="46">
        <f t="shared" si="11"/>
        <v>-0.36</v>
      </c>
      <c r="T88" s="46">
        <f t="shared" si="12"/>
        <v>0.25</v>
      </c>
      <c r="U88" s="46">
        <f t="shared" si="13"/>
        <v>-0.44999999999999996</v>
      </c>
      <c r="V88" s="46">
        <f t="shared" si="14"/>
        <v>-0.18666666666666665</v>
      </c>
      <c r="W88" s="47">
        <f t="shared" si="15"/>
        <v>-9.9999999999999978E-2</v>
      </c>
    </row>
    <row r="89" spans="1:23" x14ac:dyDescent="0.3">
      <c r="A89" t="s">
        <v>78</v>
      </c>
      <c r="B89">
        <v>61</v>
      </c>
      <c r="C89" t="s">
        <v>820</v>
      </c>
      <c r="D89" t="str">
        <f t="shared" si="8"/>
        <v>(717)</v>
      </c>
      <c r="E89" t="str">
        <f t="shared" si="9"/>
        <v>717</v>
      </c>
      <c r="F89" t="str">
        <f t="shared" si="10"/>
        <v>QUINCY-HANNIBAL-KEOKUK</v>
      </c>
      <c r="L89" t="s">
        <v>698</v>
      </c>
      <c r="M89" t="s">
        <v>485</v>
      </c>
      <c r="N89" s="3">
        <v>12</v>
      </c>
      <c r="O89" s="3">
        <v>8</v>
      </c>
      <c r="P89" s="3">
        <v>10</v>
      </c>
      <c r="Q89" s="3">
        <v>9</v>
      </c>
      <c r="R89" s="3">
        <v>39</v>
      </c>
      <c r="S89" s="46">
        <f t="shared" si="11"/>
        <v>-0.33333333333333337</v>
      </c>
      <c r="T89" s="46">
        <f t="shared" si="12"/>
        <v>0.25</v>
      </c>
      <c r="U89" s="46">
        <f t="shared" si="13"/>
        <v>-9.9999999999999978E-2</v>
      </c>
      <c r="V89" s="46">
        <f t="shared" si="14"/>
        <v>-6.1111111111111116E-2</v>
      </c>
      <c r="W89" s="47">
        <f t="shared" si="15"/>
        <v>7.5000000000000011E-2</v>
      </c>
    </row>
    <row r="90" spans="1:23" x14ac:dyDescent="0.3">
      <c r="A90" t="s">
        <v>83</v>
      </c>
      <c r="B90">
        <v>61</v>
      </c>
      <c r="C90" t="s">
        <v>820</v>
      </c>
      <c r="D90" t="str">
        <f t="shared" si="8"/>
        <v>(618)</v>
      </c>
      <c r="E90" t="str">
        <f t="shared" si="9"/>
        <v>618</v>
      </c>
      <c r="F90" t="str">
        <f t="shared" si="10"/>
        <v>HOUSTON</v>
      </c>
      <c r="L90" t="s">
        <v>778</v>
      </c>
      <c r="M90" t="s">
        <v>565</v>
      </c>
      <c r="N90" s="3"/>
      <c r="O90" s="3"/>
      <c r="P90" s="3"/>
      <c r="Q90" s="3">
        <v>1</v>
      </c>
      <c r="R90" s="3">
        <v>1</v>
      </c>
      <c r="S90" s="46">
        <f t="shared" si="11"/>
        <v>0</v>
      </c>
      <c r="T90" s="46">
        <f t="shared" si="12"/>
        <v>0</v>
      </c>
      <c r="U90" s="46">
        <f t="shared" si="13"/>
        <v>0</v>
      </c>
      <c r="V90" s="46">
        <f t="shared" si="14"/>
        <v>0</v>
      </c>
      <c r="W90" s="47">
        <f t="shared" si="15"/>
        <v>0</v>
      </c>
    </row>
    <row r="91" spans="1:23" x14ac:dyDescent="0.3">
      <c r="A91" t="s">
        <v>87</v>
      </c>
      <c r="B91">
        <v>60</v>
      </c>
      <c r="C91" t="s">
        <v>820</v>
      </c>
      <c r="D91" t="str">
        <f t="shared" si="8"/>
        <v>(671)</v>
      </c>
      <c r="E91" t="str">
        <f t="shared" si="9"/>
        <v>671</v>
      </c>
      <c r="F91" t="str">
        <f t="shared" si="10"/>
        <v>TULSA</v>
      </c>
      <c r="L91" t="s">
        <v>765</v>
      </c>
      <c r="M91" t="s">
        <v>552</v>
      </c>
      <c r="N91" s="3">
        <v>1</v>
      </c>
      <c r="O91" s="3">
        <v>1</v>
      </c>
      <c r="P91" s="3">
        <v>1</v>
      </c>
      <c r="Q91" s="3"/>
      <c r="R91" s="3">
        <v>3</v>
      </c>
      <c r="S91" s="46">
        <f t="shared" si="11"/>
        <v>0</v>
      </c>
      <c r="T91" s="46">
        <f t="shared" si="12"/>
        <v>0</v>
      </c>
      <c r="U91" s="46">
        <f t="shared" si="13"/>
        <v>-1</v>
      </c>
      <c r="V91" s="46">
        <f t="shared" si="14"/>
        <v>-0.33333333333333331</v>
      </c>
      <c r="W91" s="47">
        <f t="shared" si="15"/>
        <v>-0.5</v>
      </c>
    </row>
    <row r="92" spans="1:23" x14ac:dyDescent="0.3">
      <c r="A92" t="s">
        <v>103</v>
      </c>
      <c r="B92">
        <v>59</v>
      </c>
      <c r="C92" t="s">
        <v>820</v>
      </c>
      <c r="D92" t="str">
        <f t="shared" si="8"/>
        <v>(771)</v>
      </c>
      <c r="E92" t="str">
        <f t="shared" si="9"/>
        <v>771</v>
      </c>
      <c r="F92" t="str">
        <f t="shared" si="10"/>
        <v>YUMA-EL CENTRO</v>
      </c>
      <c r="L92" t="s">
        <v>577</v>
      </c>
      <c r="M92" t="s">
        <v>366</v>
      </c>
      <c r="N92" s="3">
        <v>6544</v>
      </c>
      <c r="O92" s="3">
        <v>5099</v>
      </c>
      <c r="P92" s="3">
        <v>4801</v>
      </c>
      <c r="Q92" s="3">
        <v>4443</v>
      </c>
      <c r="R92" s="3">
        <v>20887</v>
      </c>
      <c r="S92" s="46">
        <f t="shared" si="11"/>
        <v>-0.22081295843520787</v>
      </c>
      <c r="T92" s="46">
        <f t="shared" si="12"/>
        <v>-5.8442831927828953E-2</v>
      </c>
      <c r="U92" s="46">
        <f t="shared" si="13"/>
        <v>-7.4567798375338445E-2</v>
      </c>
      <c r="V92" s="46">
        <f t="shared" si="14"/>
        <v>-0.11794119624612509</v>
      </c>
      <c r="W92" s="47">
        <f t="shared" si="15"/>
        <v>-6.6505315151583699E-2</v>
      </c>
    </row>
    <row r="93" spans="1:23" x14ac:dyDescent="0.3">
      <c r="A93" t="s">
        <v>75</v>
      </c>
      <c r="B93">
        <v>59</v>
      </c>
      <c r="C93" t="s">
        <v>820</v>
      </c>
      <c r="D93" t="str">
        <f t="shared" si="8"/>
        <v>(517)</v>
      </c>
      <c r="E93" t="str">
        <f t="shared" si="9"/>
        <v>517</v>
      </c>
      <c r="F93" t="str">
        <f t="shared" si="10"/>
        <v>CHARLOTTE</v>
      </c>
      <c r="L93" t="s">
        <v>639</v>
      </c>
      <c r="M93" t="s">
        <v>427</v>
      </c>
      <c r="N93" s="3">
        <v>161</v>
      </c>
      <c r="O93" s="3">
        <v>120</v>
      </c>
      <c r="P93" s="3">
        <v>93</v>
      </c>
      <c r="Q93" s="3">
        <v>133</v>
      </c>
      <c r="R93" s="3">
        <v>507</v>
      </c>
      <c r="S93" s="46">
        <f t="shared" si="11"/>
        <v>-0.25465838509316774</v>
      </c>
      <c r="T93" s="46">
        <f t="shared" si="12"/>
        <v>-0.22499999999999998</v>
      </c>
      <c r="U93" s="46">
        <f t="shared" si="13"/>
        <v>0.43010752688172049</v>
      </c>
      <c r="V93" s="46">
        <f t="shared" si="14"/>
        <v>-1.6516952737149076E-2</v>
      </c>
      <c r="W93" s="47">
        <f t="shared" si="15"/>
        <v>0.10255376344086026</v>
      </c>
    </row>
    <row r="94" spans="1:23" x14ac:dyDescent="0.3">
      <c r="A94" t="s">
        <v>76</v>
      </c>
      <c r="B94">
        <v>54</v>
      </c>
      <c r="C94" t="s">
        <v>820</v>
      </c>
      <c r="D94" t="str">
        <f t="shared" si="8"/>
        <v>(528)</v>
      </c>
      <c r="E94" t="str">
        <f t="shared" si="9"/>
        <v>528</v>
      </c>
      <c r="F94" t="str">
        <f t="shared" si="10"/>
        <v>MIAMI-FT. LAUDERDALE</v>
      </c>
      <c r="L94" t="s">
        <v>615</v>
      </c>
      <c r="M94" t="s">
        <v>402</v>
      </c>
      <c r="N94" s="3">
        <v>344</v>
      </c>
      <c r="O94" s="3">
        <v>253</v>
      </c>
      <c r="P94" s="3">
        <v>231</v>
      </c>
      <c r="Q94" s="3">
        <v>226</v>
      </c>
      <c r="R94" s="3">
        <v>1054</v>
      </c>
      <c r="S94" s="46">
        <f t="shared" si="11"/>
        <v>-0.26453488372093026</v>
      </c>
      <c r="T94" s="46">
        <f t="shared" si="12"/>
        <v>-8.6956521739130488E-2</v>
      </c>
      <c r="U94" s="46">
        <f t="shared" si="13"/>
        <v>-2.1645021645021689E-2</v>
      </c>
      <c r="V94" s="46">
        <f t="shared" si="14"/>
        <v>-0.12437880903502747</v>
      </c>
      <c r="W94" s="47">
        <f t="shared" si="15"/>
        <v>-5.4300771692076089E-2</v>
      </c>
    </row>
    <row r="95" spans="1:23" x14ac:dyDescent="0.3">
      <c r="A95" t="s">
        <v>95</v>
      </c>
      <c r="B95">
        <v>54</v>
      </c>
      <c r="C95" t="s">
        <v>820</v>
      </c>
      <c r="D95" t="str">
        <f t="shared" si="8"/>
        <v>(508)</v>
      </c>
      <c r="E95" t="str">
        <f t="shared" si="9"/>
        <v>508</v>
      </c>
      <c r="F95" t="str">
        <f t="shared" si="10"/>
        <v>PITTSBURGH</v>
      </c>
      <c r="L95" t="s">
        <v>633</v>
      </c>
      <c r="M95" t="s">
        <v>421</v>
      </c>
      <c r="N95" s="3">
        <v>262</v>
      </c>
      <c r="O95" s="3">
        <v>137</v>
      </c>
      <c r="P95" s="3">
        <v>90</v>
      </c>
      <c r="Q95" s="3">
        <v>126</v>
      </c>
      <c r="R95" s="3">
        <v>615</v>
      </c>
      <c r="S95" s="46">
        <f t="shared" si="11"/>
        <v>-0.47709923664122134</v>
      </c>
      <c r="T95" s="46">
        <f t="shared" si="12"/>
        <v>-0.34306569343065696</v>
      </c>
      <c r="U95" s="46">
        <f t="shared" si="13"/>
        <v>0.39999999999999991</v>
      </c>
      <c r="V95" s="46">
        <f t="shared" si="14"/>
        <v>-0.14005497669062614</v>
      </c>
      <c r="W95" s="47">
        <f t="shared" si="15"/>
        <v>2.8467153284671476E-2</v>
      </c>
    </row>
    <row r="96" spans="1:23" x14ac:dyDescent="0.3">
      <c r="A96" t="s">
        <v>96</v>
      </c>
      <c r="B96">
        <v>52</v>
      </c>
      <c r="C96" t="s">
        <v>820</v>
      </c>
      <c r="D96" t="str">
        <f t="shared" si="8"/>
        <v>(821)</v>
      </c>
      <c r="E96" t="str">
        <f t="shared" si="9"/>
        <v>821</v>
      </c>
      <c r="F96" t="str">
        <f t="shared" si="10"/>
        <v>BEND OR</v>
      </c>
      <c r="L96" t="s">
        <v>717</v>
      </c>
      <c r="M96" t="s">
        <v>504</v>
      </c>
      <c r="N96" s="3">
        <v>9</v>
      </c>
      <c r="O96" s="3">
        <v>2</v>
      </c>
      <c r="P96" s="3">
        <v>1</v>
      </c>
      <c r="Q96" s="3"/>
      <c r="R96" s="3">
        <v>12</v>
      </c>
      <c r="S96" s="46">
        <f t="shared" si="11"/>
        <v>-0.77777777777777779</v>
      </c>
      <c r="T96" s="46">
        <f t="shared" si="12"/>
        <v>-0.5</v>
      </c>
      <c r="U96" s="46">
        <f t="shared" si="13"/>
        <v>-1</v>
      </c>
      <c r="V96" s="46">
        <f t="shared" si="14"/>
        <v>-0.75925925925925919</v>
      </c>
      <c r="W96" s="47">
        <f t="shared" si="15"/>
        <v>-0.75</v>
      </c>
    </row>
    <row r="97" spans="1:23" x14ac:dyDescent="0.3">
      <c r="A97" t="s">
        <v>101</v>
      </c>
      <c r="B97">
        <v>50</v>
      </c>
      <c r="C97" t="s">
        <v>820</v>
      </c>
      <c r="D97" t="str">
        <f t="shared" si="8"/>
        <v>(558)</v>
      </c>
      <c r="E97" t="str">
        <f t="shared" si="9"/>
        <v>558</v>
      </c>
      <c r="F97" t="str">
        <f t="shared" si="10"/>
        <v>LIMA</v>
      </c>
      <c r="L97" t="s">
        <v>582</v>
      </c>
      <c r="M97" t="s">
        <v>371</v>
      </c>
      <c r="N97" s="3">
        <v>2346</v>
      </c>
      <c r="O97" s="3">
        <v>1641</v>
      </c>
      <c r="P97" s="3">
        <v>1733</v>
      </c>
      <c r="Q97" s="3">
        <v>1448</v>
      </c>
      <c r="R97" s="3">
        <v>7168</v>
      </c>
      <c r="S97" s="46">
        <f t="shared" si="11"/>
        <v>-0.30051150895140666</v>
      </c>
      <c r="T97" s="46">
        <f t="shared" si="12"/>
        <v>5.6063375990249797E-2</v>
      </c>
      <c r="U97" s="46">
        <f t="shared" si="13"/>
        <v>-0.16445470282746677</v>
      </c>
      <c r="V97" s="46">
        <f t="shared" si="14"/>
        <v>-0.13630094526287453</v>
      </c>
      <c r="W97" s="47">
        <f t="shared" si="15"/>
        <v>-5.4195663418608486E-2</v>
      </c>
    </row>
    <row r="98" spans="1:23" x14ac:dyDescent="0.3">
      <c r="A98" t="s">
        <v>91</v>
      </c>
      <c r="B98">
        <v>43</v>
      </c>
      <c r="C98" t="s">
        <v>820</v>
      </c>
      <c r="D98" t="str">
        <f t="shared" si="8"/>
        <v>(506)</v>
      </c>
      <c r="E98" t="str">
        <f t="shared" si="9"/>
        <v>506</v>
      </c>
      <c r="F98" t="str">
        <f t="shared" si="10"/>
        <v>BOSTON (MANCHESTER)</v>
      </c>
      <c r="L98" t="s">
        <v>623</v>
      </c>
      <c r="M98" t="s">
        <v>411</v>
      </c>
      <c r="N98" s="3">
        <v>250</v>
      </c>
      <c r="O98" s="3">
        <v>168</v>
      </c>
      <c r="P98" s="3">
        <v>182</v>
      </c>
      <c r="Q98" s="3">
        <v>153</v>
      </c>
      <c r="R98" s="3">
        <v>753</v>
      </c>
      <c r="S98" s="46">
        <f t="shared" si="11"/>
        <v>-0.32799999999999996</v>
      </c>
      <c r="T98" s="46">
        <f t="shared" si="12"/>
        <v>8.3333333333333259E-2</v>
      </c>
      <c r="U98" s="46">
        <f t="shared" si="13"/>
        <v>-0.15934065934065933</v>
      </c>
      <c r="V98" s="46">
        <f t="shared" si="14"/>
        <v>-0.13466910866910867</v>
      </c>
      <c r="W98" s="47">
        <f t="shared" si="15"/>
        <v>-3.8003663003663035E-2</v>
      </c>
    </row>
    <row r="99" spans="1:23" x14ac:dyDescent="0.3">
      <c r="A99" t="s">
        <v>98</v>
      </c>
      <c r="B99">
        <v>40</v>
      </c>
      <c r="C99" t="s">
        <v>820</v>
      </c>
      <c r="D99" t="str">
        <f t="shared" si="8"/>
        <v>(631)</v>
      </c>
      <c r="E99" t="str">
        <f t="shared" si="9"/>
        <v>631</v>
      </c>
      <c r="F99" t="str">
        <f t="shared" si="10"/>
        <v>OTTUMWA-KIRKSVILLE</v>
      </c>
      <c r="L99" t="s">
        <v>634</v>
      </c>
      <c r="M99" t="s">
        <v>422</v>
      </c>
      <c r="N99" s="3">
        <v>123</v>
      </c>
      <c r="O99" s="3">
        <v>88</v>
      </c>
      <c r="P99" s="3">
        <v>81</v>
      </c>
      <c r="Q99" s="3">
        <v>88</v>
      </c>
      <c r="R99" s="3">
        <v>380</v>
      </c>
      <c r="S99" s="46">
        <f t="shared" si="11"/>
        <v>-0.28455284552845528</v>
      </c>
      <c r="T99" s="46">
        <f t="shared" si="12"/>
        <v>-7.9545454545454586E-2</v>
      </c>
      <c r="U99" s="46">
        <f t="shared" si="13"/>
        <v>8.6419753086419693E-2</v>
      </c>
      <c r="V99" s="46">
        <f t="shared" si="14"/>
        <v>-9.2559515662496719E-2</v>
      </c>
      <c r="W99" s="47">
        <f t="shared" si="15"/>
        <v>3.4371492704825535E-3</v>
      </c>
    </row>
    <row r="100" spans="1:23" x14ac:dyDescent="0.3">
      <c r="A100" t="s">
        <v>99</v>
      </c>
      <c r="B100">
        <v>37</v>
      </c>
      <c r="C100" t="s">
        <v>820</v>
      </c>
      <c r="D100" t="str">
        <f t="shared" si="8"/>
        <v>(635)</v>
      </c>
      <c r="E100" t="str">
        <f t="shared" si="9"/>
        <v>635</v>
      </c>
      <c r="F100" t="str">
        <f t="shared" si="10"/>
        <v>AUSTIN</v>
      </c>
      <c r="L100" t="s">
        <v>743</v>
      </c>
      <c r="M100" t="s">
        <v>530</v>
      </c>
      <c r="N100" s="3">
        <v>3</v>
      </c>
      <c r="O100" s="3">
        <v>2</v>
      </c>
      <c r="P100" s="3">
        <v>3</v>
      </c>
      <c r="Q100" s="3">
        <v>1</v>
      </c>
      <c r="R100" s="3">
        <v>9</v>
      </c>
      <c r="S100" s="46">
        <f t="shared" si="11"/>
        <v>-0.33333333333333337</v>
      </c>
      <c r="T100" s="46">
        <f t="shared" si="12"/>
        <v>0.5</v>
      </c>
      <c r="U100" s="46">
        <f t="shared" si="13"/>
        <v>-0.66666666666666674</v>
      </c>
      <c r="V100" s="46">
        <f t="shared" si="14"/>
        <v>-0.16666666666666671</v>
      </c>
      <c r="W100" s="47">
        <f t="shared" si="15"/>
        <v>-8.333333333333337E-2</v>
      </c>
    </row>
    <row r="101" spans="1:23" x14ac:dyDescent="0.3">
      <c r="A101" t="s">
        <v>104</v>
      </c>
      <c r="B101">
        <v>36</v>
      </c>
      <c r="C101" t="s">
        <v>820</v>
      </c>
      <c r="D101" t="str">
        <f t="shared" si="8"/>
        <v>(825)</v>
      </c>
      <c r="E101" t="str">
        <f t="shared" si="9"/>
        <v>825</v>
      </c>
      <c r="F101" t="str">
        <f t="shared" si="10"/>
        <v>SAN DIEGO</v>
      </c>
      <c r="L101" t="s">
        <v>578</v>
      </c>
      <c r="M101" t="s">
        <v>367</v>
      </c>
      <c r="N101" s="3">
        <v>2453</v>
      </c>
      <c r="O101" s="3">
        <v>1898</v>
      </c>
      <c r="P101" s="3">
        <v>1881</v>
      </c>
      <c r="Q101" s="3">
        <v>1957</v>
      </c>
      <c r="R101" s="3">
        <v>8189</v>
      </c>
      <c r="S101" s="46">
        <f t="shared" si="11"/>
        <v>-0.22625356706074196</v>
      </c>
      <c r="T101" s="46">
        <f t="shared" si="12"/>
        <v>-8.9567966280295064E-3</v>
      </c>
      <c r="U101" s="46">
        <f t="shared" si="13"/>
        <v>4.0404040404040442E-2</v>
      </c>
      <c r="V101" s="46">
        <f t="shared" si="14"/>
        <v>-6.493544109491034E-2</v>
      </c>
      <c r="W101" s="47">
        <f t="shared" si="15"/>
        <v>1.5723621888005468E-2</v>
      </c>
    </row>
    <row r="102" spans="1:23" x14ac:dyDescent="0.3">
      <c r="A102" t="s">
        <v>89</v>
      </c>
      <c r="B102">
        <v>32</v>
      </c>
      <c r="C102" t="s">
        <v>820</v>
      </c>
      <c r="D102" t="str">
        <f t="shared" si="8"/>
        <v>(737)</v>
      </c>
      <c r="E102" t="str">
        <f t="shared" si="9"/>
        <v>737</v>
      </c>
      <c r="F102" t="str">
        <f t="shared" si="10"/>
        <v>MANKATO</v>
      </c>
      <c r="L102" t="s">
        <v>585</v>
      </c>
      <c r="M102" t="s">
        <v>374</v>
      </c>
      <c r="N102" s="3">
        <v>1890</v>
      </c>
      <c r="O102" s="3">
        <v>1614</v>
      </c>
      <c r="P102" s="3">
        <v>1502</v>
      </c>
      <c r="Q102" s="3">
        <v>1605</v>
      </c>
      <c r="R102" s="3">
        <v>6611</v>
      </c>
      <c r="S102" s="46">
        <f t="shared" si="11"/>
        <v>-0.14603174603174607</v>
      </c>
      <c r="T102" s="46">
        <f t="shared" si="12"/>
        <v>-6.9392812887236643E-2</v>
      </c>
      <c r="U102" s="46">
        <f t="shared" si="13"/>
        <v>6.8575233022636572E-2</v>
      </c>
      <c r="V102" s="46">
        <f t="shared" si="14"/>
        <v>-4.8949775298782049E-2</v>
      </c>
      <c r="W102" s="47">
        <f t="shared" si="15"/>
        <v>-4.0878993230003546E-4</v>
      </c>
    </row>
    <row r="103" spans="1:23" x14ac:dyDescent="0.3">
      <c r="A103" t="s">
        <v>107</v>
      </c>
      <c r="B103">
        <v>29</v>
      </c>
      <c r="C103" t="s">
        <v>820</v>
      </c>
      <c r="D103" t="str">
        <f t="shared" si="8"/>
        <v>(760)</v>
      </c>
      <c r="E103" t="str">
        <f t="shared" si="9"/>
        <v>760</v>
      </c>
      <c r="F103" t="str">
        <f t="shared" si="10"/>
        <v>TWIN FALLS</v>
      </c>
      <c r="L103" t="s">
        <v>583</v>
      </c>
      <c r="M103" t="s">
        <v>372</v>
      </c>
      <c r="N103" s="3">
        <v>1956</v>
      </c>
      <c r="O103" s="3">
        <v>1622</v>
      </c>
      <c r="P103" s="3">
        <v>1420</v>
      </c>
      <c r="Q103" s="3">
        <v>1326</v>
      </c>
      <c r="R103" s="3">
        <v>6324</v>
      </c>
      <c r="S103" s="46">
        <f t="shared" si="11"/>
        <v>-0.17075664621676889</v>
      </c>
      <c r="T103" s="46">
        <f t="shared" si="12"/>
        <v>-0.12453760789149193</v>
      </c>
      <c r="U103" s="46">
        <f t="shared" si="13"/>
        <v>-6.6197183098591572E-2</v>
      </c>
      <c r="V103" s="46">
        <f t="shared" si="14"/>
        <v>-0.12049714573561747</v>
      </c>
      <c r="W103" s="47">
        <f t="shared" si="15"/>
        <v>-9.5367395495041751E-2</v>
      </c>
    </row>
    <row r="104" spans="1:23" x14ac:dyDescent="0.3">
      <c r="A104" t="s">
        <v>113</v>
      </c>
      <c r="B104">
        <v>28</v>
      </c>
      <c r="C104" t="s">
        <v>820</v>
      </c>
      <c r="D104" t="str">
        <f t="shared" si="8"/>
        <v>(554)</v>
      </c>
      <c r="E104" t="str">
        <f t="shared" si="9"/>
        <v>554</v>
      </c>
      <c r="F104" t="str">
        <f t="shared" si="10"/>
        <v>WHEELING-STEUBENVILLE</v>
      </c>
      <c r="L104" t="s">
        <v>661</v>
      </c>
      <c r="M104" t="s">
        <v>449</v>
      </c>
      <c r="N104" s="3">
        <v>61</v>
      </c>
      <c r="O104" s="3">
        <v>52</v>
      </c>
      <c r="P104" s="3">
        <v>48</v>
      </c>
      <c r="Q104" s="3">
        <v>44</v>
      </c>
      <c r="R104" s="3">
        <v>205</v>
      </c>
      <c r="S104" s="46">
        <f t="shared" si="11"/>
        <v>-0.14754098360655743</v>
      </c>
      <c r="T104" s="46">
        <f t="shared" si="12"/>
        <v>-7.6923076923076872E-2</v>
      </c>
      <c r="U104" s="46">
        <f t="shared" si="13"/>
        <v>-8.333333333333337E-2</v>
      </c>
      <c r="V104" s="46">
        <f t="shared" si="14"/>
        <v>-0.1025991312876559</v>
      </c>
      <c r="W104" s="47">
        <f t="shared" si="15"/>
        <v>-8.0128205128205121E-2</v>
      </c>
    </row>
    <row r="105" spans="1:23" x14ac:dyDescent="0.3">
      <c r="A105" t="s">
        <v>111</v>
      </c>
      <c r="B105">
        <v>25</v>
      </c>
      <c r="C105" t="s">
        <v>820</v>
      </c>
      <c r="D105" t="str">
        <f t="shared" si="8"/>
        <v>(596)</v>
      </c>
      <c r="E105" t="str">
        <f t="shared" si="9"/>
        <v>596</v>
      </c>
      <c r="F105" t="str">
        <f t="shared" si="10"/>
        <v>ZANESVILLE</v>
      </c>
      <c r="L105" t="s">
        <v>605</v>
      </c>
      <c r="M105" t="s">
        <v>392</v>
      </c>
      <c r="N105" s="3">
        <v>522</v>
      </c>
      <c r="O105" s="3">
        <v>241</v>
      </c>
      <c r="P105" s="3">
        <v>261</v>
      </c>
      <c r="Q105" s="3">
        <v>224</v>
      </c>
      <c r="R105" s="3">
        <v>1248</v>
      </c>
      <c r="S105" s="46">
        <f t="shared" si="11"/>
        <v>-0.53831417624521072</v>
      </c>
      <c r="T105" s="46">
        <f t="shared" si="12"/>
        <v>8.2987551867219844E-2</v>
      </c>
      <c r="U105" s="46">
        <f t="shared" si="13"/>
        <v>-0.14176245210727967</v>
      </c>
      <c r="V105" s="46">
        <f t="shared" si="14"/>
        <v>-0.19902969216175684</v>
      </c>
      <c r="W105" s="47">
        <f t="shared" si="15"/>
        <v>-2.9387450120029912E-2</v>
      </c>
    </row>
    <row r="106" spans="1:23" x14ac:dyDescent="0.3">
      <c r="A106" t="s">
        <v>110</v>
      </c>
      <c r="B106">
        <v>22</v>
      </c>
      <c r="C106" t="s">
        <v>820</v>
      </c>
      <c r="D106" t="str">
        <f t="shared" si="8"/>
        <v>(512)</v>
      </c>
      <c r="E106" t="str">
        <f t="shared" si="9"/>
        <v>512</v>
      </c>
      <c r="F106" t="str">
        <f t="shared" si="10"/>
        <v>BALTIMORE</v>
      </c>
      <c r="L106" t="s">
        <v>697</v>
      </c>
      <c r="M106" t="s">
        <v>484</v>
      </c>
      <c r="N106" s="3">
        <v>15</v>
      </c>
      <c r="O106" s="3">
        <v>7</v>
      </c>
      <c r="P106" s="3">
        <v>3</v>
      </c>
      <c r="Q106" s="3">
        <v>7</v>
      </c>
      <c r="R106" s="3">
        <v>32</v>
      </c>
      <c r="S106" s="46">
        <f t="shared" si="11"/>
        <v>-0.53333333333333333</v>
      </c>
      <c r="T106" s="46">
        <f t="shared" si="12"/>
        <v>-0.5714285714285714</v>
      </c>
      <c r="U106" s="46">
        <f t="shared" si="13"/>
        <v>1.3333333333333335</v>
      </c>
      <c r="V106" s="46">
        <f t="shared" si="14"/>
        <v>7.6190476190476211E-2</v>
      </c>
      <c r="W106" s="47">
        <f t="shared" si="15"/>
        <v>0.38095238095238104</v>
      </c>
    </row>
    <row r="107" spans="1:23" x14ac:dyDescent="0.3">
      <c r="A107" t="s">
        <v>136</v>
      </c>
      <c r="B107">
        <v>21</v>
      </c>
      <c r="C107" t="s">
        <v>820</v>
      </c>
      <c r="D107" t="str">
        <f t="shared" si="8"/>
        <v>(698)</v>
      </c>
      <c r="E107" t="str">
        <f t="shared" si="9"/>
        <v>698</v>
      </c>
      <c r="F107" t="str">
        <f t="shared" si="10"/>
        <v>MONTGOMERY-SELMA</v>
      </c>
      <c r="L107" t="s">
        <v>609</v>
      </c>
      <c r="M107" t="s">
        <v>396</v>
      </c>
      <c r="N107" s="3">
        <v>303</v>
      </c>
      <c r="O107" s="3">
        <v>268</v>
      </c>
      <c r="P107" s="3">
        <v>236</v>
      </c>
      <c r="Q107" s="3">
        <v>183</v>
      </c>
      <c r="R107" s="3">
        <v>990</v>
      </c>
      <c r="S107" s="46">
        <f t="shared" si="11"/>
        <v>-0.11551155115511547</v>
      </c>
      <c r="T107" s="46">
        <f t="shared" si="12"/>
        <v>-0.11940298507462688</v>
      </c>
      <c r="U107" s="46">
        <f t="shared" si="13"/>
        <v>-0.22457627118644063</v>
      </c>
      <c r="V107" s="46">
        <f t="shared" si="14"/>
        <v>-0.15316360247206098</v>
      </c>
      <c r="W107" s="47">
        <f t="shared" si="15"/>
        <v>-0.17198962813053376</v>
      </c>
    </row>
    <row r="108" spans="1:23" x14ac:dyDescent="0.3">
      <c r="A108" t="s">
        <v>102</v>
      </c>
      <c r="B108">
        <v>20</v>
      </c>
      <c r="C108" t="s">
        <v>820</v>
      </c>
      <c r="D108" t="str">
        <f t="shared" si="8"/>
        <v>(759)</v>
      </c>
      <c r="E108" t="str">
        <f t="shared" si="9"/>
        <v>759</v>
      </c>
      <c r="F108" t="str">
        <f t="shared" si="10"/>
        <v>CHEYENNE-SCOTTSBLUFF</v>
      </c>
      <c r="L108" t="s">
        <v>660</v>
      </c>
      <c r="M108" t="s">
        <v>448</v>
      </c>
      <c r="N108" s="3">
        <v>109</v>
      </c>
      <c r="O108" s="3">
        <v>45</v>
      </c>
      <c r="P108" s="3">
        <v>43</v>
      </c>
      <c r="Q108" s="3">
        <v>53</v>
      </c>
      <c r="R108" s="3">
        <v>250</v>
      </c>
      <c r="S108" s="46">
        <f t="shared" si="11"/>
        <v>-0.58715596330275233</v>
      </c>
      <c r="T108" s="46">
        <f t="shared" si="12"/>
        <v>-4.4444444444444398E-2</v>
      </c>
      <c r="U108" s="46">
        <f t="shared" si="13"/>
        <v>0.23255813953488369</v>
      </c>
      <c r="V108" s="46">
        <f t="shared" si="14"/>
        <v>-0.13301408940410434</v>
      </c>
      <c r="W108" s="47">
        <f t="shared" si="15"/>
        <v>9.4056847545219646E-2</v>
      </c>
    </row>
    <row r="109" spans="1:23" x14ac:dyDescent="0.3">
      <c r="A109" t="s">
        <v>114</v>
      </c>
      <c r="B109">
        <v>20</v>
      </c>
      <c r="C109" t="s">
        <v>820</v>
      </c>
      <c r="D109" t="str">
        <f t="shared" si="8"/>
        <v>(641)</v>
      </c>
      <c r="E109" t="str">
        <f t="shared" si="9"/>
        <v>641</v>
      </c>
      <c r="F109" t="str">
        <f t="shared" si="10"/>
        <v>SAN ANTONIO</v>
      </c>
      <c r="L109" t="s">
        <v>702</v>
      </c>
      <c r="M109" t="s">
        <v>489</v>
      </c>
      <c r="N109" s="3">
        <v>3</v>
      </c>
      <c r="O109" s="3">
        <v>5</v>
      </c>
      <c r="P109" s="3">
        <v>2</v>
      </c>
      <c r="Q109" s="3">
        <v>3</v>
      </c>
      <c r="R109" s="3">
        <v>13</v>
      </c>
      <c r="S109" s="46">
        <f t="shared" si="11"/>
        <v>0.66666666666666674</v>
      </c>
      <c r="T109" s="46">
        <f t="shared" si="12"/>
        <v>-0.6</v>
      </c>
      <c r="U109" s="46">
        <f t="shared" si="13"/>
        <v>0.5</v>
      </c>
      <c r="V109" s="46">
        <f t="shared" si="14"/>
        <v>0.18888888888888891</v>
      </c>
      <c r="W109" s="47">
        <f t="shared" si="15"/>
        <v>-4.9999999999999989E-2</v>
      </c>
    </row>
    <row r="110" spans="1:23" x14ac:dyDescent="0.3">
      <c r="A110" t="s">
        <v>117</v>
      </c>
      <c r="B110">
        <v>20</v>
      </c>
      <c r="C110" t="s">
        <v>820</v>
      </c>
      <c r="D110" t="str">
        <f t="shared" si="8"/>
        <v>(533)</v>
      </c>
      <c r="E110" t="str">
        <f t="shared" si="9"/>
        <v>533</v>
      </c>
      <c r="F110" t="str">
        <f t="shared" si="10"/>
        <v>HARTFORD &amp; NEW HAVEN</v>
      </c>
      <c r="L110" t="s">
        <v>764</v>
      </c>
      <c r="M110" t="s">
        <v>551</v>
      </c>
      <c r="N110" s="3">
        <v>1</v>
      </c>
      <c r="O110" s="3">
        <v>2</v>
      </c>
      <c r="P110" s="3">
        <v>1</v>
      </c>
      <c r="Q110" s="3"/>
      <c r="R110" s="3">
        <v>4</v>
      </c>
      <c r="S110" s="46">
        <f t="shared" si="11"/>
        <v>1</v>
      </c>
      <c r="T110" s="46">
        <f t="shared" si="12"/>
        <v>-0.5</v>
      </c>
      <c r="U110" s="46">
        <f t="shared" si="13"/>
        <v>-1</v>
      </c>
      <c r="V110" s="46">
        <f t="shared" si="14"/>
        <v>-0.16666666666666666</v>
      </c>
      <c r="W110" s="47">
        <f t="shared" si="15"/>
        <v>-0.75</v>
      </c>
    </row>
    <row r="111" spans="1:23" x14ac:dyDescent="0.3">
      <c r="A111" t="s">
        <v>109</v>
      </c>
      <c r="B111">
        <v>18</v>
      </c>
      <c r="C111" t="s">
        <v>820</v>
      </c>
      <c r="D111" t="str">
        <f t="shared" si="8"/>
        <v>(650)</v>
      </c>
      <c r="E111" t="str">
        <f t="shared" si="9"/>
        <v>650</v>
      </c>
      <c r="F111" t="str">
        <f t="shared" si="10"/>
        <v>OKLAHOMA CITY</v>
      </c>
      <c r="L111" t="s">
        <v>742</v>
      </c>
      <c r="M111" t="s">
        <v>529</v>
      </c>
      <c r="N111" s="3">
        <v>1</v>
      </c>
      <c r="O111" s="3"/>
      <c r="P111" s="3">
        <v>5</v>
      </c>
      <c r="Q111" s="3">
        <v>4</v>
      </c>
      <c r="R111" s="3">
        <v>10</v>
      </c>
      <c r="S111" s="46">
        <f t="shared" si="11"/>
        <v>-1</v>
      </c>
      <c r="T111" s="46">
        <f t="shared" si="12"/>
        <v>0</v>
      </c>
      <c r="U111" s="46">
        <f t="shared" si="13"/>
        <v>-0.19999999999999996</v>
      </c>
      <c r="V111" s="46">
        <f t="shared" si="14"/>
        <v>-0.39999999999999997</v>
      </c>
      <c r="W111" s="47">
        <f t="shared" si="15"/>
        <v>-9.9999999999999978E-2</v>
      </c>
    </row>
    <row r="112" spans="1:23" x14ac:dyDescent="0.3">
      <c r="A112" t="s">
        <v>118</v>
      </c>
      <c r="B112">
        <v>17</v>
      </c>
      <c r="C112" t="s">
        <v>820</v>
      </c>
      <c r="D112" t="str">
        <f t="shared" si="8"/>
        <v>(740)</v>
      </c>
      <c r="E112" t="str">
        <f t="shared" si="9"/>
        <v>740</v>
      </c>
      <c r="F112" t="str">
        <f t="shared" si="10"/>
        <v>NORTH PLATTE</v>
      </c>
      <c r="L112" t="s">
        <v>646</v>
      </c>
      <c r="M112" t="s">
        <v>434</v>
      </c>
      <c r="N112" s="3">
        <v>158</v>
      </c>
      <c r="O112" s="3">
        <v>38</v>
      </c>
      <c r="P112" s="3">
        <v>30</v>
      </c>
      <c r="Q112" s="3">
        <v>51</v>
      </c>
      <c r="R112" s="3">
        <v>277</v>
      </c>
      <c r="S112" s="46">
        <f t="shared" si="11"/>
        <v>-0.759493670886076</v>
      </c>
      <c r="T112" s="46">
        <f t="shared" si="12"/>
        <v>-0.21052631578947367</v>
      </c>
      <c r="U112" s="46">
        <f t="shared" si="13"/>
        <v>0.7</v>
      </c>
      <c r="V112" s="46">
        <f t="shared" si="14"/>
        <v>-9.0006662225183234E-2</v>
      </c>
      <c r="W112" s="47">
        <f t="shared" si="15"/>
        <v>0.24473684210526314</v>
      </c>
    </row>
    <row r="113" spans="1:23" x14ac:dyDescent="0.3">
      <c r="A113" t="s">
        <v>120</v>
      </c>
      <c r="B113">
        <v>17</v>
      </c>
      <c r="C113" t="s">
        <v>820</v>
      </c>
      <c r="D113" t="str">
        <f t="shared" si="8"/>
        <v>(571)</v>
      </c>
      <c r="E113" t="str">
        <f t="shared" si="9"/>
        <v>571</v>
      </c>
      <c r="F113" t="str">
        <f t="shared" si="10"/>
        <v>FT. MYERS-NAPLES</v>
      </c>
      <c r="L113" t="s">
        <v>672</v>
      </c>
      <c r="M113" t="s">
        <v>459</v>
      </c>
      <c r="N113" s="3">
        <v>40</v>
      </c>
      <c r="O113" s="3">
        <v>35</v>
      </c>
      <c r="P113" s="3">
        <v>27</v>
      </c>
      <c r="Q113" s="3">
        <v>42</v>
      </c>
      <c r="R113" s="3">
        <v>144</v>
      </c>
      <c r="S113" s="46">
        <f t="shared" si="11"/>
        <v>-0.125</v>
      </c>
      <c r="T113" s="46">
        <f t="shared" si="12"/>
        <v>-0.22857142857142854</v>
      </c>
      <c r="U113" s="46">
        <f t="shared" si="13"/>
        <v>0.55555555555555558</v>
      </c>
      <c r="V113" s="46">
        <f t="shared" si="14"/>
        <v>6.7328042328042348E-2</v>
      </c>
      <c r="W113" s="47">
        <f t="shared" si="15"/>
        <v>0.16349206349206352</v>
      </c>
    </row>
    <row r="114" spans="1:23" x14ac:dyDescent="0.3">
      <c r="A114" t="s">
        <v>108</v>
      </c>
      <c r="B114">
        <v>16</v>
      </c>
      <c r="C114" t="s">
        <v>820</v>
      </c>
      <c r="D114" t="str">
        <f t="shared" si="8"/>
        <v>(640)</v>
      </c>
      <c r="E114" t="str">
        <f t="shared" si="9"/>
        <v>640</v>
      </c>
      <c r="F114" t="str">
        <f t="shared" si="10"/>
        <v>MEMPHIS</v>
      </c>
      <c r="L114" t="s">
        <v>625</v>
      </c>
      <c r="M114" t="s">
        <v>413</v>
      </c>
      <c r="N114" s="3">
        <v>204</v>
      </c>
      <c r="O114" s="3">
        <v>160</v>
      </c>
      <c r="P114" s="3">
        <v>155</v>
      </c>
      <c r="Q114" s="3">
        <v>182</v>
      </c>
      <c r="R114" s="3">
        <v>701</v>
      </c>
      <c r="S114" s="46">
        <f t="shared" si="11"/>
        <v>-0.21568627450980393</v>
      </c>
      <c r="T114" s="46">
        <f t="shared" si="12"/>
        <v>-3.125E-2</v>
      </c>
      <c r="U114" s="46">
        <f t="shared" si="13"/>
        <v>0.17419354838709666</v>
      </c>
      <c r="V114" s="46">
        <f t="shared" si="14"/>
        <v>-2.4247575374235757E-2</v>
      </c>
      <c r="W114" s="47">
        <f t="shared" si="15"/>
        <v>7.1471774193548332E-2</v>
      </c>
    </row>
    <row r="115" spans="1:23" x14ac:dyDescent="0.3">
      <c r="A115" t="s">
        <v>112</v>
      </c>
      <c r="B115">
        <v>16</v>
      </c>
      <c r="C115" t="s">
        <v>820</v>
      </c>
      <c r="D115" t="str">
        <f t="shared" si="8"/>
        <v>(560)</v>
      </c>
      <c r="E115" t="str">
        <f t="shared" si="9"/>
        <v>560</v>
      </c>
      <c r="F115" t="str">
        <f t="shared" si="10"/>
        <v>RALEIGH-DURHAM (FAYETVLLE)</v>
      </c>
      <c r="L115" t="s">
        <v>761</v>
      </c>
      <c r="M115" t="s">
        <v>548</v>
      </c>
      <c r="N115" s="3"/>
      <c r="O115" s="3">
        <v>1</v>
      </c>
      <c r="P115" s="3">
        <v>1</v>
      </c>
      <c r="Q115" s="3">
        <v>2</v>
      </c>
      <c r="R115" s="3">
        <v>4</v>
      </c>
      <c r="S115" s="46">
        <f t="shared" si="11"/>
        <v>0</v>
      </c>
      <c r="T115" s="46">
        <f t="shared" si="12"/>
        <v>0</v>
      </c>
      <c r="U115" s="46">
        <f t="shared" si="13"/>
        <v>1</v>
      </c>
      <c r="V115" s="46">
        <f t="shared" si="14"/>
        <v>0.33333333333333331</v>
      </c>
      <c r="W115" s="47">
        <f t="shared" si="15"/>
        <v>0.5</v>
      </c>
    </row>
    <row r="116" spans="1:23" x14ac:dyDescent="0.3">
      <c r="A116" t="s">
        <v>125</v>
      </c>
      <c r="B116">
        <v>15</v>
      </c>
      <c r="C116" t="s">
        <v>820</v>
      </c>
      <c r="D116" t="str">
        <f t="shared" si="8"/>
        <v>(622)</v>
      </c>
      <c r="E116" t="str">
        <f t="shared" si="9"/>
        <v>622</v>
      </c>
      <c r="F116" t="str">
        <f t="shared" si="10"/>
        <v>NEW ORLEANS</v>
      </c>
      <c r="L116" t="s">
        <v>738</v>
      </c>
      <c r="M116" t="s">
        <v>525</v>
      </c>
      <c r="N116" s="3">
        <v>3</v>
      </c>
      <c r="O116" s="3">
        <v>3</v>
      </c>
      <c r="P116" s="3"/>
      <c r="Q116" s="3">
        <v>5</v>
      </c>
      <c r="R116" s="3">
        <v>11</v>
      </c>
      <c r="S116" s="46">
        <f t="shared" si="11"/>
        <v>0</v>
      </c>
      <c r="T116" s="46">
        <f t="shared" si="12"/>
        <v>-1</v>
      </c>
      <c r="U116" s="46">
        <f t="shared" si="13"/>
        <v>0</v>
      </c>
      <c r="V116" s="46">
        <f t="shared" si="14"/>
        <v>-0.33333333333333331</v>
      </c>
      <c r="W116" s="47">
        <f t="shared" si="15"/>
        <v>-0.5</v>
      </c>
    </row>
    <row r="117" spans="1:23" x14ac:dyDescent="0.3">
      <c r="A117" t="s">
        <v>115</v>
      </c>
      <c r="B117">
        <v>14</v>
      </c>
      <c r="C117" t="s">
        <v>820</v>
      </c>
      <c r="D117" t="str">
        <f t="shared" si="8"/>
        <v>(548)</v>
      </c>
      <c r="E117" t="str">
        <f t="shared" si="9"/>
        <v>548</v>
      </c>
      <c r="F117" t="str">
        <f t="shared" si="10"/>
        <v>WEST PALM BEACH-FT. PIERCE</v>
      </c>
      <c r="L117" t="s">
        <v>677</v>
      </c>
      <c r="M117" t="s">
        <v>464</v>
      </c>
      <c r="N117" s="3">
        <v>37</v>
      </c>
      <c r="O117" s="3">
        <v>32</v>
      </c>
      <c r="P117" s="3">
        <v>40</v>
      </c>
      <c r="Q117" s="3">
        <v>31</v>
      </c>
      <c r="R117" s="3">
        <v>140</v>
      </c>
      <c r="S117" s="46">
        <f t="shared" si="11"/>
        <v>-0.13513513513513509</v>
      </c>
      <c r="T117" s="46">
        <f t="shared" si="12"/>
        <v>0.25</v>
      </c>
      <c r="U117" s="46">
        <f t="shared" si="13"/>
        <v>-0.22499999999999998</v>
      </c>
      <c r="V117" s="46">
        <f t="shared" si="14"/>
        <v>-3.6711711711711691E-2</v>
      </c>
      <c r="W117" s="47">
        <f t="shared" si="15"/>
        <v>1.2500000000000011E-2</v>
      </c>
    </row>
    <row r="118" spans="1:23" x14ac:dyDescent="0.3">
      <c r="A118" t="s">
        <v>153</v>
      </c>
      <c r="B118">
        <v>14</v>
      </c>
      <c r="C118" t="s">
        <v>820</v>
      </c>
      <c r="D118" t="str">
        <f t="shared" si="8"/>
        <v>(532)</v>
      </c>
      <c r="E118" t="str">
        <f t="shared" si="9"/>
        <v>532</v>
      </c>
      <c r="F118" t="str">
        <f t="shared" si="10"/>
        <v>ALBANY-SCHENECTADY-TROY</v>
      </c>
      <c r="L118" t="s">
        <v>723</v>
      </c>
      <c r="M118" t="s">
        <v>510</v>
      </c>
      <c r="N118" s="3">
        <v>8</v>
      </c>
      <c r="O118" s="3">
        <v>1</v>
      </c>
      <c r="P118" s="3">
        <v>1</v>
      </c>
      <c r="Q118" s="3">
        <v>1</v>
      </c>
      <c r="R118" s="3">
        <v>11</v>
      </c>
      <c r="S118" s="46">
        <f t="shared" si="11"/>
        <v>-0.875</v>
      </c>
      <c r="T118" s="46">
        <f t="shared" si="12"/>
        <v>0</v>
      </c>
      <c r="U118" s="46">
        <f t="shared" si="13"/>
        <v>0</v>
      </c>
      <c r="V118" s="46">
        <f t="shared" si="14"/>
        <v>-0.29166666666666669</v>
      </c>
      <c r="W118" s="47">
        <f t="shared" si="15"/>
        <v>0</v>
      </c>
    </row>
    <row r="119" spans="1:23" x14ac:dyDescent="0.3">
      <c r="A119" t="s">
        <v>124</v>
      </c>
      <c r="B119">
        <v>13</v>
      </c>
      <c r="C119" t="s">
        <v>820</v>
      </c>
      <c r="D119" t="str">
        <f t="shared" si="8"/>
        <v>(744)</v>
      </c>
      <c r="E119" t="str">
        <f t="shared" si="9"/>
        <v>744</v>
      </c>
      <c r="F119" t="str">
        <f t="shared" si="10"/>
        <v>HONOLULU</v>
      </c>
      <c r="L119" t="s">
        <v>604</v>
      </c>
      <c r="M119" t="s">
        <v>391</v>
      </c>
      <c r="N119" s="3">
        <v>422</v>
      </c>
      <c r="O119" s="3">
        <v>329</v>
      </c>
      <c r="P119" s="3">
        <v>349</v>
      </c>
      <c r="Q119" s="3">
        <v>245</v>
      </c>
      <c r="R119" s="3">
        <v>1345</v>
      </c>
      <c r="S119" s="46">
        <f t="shared" si="11"/>
        <v>-0.22037914691943128</v>
      </c>
      <c r="T119" s="46">
        <f t="shared" si="12"/>
        <v>6.07902735562309E-2</v>
      </c>
      <c r="U119" s="46">
        <f t="shared" si="13"/>
        <v>-0.29799426934097417</v>
      </c>
      <c r="V119" s="46">
        <f t="shared" si="14"/>
        <v>-0.15252771423472486</v>
      </c>
      <c r="W119" s="47">
        <f t="shared" si="15"/>
        <v>-0.11860199789237164</v>
      </c>
    </row>
    <row r="120" spans="1:23" x14ac:dyDescent="0.3">
      <c r="A120" t="s">
        <v>123</v>
      </c>
      <c r="B120">
        <v>12</v>
      </c>
      <c r="C120" t="s">
        <v>820</v>
      </c>
      <c r="D120" t="str">
        <f t="shared" si="8"/>
        <v>(597)</v>
      </c>
      <c r="E120" t="str">
        <f t="shared" si="9"/>
        <v>597</v>
      </c>
      <c r="F120" t="str">
        <f t="shared" si="10"/>
        <v>PARKERSBURG</v>
      </c>
      <c r="L120" t="s">
        <v>662</v>
      </c>
      <c r="M120" t="s">
        <v>450</v>
      </c>
      <c r="N120" s="3">
        <v>77</v>
      </c>
      <c r="O120" s="3">
        <v>61</v>
      </c>
      <c r="P120" s="3">
        <v>59</v>
      </c>
      <c r="Q120" s="3">
        <v>58</v>
      </c>
      <c r="R120" s="3">
        <v>255</v>
      </c>
      <c r="S120" s="46">
        <f t="shared" si="11"/>
        <v>-0.20779220779220775</v>
      </c>
      <c r="T120" s="46">
        <f t="shared" si="12"/>
        <v>-3.2786885245901676E-2</v>
      </c>
      <c r="U120" s="46">
        <f t="shared" si="13"/>
        <v>-1.6949152542372836E-2</v>
      </c>
      <c r="V120" s="46">
        <f t="shared" si="14"/>
        <v>-8.5842748526827425E-2</v>
      </c>
      <c r="W120" s="47">
        <f t="shared" si="15"/>
        <v>-2.4868018894137256E-2</v>
      </c>
    </row>
    <row r="121" spans="1:23" x14ac:dyDescent="0.3">
      <c r="A121" t="s">
        <v>132</v>
      </c>
      <c r="B121">
        <v>12</v>
      </c>
      <c r="C121" t="s">
        <v>820</v>
      </c>
      <c r="D121" t="str">
        <f t="shared" si="8"/>
        <v>(544)</v>
      </c>
      <c r="E121" t="str">
        <f t="shared" si="9"/>
        <v>544</v>
      </c>
      <c r="F121" t="str">
        <f t="shared" si="10"/>
        <v>NORFOLK-PORTSMTH-NEWPT NWS</v>
      </c>
      <c r="L121" t="s">
        <v>762</v>
      </c>
      <c r="M121" t="s">
        <v>549</v>
      </c>
      <c r="N121" s="3">
        <v>2</v>
      </c>
      <c r="O121" s="3"/>
      <c r="P121" s="3"/>
      <c r="Q121" s="3">
        <v>1</v>
      </c>
      <c r="R121" s="3">
        <v>3</v>
      </c>
      <c r="S121" s="46">
        <f t="shared" si="11"/>
        <v>-1</v>
      </c>
      <c r="T121" s="46">
        <f t="shared" si="12"/>
        <v>0</v>
      </c>
      <c r="U121" s="46">
        <f t="shared" si="13"/>
        <v>0</v>
      </c>
      <c r="V121" s="46">
        <f t="shared" si="14"/>
        <v>-0.33333333333333331</v>
      </c>
      <c r="W121" s="47">
        <f t="shared" si="15"/>
        <v>0</v>
      </c>
    </row>
    <row r="122" spans="1:23" x14ac:dyDescent="0.3">
      <c r="A122" t="s">
        <v>86</v>
      </c>
      <c r="B122">
        <v>11</v>
      </c>
      <c r="C122" t="s">
        <v>820</v>
      </c>
      <c r="D122" t="str">
        <f t="shared" si="8"/>
        <v>(670)</v>
      </c>
      <c r="E122" t="str">
        <f t="shared" si="9"/>
        <v>670</v>
      </c>
      <c r="F122" t="str">
        <f t="shared" si="10"/>
        <v>FT. SMITH-FAY-SPRNGDL-RGRS</v>
      </c>
      <c r="L122" t="s">
        <v>687</v>
      </c>
      <c r="M122" t="s">
        <v>474</v>
      </c>
      <c r="N122" s="3">
        <v>16</v>
      </c>
      <c r="O122" s="3">
        <v>14</v>
      </c>
      <c r="P122" s="3">
        <v>18</v>
      </c>
      <c r="Q122" s="3">
        <v>16</v>
      </c>
      <c r="R122" s="3">
        <v>64</v>
      </c>
      <c r="S122" s="46">
        <f t="shared" si="11"/>
        <v>-0.125</v>
      </c>
      <c r="T122" s="46">
        <f t="shared" si="12"/>
        <v>0.28571428571428581</v>
      </c>
      <c r="U122" s="46">
        <f t="shared" si="13"/>
        <v>-0.11111111111111116</v>
      </c>
      <c r="V122" s="46">
        <f t="shared" si="14"/>
        <v>1.6534391534391551E-2</v>
      </c>
      <c r="W122" s="47">
        <f t="shared" si="15"/>
        <v>8.7301587301587324E-2</v>
      </c>
    </row>
    <row r="123" spans="1:23" x14ac:dyDescent="0.3">
      <c r="A123" t="s">
        <v>141</v>
      </c>
      <c r="B123">
        <v>11</v>
      </c>
      <c r="C123" t="s">
        <v>820</v>
      </c>
      <c r="D123" t="str">
        <f t="shared" si="8"/>
        <v>(514)</v>
      </c>
      <c r="E123" t="str">
        <f t="shared" si="9"/>
        <v>514</v>
      </c>
      <c r="F123" t="str">
        <f t="shared" si="10"/>
        <v>BUFFALO</v>
      </c>
      <c r="L123" t="s">
        <v>683</v>
      </c>
      <c r="M123" t="s">
        <v>470</v>
      </c>
      <c r="N123" s="3">
        <v>20</v>
      </c>
      <c r="O123" s="3">
        <v>14</v>
      </c>
      <c r="P123" s="3">
        <v>10</v>
      </c>
      <c r="Q123" s="3">
        <v>17</v>
      </c>
      <c r="R123" s="3">
        <v>61</v>
      </c>
      <c r="S123" s="46">
        <f t="shared" si="11"/>
        <v>-0.30000000000000004</v>
      </c>
      <c r="T123" s="46">
        <f t="shared" si="12"/>
        <v>-0.2857142857142857</v>
      </c>
      <c r="U123" s="46">
        <f t="shared" si="13"/>
        <v>0.7</v>
      </c>
      <c r="V123" s="46">
        <f t="shared" si="14"/>
        <v>3.8095238095238071E-2</v>
      </c>
      <c r="W123" s="47">
        <f t="shared" si="15"/>
        <v>0.20714285714285713</v>
      </c>
    </row>
    <row r="124" spans="1:23" x14ac:dyDescent="0.3">
      <c r="A124" t="s">
        <v>105</v>
      </c>
      <c r="B124">
        <v>10</v>
      </c>
      <c r="C124" t="s">
        <v>820</v>
      </c>
      <c r="D124" t="str">
        <f t="shared" si="8"/>
        <v>(563)</v>
      </c>
      <c r="E124" t="str">
        <f t="shared" si="9"/>
        <v>563</v>
      </c>
      <c r="F124" t="str">
        <f t="shared" si="10"/>
        <v>GRAND RAPIDS-KALMZOO-B.CRK</v>
      </c>
      <c r="L124" t="s">
        <v>735</v>
      </c>
      <c r="M124" t="s">
        <v>522</v>
      </c>
      <c r="N124" s="3">
        <v>1</v>
      </c>
      <c r="O124" s="3">
        <v>1</v>
      </c>
      <c r="P124" s="3">
        <v>1</v>
      </c>
      <c r="Q124" s="3">
        <v>1</v>
      </c>
      <c r="R124" s="3">
        <v>4</v>
      </c>
      <c r="S124" s="46">
        <f t="shared" si="11"/>
        <v>0</v>
      </c>
      <c r="T124" s="46">
        <f t="shared" si="12"/>
        <v>0</v>
      </c>
      <c r="U124" s="46">
        <f t="shared" si="13"/>
        <v>0</v>
      </c>
      <c r="V124" s="46">
        <f t="shared" si="14"/>
        <v>0</v>
      </c>
      <c r="W124" s="47">
        <f t="shared" si="15"/>
        <v>0</v>
      </c>
    </row>
    <row r="125" spans="1:23" x14ac:dyDescent="0.3">
      <c r="A125" t="s">
        <v>181</v>
      </c>
      <c r="B125">
        <v>10</v>
      </c>
      <c r="C125" t="s">
        <v>820</v>
      </c>
      <c r="D125" t="str">
        <f t="shared" si="8"/>
        <v>(555)</v>
      </c>
      <c r="E125" t="str">
        <f t="shared" si="9"/>
        <v>555</v>
      </c>
      <c r="F125" t="str">
        <f t="shared" si="10"/>
        <v>SYRACUSE</v>
      </c>
      <c r="L125" t="s">
        <v>767</v>
      </c>
      <c r="M125" t="s">
        <v>554</v>
      </c>
      <c r="N125" s="3">
        <v>1</v>
      </c>
      <c r="O125" s="3"/>
      <c r="P125" s="3"/>
      <c r="Q125" s="3">
        <v>1</v>
      </c>
      <c r="R125" s="3">
        <v>2</v>
      </c>
      <c r="S125" s="46">
        <f t="shared" si="11"/>
        <v>-1</v>
      </c>
      <c r="T125" s="46">
        <f t="shared" si="12"/>
        <v>0</v>
      </c>
      <c r="U125" s="46">
        <f t="shared" si="13"/>
        <v>0</v>
      </c>
      <c r="V125" s="46">
        <f t="shared" si="14"/>
        <v>-0.33333333333333331</v>
      </c>
      <c r="W125" s="47">
        <f t="shared" si="15"/>
        <v>0</v>
      </c>
    </row>
    <row r="126" spans="1:23" x14ac:dyDescent="0.3">
      <c r="A126" t="s">
        <v>122</v>
      </c>
      <c r="B126">
        <v>9</v>
      </c>
      <c r="C126" t="s">
        <v>820</v>
      </c>
      <c r="D126" t="str">
        <f t="shared" si="8"/>
        <v>(686)</v>
      </c>
      <c r="E126" t="str">
        <f t="shared" si="9"/>
        <v>686</v>
      </c>
      <c r="F126" t="str">
        <f t="shared" si="10"/>
        <v>MOBILE-PENSACOLA (FT WALT)</v>
      </c>
      <c r="L126" t="s">
        <v>776</v>
      </c>
      <c r="M126" t="s">
        <v>563</v>
      </c>
      <c r="N126" s="3">
        <v>3</v>
      </c>
      <c r="O126" s="3"/>
      <c r="P126" s="3"/>
      <c r="Q126" s="3"/>
      <c r="R126" s="3">
        <v>3</v>
      </c>
      <c r="S126" s="46">
        <f t="shared" si="11"/>
        <v>-1</v>
      </c>
      <c r="T126" s="46">
        <f t="shared" si="12"/>
        <v>0</v>
      </c>
      <c r="U126" s="46">
        <f t="shared" si="13"/>
        <v>0</v>
      </c>
      <c r="V126" s="46">
        <f t="shared" si="14"/>
        <v>-0.33333333333333331</v>
      </c>
      <c r="W126" s="47">
        <f t="shared" si="15"/>
        <v>0</v>
      </c>
    </row>
    <row r="127" spans="1:23" x14ac:dyDescent="0.3">
      <c r="A127" t="s">
        <v>156</v>
      </c>
      <c r="B127">
        <v>9</v>
      </c>
      <c r="C127" t="s">
        <v>820</v>
      </c>
      <c r="D127" t="str">
        <f t="shared" si="8"/>
        <v>(606)</v>
      </c>
      <c r="E127" t="str">
        <f t="shared" si="9"/>
        <v>606</v>
      </c>
      <c r="F127" t="str">
        <f t="shared" si="10"/>
        <v>DOTHAN</v>
      </c>
      <c r="L127" t="s">
        <v>730</v>
      </c>
      <c r="M127" t="s">
        <v>517</v>
      </c>
      <c r="N127" s="3">
        <v>1</v>
      </c>
      <c r="O127" s="3">
        <v>3</v>
      </c>
      <c r="P127" s="3">
        <v>4</v>
      </c>
      <c r="Q127" s="3">
        <v>3</v>
      </c>
      <c r="R127" s="3">
        <v>11</v>
      </c>
      <c r="S127" s="46">
        <f t="shared" si="11"/>
        <v>2</v>
      </c>
      <c r="T127" s="46">
        <f t="shared" si="12"/>
        <v>0.33333333333333326</v>
      </c>
      <c r="U127" s="46">
        <f t="shared" si="13"/>
        <v>-0.25</v>
      </c>
      <c r="V127" s="46">
        <f t="shared" si="14"/>
        <v>0.69444444444444431</v>
      </c>
      <c r="W127" s="47">
        <f t="shared" si="15"/>
        <v>4.166666666666663E-2</v>
      </c>
    </row>
    <row r="128" spans="1:23" x14ac:dyDescent="0.3">
      <c r="A128" t="s">
        <v>127</v>
      </c>
      <c r="B128">
        <v>9</v>
      </c>
      <c r="C128" t="s">
        <v>820</v>
      </c>
      <c r="D128" t="str">
        <f t="shared" si="8"/>
        <v>(569)</v>
      </c>
      <c r="E128" t="str">
        <f t="shared" si="9"/>
        <v>569</v>
      </c>
      <c r="F128" t="str">
        <f t="shared" si="10"/>
        <v>HARRISONBURG</v>
      </c>
      <c r="L128" t="s">
        <v>608</v>
      </c>
      <c r="M128" t="s">
        <v>395</v>
      </c>
      <c r="N128" s="3">
        <v>265</v>
      </c>
      <c r="O128" s="3">
        <v>249</v>
      </c>
      <c r="P128" s="3">
        <v>247</v>
      </c>
      <c r="Q128" s="3">
        <v>233</v>
      </c>
      <c r="R128" s="3">
        <v>994</v>
      </c>
      <c r="S128" s="46">
        <f t="shared" si="11"/>
        <v>-6.0377358490566024E-2</v>
      </c>
      <c r="T128" s="46">
        <f t="shared" si="12"/>
        <v>-8.0321285140562138E-3</v>
      </c>
      <c r="U128" s="46">
        <f t="shared" si="13"/>
        <v>-5.6680161943319818E-2</v>
      </c>
      <c r="V128" s="46">
        <f t="shared" si="14"/>
        <v>-4.1696549649314019E-2</v>
      </c>
      <c r="W128" s="47">
        <f t="shared" si="15"/>
        <v>-3.2356145228688016E-2</v>
      </c>
    </row>
    <row r="129" spans="1:23" x14ac:dyDescent="0.3">
      <c r="A129" t="s">
        <v>131</v>
      </c>
      <c r="B129">
        <v>9</v>
      </c>
      <c r="C129" t="s">
        <v>820</v>
      </c>
      <c r="D129" t="str">
        <f t="shared" si="8"/>
        <v>(557)</v>
      </c>
      <c r="E129" t="str">
        <f t="shared" si="9"/>
        <v>557</v>
      </c>
      <c r="F129" t="str">
        <f t="shared" si="10"/>
        <v>KNOXVILLE</v>
      </c>
      <c r="L129" t="s">
        <v>642</v>
      </c>
      <c r="M129" t="s">
        <v>430</v>
      </c>
      <c r="N129" s="3">
        <v>121</v>
      </c>
      <c r="O129" s="3">
        <v>125</v>
      </c>
      <c r="P129" s="3">
        <v>84</v>
      </c>
      <c r="Q129" s="3">
        <v>84</v>
      </c>
      <c r="R129" s="3">
        <v>414</v>
      </c>
      <c r="S129" s="46">
        <f t="shared" si="11"/>
        <v>3.3057851239669311E-2</v>
      </c>
      <c r="T129" s="46">
        <f t="shared" si="12"/>
        <v>-0.32799999999999996</v>
      </c>
      <c r="U129" s="46">
        <f t="shared" si="13"/>
        <v>0</v>
      </c>
      <c r="V129" s="46">
        <f t="shared" si="14"/>
        <v>-9.8314049586776878E-2</v>
      </c>
      <c r="W129" s="47">
        <f t="shared" si="15"/>
        <v>-0.16399999999999998</v>
      </c>
    </row>
    <row r="130" spans="1:23" x14ac:dyDescent="0.3">
      <c r="A130" t="s">
        <v>133</v>
      </c>
      <c r="B130">
        <v>9</v>
      </c>
      <c r="C130" t="s">
        <v>820</v>
      </c>
      <c r="D130" t="str">
        <f t="shared" si="8"/>
        <v>(556)</v>
      </c>
      <c r="E130" t="str">
        <f t="shared" si="9"/>
        <v>556</v>
      </c>
      <c r="F130" t="str">
        <f t="shared" si="10"/>
        <v>RICHMOND-PETERSBURG</v>
      </c>
      <c r="L130" t="s">
        <v>684</v>
      </c>
      <c r="M130" t="s">
        <v>471</v>
      </c>
      <c r="N130" s="3">
        <v>18</v>
      </c>
      <c r="O130" s="3">
        <v>16</v>
      </c>
      <c r="P130" s="3">
        <v>20</v>
      </c>
      <c r="Q130" s="3">
        <v>32</v>
      </c>
      <c r="R130" s="3">
        <v>86</v>
      </c>
      <c r="S130" s="46">
        <f t="shared" si="11"/>
        <v>-0.11111111111111116</v>
      </c>
      <c r="T130" s="46">
        <f t="shared" si="12"/>
        <v>0.25</v>
      </c>
      <c r="U130" s="46">
        <f t="shared" si="13"/>
        <v>0.60000000000000009</v>
      </c>
      <c r="V130" s="46">
        <f t="shared" si="14"/>
        <v>0.24629629629629632</v>
      </c>
      <c r="W130" s="47">
        <f t="shared" si="15"/>
        <v>0.42500000000000004</v>
      </c>
    </row>
    <row r="131" spans="1:23" x14ac:dyDescent="0.3">
      <c r="A131" t="s">
        <v>130</v>
      </c>
      <c r="B131">
        <v>9</v>
      </c>
      <c r="C131" t="s">
        <v>820</v>
      </c>
      <c r="D131" t="str">
        <f t="shared" ref="D131:D194" si="16">IF(RIGHT(A131,1)=")",RIGHT(A131,5),"N/A")</f>
        <v>(541)</v>
      </c>
      <c r="E131" t="str">
        <f t="shared" ref="E131:E194" si="17">TRIM(IF(LEFT(D131,1)="(",MID(D131,2,3),"N/A"))</f>
        <v>541</v>
      </c>
      <c r="F131" t="str">
        <f t="shared" ref="F131:F194" si="18">UPPER(TRIM(IF(E131="N/A","N/A",LEFT(A131,LEN(A131)-5))))</f>
        <v>LEXINGTON</v>
      </c>
      <c r="L131" t="s">
        <v>780</v>
      </c>
      <c r="M131" t="s">
        <v>567</v>
      </c>
      <c r="N131" s="3"/>
      <c r="O131" s="3"/>
      <c r="P131" s="3">
        <v>1</v>
      </c>
      <c r="Q131" s="3"/>
      <c r="R131" s="3">
        <v>1</v>
      </c>
      <c r="S131" s="46">
        <f t="shared" si="11"/>
        <v>0</v>
      </c>
      <c r="T131" s="46">
        <f t="shared" si="12"/>
        <v>0</v>
      </c>
      <c r="U131" s="46">
        <f t="shared" si="13"/>
        <v>-1</v>
      </c>
      <c r="V131" s="46">
        <f t="shared" si="14"/>
        <v>-0.33333333333333331</v>
      </c>
      <c r="W131" s="47">
        <f t="shared" si="15"/>
        <v>-0.5</v>
      </c>
    </row>
    <row r="132" spans="1:23" x14ac:dyDescent="0.3">
      <c r="A132" t="s">
        <v>185</v>
      </c>
      <c r="B132">
        <v>8</v>
      </c>
      <c r="C132" t="s">
        <v>820</v>
      </c>
      <c r="D132" t="str">
        <f t="shared" si="16"/>
        <v>(734)</v>
      </c>
      <c r="E132" t="str">
        <f t="shared" si="17"/>
        <v>734</v>
      </c>
      <c r="F132" t="str">
        <f t="shared" si="18"/>
        <v>JONESBORO</v>
      </c>
      <c r="L132" t="s">
        <v>592</v>
      </c>
      <c r="M132" t="s">
        <v>379</v>
      </c>
      <c r="N132" s="3">
        <v>808</v>
      </c>
      <c r="O132" s="3">
        <v>829</v>
      </c>
      <c r="P132" s="3">
        <v>825</v>
      </c>
      <c r="Q132" s="3">
        <v>707</v>
      </c>
      <c r="R132" s="3">
        <v>3169</v>
      </c>
      <c r="S132" s="46">
        <f t="shared" si="11"/>
        <v>2.5990099009900902E-2</v>
      </c>
      <c r="T132" s="46">
        <f t="shared" si="12"/>
        <v>-4.8250904704463249E-3</v>
      </c>
      <c r="U132" s="46">
        <f t="shared" si="13"/>
        <v>-0.14303030303030306</v>
      </c>
      <c r="V132" s="46">
        <f t="shared" si="14"/>
        <v>-4.0621764830282826E-2</v>
      </c>
      <c r="W132" s="47">
        <f t="shared" si="15"/>
        <v>-7.3927696750374694E-2</v>
      </c>
    </row>
    <row r="133" spans="1:23" x14ac:dyDescent="0.3">
      <c r="A133" t="s">
        <v>172</v>
      </c>
      <c r="B133">
        <v>8</v>
      </c>
      <c r="C133" t="s">
        <v>820</v>
      </c>
      <c r="D133" t="str">
        <f t="shared" si="16"/>
        <v>(709)</v>
      </c>
      <c r="E133" t="str">
        <f t="shared" si="17"/>
        <v>709</v>
      </c>
      <c r="F133" t="str">
        <f t="shared" si="18"/>
        <v>TYLER-LONGVIEW(LFKN&amp;NCGD)</v>
      </c>
      <c r="L133" t="s">
        <v>725</v>
      </c>
      <c r="M133" t="s">
        <v>512</v>
      </c>
      <c r="N133" s="3">
        <v>6</v>
      </c>
      <c r="O133" s="3">
        <v>1</v>
      </c>
      <c r="P133" s="3">
        <v>3</v>
      </c>
      <c r="Q133" s="3"/>
      <c r="R133" s="3">
        <v>10</v>
      </c>
      <c r="S133" s="46">
        <f t="shared" si="11"/>
        <v>-0.83333333333333337</v>
      </c>
      <c r="T133" s="46">
        <f t="shared" si="12"/>
        <v>2</v>
      </c>
      <c r="U133" s="46">
        <f t="shared" si="13"/>
        <v>-1</v>
      </c>
      <c r="V133" s="46">
        <f t="shared" si="14"/>
        <v>5.5555555555555504E-2</v>
      </c>
      <c r="W133" s="47">
        <f t="shared" si="15"/>
        <v>0.5</v>
      </c>
    </row>
    <row r="134" spans="1:23" x14ac:dyDescent="0.3">
      <c r="A134" t="s">
        <v>159</v>
      </c>
      <c r="B134">
        <v>8</v>
      </c>
      <c r="C134" t="s">
        <v>820</v>
      </c>
      <c r="D134" t="str">
        <f t="shared" si="16"/>
        <v>(636)</v>
      </c>
      <c r="E134" t="str">
        <f t="shared" si="17"/>
        <v>636</v>
      </c>
      <c r="F134" t="str">
        <f t="shared" si="18"/>
        <v>HARLINGEN-WSLCO-BRNSVL-MCA</v>
      </c>
      <c r="L134" t="s">
        <v>753</v>
      </c>
      <c r="M134" t="s">
        <v>540</v>
      </c>
      <c r="N134" s="3">
        <v>2</v>
      </c>
      <c r="O134" s="3">
        <v>1</v>
      </c>
      <c r="P134" s="3">
        <v>1</v>
      </c>
      <c r="Q134" s="3">
        <v>1</v>
      </c>
      <c r="R134" s="3">
        <v>5</v>
      </c>
      <c r="S134" s="46">
        <f t="shared" si="11"/>
        <v>-0.5</v>
      </c>
      <c r="T134" s="46">
        <f t="shared" si="12"/>
        <v>0</v>
      </c>
      <c r="U134" s="46">
        <f t="shared" si="13"/>
        <v>0</v>
      </c>
      <c r="V134" s="46">
        <f t="shared" si="14"/>
        <v>-0.16666666666666666</v>
      </c>
      <c r="W134" s="47">
        <f t="shared" si="15"/>
        <v>0</v>
      </c>
    </row>
    <row r="135" spans="1:23" x14ac:dyDescent="0.3">
      <c r="A135" t="s">
        <v>148</v>
      </c>
      <c r="B135">
        <v>8</v>
      </c>
      <c r="C135" t="s">
        <v>820</v>
      </c>
      <c r="D135" t="str">
        <f t="shared" si="16"/>
        <v>(577)</v>
      </c>
      <c r="E135" t="str">
        <f t="shared" si="17"/>
        <v>577</v>
      </c>
      <c r="F135" t="str">
        <f t="shared" si="18"/>
        <v>WILKES BARRE-SCRANTON-HZTN</v>
      </c>
      <c r="L135" t="s">
        <v>603</v>
      </c>
      <c r="M135" t="s">
        <v>390</v>
      </c>
      <c r="N135" s="3">
        <v>578</v>
      </c>
      <c r="O135" s="3">
        <v>290</v>
      </c>
      <c r="P135" s="3">
        <v>278</v>
      </c>
      <c r="Q135" s="3">
        <v>248</v>
      </c>
      <c r="R135" s="3">
        <v>1394</v>
      </c>
      <c r="S135" s="46">
        <f t="shared" si="11"/>
        <v>-0.4982698961937716</v>
      </c>
      <c r="T135" s="46">
        <f t="shared" si="12"/>
        <v>-4.1379310344827558E-2</v>
      </c>
      <c r="U135" s="46">
        <f t="shared" si="13"/>
        <v>-0.1079136690647482</v>
      </c>
      <c r="V135" s="46">
        <f t="shared" si="14"/>
        <v>-0.21585429186778246</v>
      </c>
      <c r="W135" s="47">
        <f t="shared" si="15"/>
        <v>-7.4646489704787877E-2</v>
      </c>
    </row>
    <row r="136" spans="1:23" x14ac:dyDescent="0.3">
      <c r="A136" t="s">
        <v>182</v>
      </c>
      <c r="B136">
        <v>8</v>
      </c>
      <c r="C136" t="s">
        <v>820</v>
      </c>
      <c r="D136" t="str">
        <f t="shared" si="16"/>
        <v>(538)</v>
      </c>
      <c r="E136" t="str">
        <f t="shared" si="17"/>
        <v>538</v>
      </c>
      <c r="F136" t="str">
        <f t="shared" si="18"/>
        <v>ROCHESTER NY</v>
      </c>
      <c r="L136" t="s">
        <v>652</v>
      </c>
      <c r="M136" t="s">
        <v>440</v>
      </c>
      <c r="N136" s="3">
        <v>99</v>
      </c>
      <c r="O136" s="3">
        <v>66</v>
      </c>
      <c r="P136" s="3">
        <v>70</v>
      </c>
      <c r="Q136" s="3">
        <v>28</v>
      </c>
      <c r="R136" s="3">
        <v>263</v>
      </c>
      <c r="S136" s="46">
        <f t="shared" si="11"/>
        <v>-0.33333333333333337</v>
      </c>
      <c r="T136" s="46">
        <f t="shared" si="12"/>
        <v>6.0606060606060552E-2</v>
      </c>
      <c r="U136" s="46">
        <f t="shared" si="13"/>
        <v>-0.6</v>
      </c>
      <c r="V136" s="46">
        <f t="shared" si="14"/>
        <v>-0.29090909090909095</v>
      </c>
      <c r="W136" s="47">
        <f t="shared" si="15"/>
        <v>-0.26969696969696971</v>
      </c>
    </row>
    <row r="137" spans="1:23" x14ac:dyDescent="0.3">
      <c r="A137" t="s">
        <v>135</v>
      </c>
      <c r="B137">
        <v>8</v>
      </c>
      <c r="C137" t="s">
        <v>820</v>
      </c>
      <c r="D137" t="str">
        <f t="shared" si="16"/>
        <v>(519)</v>
      </c>
      <c r="E137" t="str">
        <f t="shared" si="17"/>
        <v>519</v>
      </c>
      <c r="F137" t="str">
        <f t="shared" si="18"/>
        <v>CHARLESTON SC</v>
      </c>
      <c r="L137" t="s">
        <v>774</v>
      </c>
      <c r="M137" t="s">
        <v>561</v>
      </c>
      <c r="N137" s="3">
        <v>2</v>
      </c>
      <c r="O137" s="3"/>
      <c r="P137" s="3"/>
      <c r="Q137" s="3"/>
      <c r="R137" s="3">
        <v>2</v>
      </c>
      <c r="S137" s="46">
        <f t="shared" ref="S137:S200" si="19">IFERROR(O137/N137-1,0)</f>
        <v>-1</v>
      </c>
      <c r="T137" s="46">
        <f t="shared" ref="T137:T200" si="20">IFERROR(P137/O137-1,0)</f>
        <v>0</v>
      </c>
      <c r="U137" s="46">
        <f t="shared" ref="U137:U200" si="21">IFERROR(Q137/P137-1,0)</f>
        <v>0</v>
      </c>
      <c r="V137" s="46">
        <f t="shared" ref="V137:V200" si="22">AVERAGE(S137:U137)</f>
        <v>-0.33333333333333331</v>
      </c>
      <c r="W137" s="47">
        <f t="shared" ref="W137:W200" si="23">AVERAGE(T137:U137)</f>
        <v>0</v>
      </c>
    </row>
    <row r="138" spans="1:23" x14ac:dyDescent="0.3">
      <c r="A138" t="s">
        <v>121</v>
      </c>
      <c r="B138">
        <v>7</v>
      </c>
      <c r="C138" t="s">
        <v>820</v>
      </c>
      <c r="D138" t="str">
        <f t="shared" si="16"/>
        <v>(551)</v>
      </c>
      <c r="E138" t="str">
        <f t="shared" si="17"/>
        <v>551</v>
      </c>
      <c r="F138" t="str">
        <f t="shared" si="18"/>
        <v>LANSING</v>
      </c>
      <c r="L138" t="s">
        <v>772</v>
      </c>
      <c r="M138" t="s">
        <v>559</v>
      </c>
      <c r="N138" s="3"/>
      <c r="O138" s="3"/>
      <c r="P138" s="3">
        <v>1</v>
      </c>
      <c r="Q138" s="3"/>
      <c r="R138" s="3">
        <v>1</v>
      </c>
      <c r="S138" s="46">
        <f t="shared" si="19"/>
        <v>0</v>
      </c>
      <c r="T138" s="46">
        <f t="shared" si="20"/>
        <v>0</v>
      </c>
      <c r="U138" s="46">
        <f t="shared" si="21"/>
        <v>-1</v>
      </c>
      <c r="V138" s="46">
        <f t="shared" si="22"/>
        <v>-0.33333333333333331</v>
      </c>
      <c r="W138" s="47">
        <f t="shared" si="23"/>
        <v>-0.5</v>
      </c>
    </row>
    <row r="139" spans="1:23" x14ac:dyDescent="0.3">
      <c r="A139" t="s">
        <v>150</v>
      </c>
      <c r="B139">
        <v>7</v>
      </c>
      <c r="C139" t="s">
        <v>820</v>
      </c>
      <c r="D139" t="str">
        <f t="shared" si="16"/>
        <v>(550)</v>
      </c>
      <c r="E139" t="str">
        <f t="shared" si="17"/>
        <v>550</v>
      </c>
      <c r="F139" t="str">
        <f t="shared" si="18"/>
        <v>WILMINGTON</v>
      </c>
      <c r="L139" t="s">
        <v>593</v>
      </c>
      <c r="M139" t="s">
        <v>380</v>
      </c>
      <c r="N139" s="3">
        <v>855</v>
      </c>
      <c r="O139" s="3">
        <v>830</v>
      </c>
      <c r="P139" s="3">
        <v>727</v>
      </c>
      <c r="Q139" s="3">
        <v>559</v>
      </c>
      <c r="R139" s="3">
        <v>2971</v>
      </c>
      <c r="S139" s="46">
        <f t="shared" si="19"/>
        <v>-2.9239766081871399E-2</v>
      </c>
      <c r="T139" s="46">
        <f t="shared" si="20"/>
        <v>-0.12409638554216873</v>
      </c>
      <c r="U139" s="46">
        <f t="shared" si="21"/>
        <v>-0.23108665749656121</v>
      </c>
      <c r="V139" s="46">
        <f t="shared" si="22"/>
        <v>-0.12814093637353377</v>
      </c>
      <c r="W139" s="47">
        <f t="shared" si="23"/>
        <v>-0.17759152151936497</v>
      </c>
    </row>
    <row r="140" spans="1:23" x14ac:dyDescent="0.3">
      <c r="A140" t="s">
        <v>128</v>
      </c>
      <c r="B140">
        <v>7</v>
      </c>
      <c r="C140" t="s">
        <v>820</v>
      </c>
      <c r="D140" t="str">
        <f t="shared" si="16"/>
        <v>(513)</v>
      </c>
      <c r="E140" t="str">
        <f t="shared" si="17"/>
        <v>513</v>
      </c>
      <c r="F140" t="str">
        <f t="shared" si="18"/>
        <v>FLINT-SAGINAW-BAY CITY</v>
      </c>
      <c r="L140" t="s">
        <v>673</v>
      </c>
      <c r="M140" t="s">
        <v>460</v>
      </c>
      <c r="N140" s="3">
        <v>11</v>
      </c>
      <c r="O140" s="3">
        <v>9</v>
      </c>
      <c r="P140" s="3">
        <v>21</v>
      </c>
      <c r="Q140" s="3">
        <v>43</v>
      </c>
      <c r="R140" s="3">
        <v>84</v>
      </c>
      <c r="S140" s="46">
        <f t="shared" si="19"/>
        <v>-0.18181818181818177</v>
      </c>
      <c r="T140" s="46">
        <f t="shared" si="20"/>
        <v>1.3333333333333335</v>
      </c>
      <c r="U140" s="46">
        <f t="shared" si="21"/>
        <v>1.0476190476190474</v>
      </c>
      <c r="V140" s="46">
        <f t="shared" si="22"/>
        <v>0.73304473304473305</v>
      </c>
      <c r="W140" s="47">
        <f t="shared" si="23"/>
        <v>1.1904761904761905</v>
      </c>
    </row>
    <row r="141" spans="1:23" x14ac:dyDescent="0.3">
      <c r="A141" t="s">
        <v>144</v>
      </c>
      <c r="B141">
        <v>6</v>
      </c>
      <c r="C141" t="s">
        <v>820</v>
      </c>
      <c r="D141" t="str">
        <f t="shared" si="16"/>
        <v>(804)</v>
      </c>
      <c r="E141" t="str">
        <f t="shared" si="17"/>
        <v>804</v>
      </c>
      <c r="F141" t="str">
        <f t="shared" si="18"/>
        <v>PALM SPRINGS</v>
      </c>
      <c r="L141" t="s">
        <v>659</v>
      </c>
      <c r="M141" t="s">
        <v>447</v>
      </c>
      <c r="N141" s="3">
        <v>60</v>
      </c>
      <c r="O141" s="3">
        <v>91</v>
      </c>
      <c r="P141" s="3">
        <v>48</v>
      </c>
      <c r="Q141" s="3">
        <v>23</v>
      </c>
      <c r="R141" s="3">
        <v>222</v>
      </c>
      <c r="S141" s="46">
        <f t="shared" si="19"/>
        <v>0.51666666666666661</v>
      </c>
      <c r="T141" s="46">
        <f t="shared" si="20"/>
        <v>-0.47252747252747251</v>
      </c>
      <c r="U141" s="46">
        <f t="shared" si="21"/>
        <v>-0.52083333333333326</v>
      </c>
      <c r="V141" s="46">
        <f t="shared" si="22"/>
        <v>-0.15889804639804639</v>
      </c>
      <c r="W141" s="47">
        <f t="shared" si="23"/>
        <v>-0.49668040293040289</v>
      </c>
    </row>
    <row r="142" spans="1:23" x14ac:dyDescent="0.3">
      <c r="A142" t="s">
        <v>137</v>
      </c>
      <c r="B142">
        <v>6</v>
      </c>
      <c r="C142" t="s">
        <v>820</v>
      </c>
      <c r="D142" t="str">
        <f t="shared" si="16"/>
        <v>(693)</v>
      </c>
      <c r="E142" t="str">
        <f t="shared" si="17"/>
        <v>693</v>
      </c>
      <c r="F142" t="str">
        <f t="shared" si="18"/>
        <v>LITTLE ROCK-PINE BLUFF</v>
      </c>
      <c r="L142" t="s">
        <v>758</v>
      </c>
      <c r="M142" t="s">
        <v>545</v>
      </c>
      <c r="N142" s="3"/>
      <c r="O142" s="3"/>
      <c r="P142" s="3"/>
      <c r="Q142" s="3">
        <v>1</v>
      </c>
      <c r="R142" s="3">
        <v>1</v>
      </c>
      <c r="S142" s="46">
        <f t="shared" si="19"/>
        <v>0</v>
      </c>
      <c r="T142" s="46">
        <f t="shared" si="20"/>
        <v>0</v>
      </c>
      <c r="U142" s="46">
        <f t="shared" si="21"/>
        <v>0</v>
      </c>
      <c r="V142" s="46">
        <f t="shared" si="22"/>
        <v>0</v>
      </c>
      <c r="W142" s="47">
        <f t="shared" si="23"/>
        <v>0</v>
      </c>
    </row>
    <row r="143" spans="1:23" x14ac:dyDescent="0.3">
      <c r="A143" t="s">
        <v>154</v>
      </c>
      <c r="B143">
        <v>6</v>
      </c>
      <c r="C143" t="s">
        <v>820</v>
      </c>
      <c r="D143" t="str">
        <f t="shared" si="16"/>
        <v>(656)</v>
      </c>
      <c r="E143" t="str">
        <f t="shared" si="17"/>
        <v>656</v>
      </c>
      <c r="F143" t="str">
        <f t="shared" si="18"/>
        <v>PANAMA CITY</v>
      </c>
      <c r="L143" t="s">
        <v>635</v>
      </c>
      <c r="M143" t="s">
        <v>423</v>
      </c>
      <c r="N143" s="3">
        <v>217</v>
      </c>
      <c r="O143" s="3">
        <v>112</v>
      </c>
      <c r="P143" s="3">
        <v>99</v>
      </c>
      <c r="Q143" s="3">
        <v>115</v>
      </c>
      <c r="R143" s="3">
        <v>543</v>
      </c>
      <c r="S143" s="46">
        <f t="shared" si="19"/>
        <v>-0.4838709677419355</v>
      </c>
      <c r="T143" s="46">
        <f t="shared" si="20"/>
        <v>-0.1160714285714286</v>
      </c>
      <c r="U143" s="46">
        <f t="shared" si="21"/>
        <v>0.16161616161616155</v>
      </c>
      <c r="V143" s="46">
        <f t="shared" si="22"/>
        <v>-0.14610874489906753</v>
      </c>
      <c r="W143" s="47">
        <f t="shared" si="23"/>
        <v>2.2772366522366472E-2</v>
      </c>
    </row>
    <row r="144" spans="1:23" x14ac:dyDescent="0.3">
      <c r="A144" t="s">
        <v>149</v>
      </c>
      <c r="B144">
        <v>6</v>
      </c>
      <c r="C144" t="s">
        <v>820</v>
      </c>
      <c r="D144" t="str">
        <f t="shared" si="16"/>
        <v>(574)</v>
      </c>
      <c r="E144" t="str">
        <f t="shared" si="17"/>
        <v>574</v>
      </c>
      <c r="F144" t="str">
        <f t="shared" si="18"/>
        <v>JOHNSTOWN-ALTOONA-ST COLGE</v>
      </c>
      <c r="L144" t="s">
        <v>636</v>
      </c>
      <c r="M144" t="s">
        <v>424</v>
      </c>
      <c r="N144" s="3">
        <v>111</v>
      </c>
      <c r="O144" s="3">
        <v>93</v>
      </c>
      <c r="P144" s="3">
        <v>98</v>
      </c>
      <c r="Q144" s="3">
        <v>99</v>
      </c>
      <c r="R144" s="3">
        <v>401</v>
      </c>
      <c r="S144" s="46">
        <f t="shared" si="19"/>
        <v>-0.16216216216216217</v>
      </c>
      <c r="T144" s="46">
        <f t="shared" si="20"/>
        <v>5.3763440860215006E-2</v>
      </c>
      <c r="U144" s="46">
        <f t="shared" si="21"/>
        <v>1.0204081632652962E-2</v>
      </c>
      <c r="V144" s="46">
        <f t="shared" si="22"/>
        <v>-3.2731546556431401E-2</v>
      </c>
      <c r="W144" s="47">
        <f t="shared" si="23"/>
        <v>3.1983761246433984E-2</v>
      </c>
    </row>
    <row r="145" spans="1:23" x14ac:dyDescent="0.3">
      <c r="A145" t="s">
        <v>147</v>
      </c>
      <c r="B145">
        <v>6</v>
      </c>
      <c r="C145" t="s">
        <v>820</v>
      </c>
      <c r="D145" t="str">
        <f t="shared" si="16"/>
        <v>(573)</v>
      </c>
      <c r="E145" t="str">
        <f t="shared" si="17"/>
        <v>573</v>
      </c>
      <c r="F145" t="str">
        <f t="shared" si="18"/>
        <v>ROANOKE-LYNCHBURG</v>
      </c>
      <c r="L145" t="s">
        <v>596</v>
      </c>
      <c r="M145" t="s">
        <v>383</v>
      </c>
      <c r="N145" s="3">
        <v>786</v>
      </c>
      <c r="O145" s="3">
        <v>662</v>
      </c>
      <c r="P145" s="3">
        <v>574</v>
      </c>
      <c r="Q145" s="3">
        <v>563</v>
      </c>
      <c r="R145" s="3">
        <v>2585</v>
      </c>
      <c r="S145" s="46">
        <f t="shared" si="19"/>
        <v>-0.15776081424936383</v>
      </c>
      <c r="T145" s="46">
        <f t="shared" si="20"/>
        <v>-0.13293051359516617</v>
      </c>
      <c r="U145" s="46">
        <f t="shared" si="21"/>
        <v>-1.9163763066202044E-2</v>
      </c>
      <c r="V145" s="46">
        <f t="shared" si="22"/>
        <v>-0.10328503030357734</v>
      </c>
      <c r="W145" s="47">
        <f t="shared" si="23"/>
        <v>-7.6047138330684105E-2</v>
      </c>
    </row>
    <row r="146" spans="1:23" x14ac:dyDescent="0.3">
      <c r="A146" t="s">
        <v>145</v>
      </c>
      <c r="B146">
        <v>6</v>
      </c>
      <c r="C146" t="s">
        <v>820</v>
      </c>
      <c r="D146" t="str">
        <f t="shared" si="16"/>
        <v>(566)</v>
      </c>
      <c r="E146" t="str">
        <f t="shared" si="17"/>
        <v>566</v>
      </c>
      <c r="F146" t="str">
        <f t="shared" si="18"/>
        <v>HARRISBURG-LNCSTR-LEB-YORK</v>
      </c>
      <c r="L146" t="s">
        <v>600</v>
      </c>
      <c r="M146" t="s">
        <v>387</v>
      </c>
      <c r="N146" s="3">
        <v>532</v>
      </c>
      <c r="O146" s="3">
        <v>488</v>
      </c>
      <c r="P146" s="3">
        <v>409</v>
      </c>
      <c r="Q146" s="3">
        <v>405</v>
      </c>
      <c r="R146" s="3">
        <v>1834</v>
      </c>
      <c r="S146" s="46">
        <f t="shared" si="19"/>
        <v>-8.2706766917293284E-2</v>
      </c>
      <c r="T146" s="46">
        <f t="shared" si="20"/>
        <v>-0.16188524590163933</v>
      </c>
      <c r="U146" s="46">
        <f t="shared" si="21"/>
        <v>-9.7799511002445438E-3</v>
      </c>
      <c r="V146" s="46">
        <f t="shared" si="22"/>
        <v>-8.4790654639725724E-2</v>
      </c>
      <c r="W146" s="47">
        <f t="shared" si="23"/>
        <v>-8.5832598500941937E-2</v>
      </c>
    </row>
    <row r="147" spans="1:23" x14ac:dyDescent="0.3">
      <c r="A147" t="s">
        <v>169</v>
      </c>
      <c r="B147">
        <v>6</v>
      </c>
      <c r="C147" t="s">
        <v>820</v>
      </c>
      <c r="D147" t="str">
        <f t="shared" si="16"/>
        <v>(545)</v>
      </c>
      <c r="E147" t="str">
        <f t="shared" si="17"/>
        <v>545</v>
      </c>
      <c r="F147" t="str">
        <f t="shared" si="18"/>
        <v>GREENVILLE-N.BERN-WASHNGTN</v>
      </c>
      <c r="L147" t="s">
        <v>612</v>
      </c>
      <c r="M147" t="s">
        <v>399</v>
      </c>
      <c r="N147" s="3">
        <v>289</v>
      </c>
      <c r="O147" s="3">
        <v>271</v>
      </c>
      <c r="P147" s="3">
        <v>223</v>
      </c>
      <c r="Q147" s="3">
        <v>198</v>
      </c>
      <c r="R147" s="3">
        <v>981</v>
      </c>
      <c r="S147" s="46">
        <f t="shared" si="19"/>
        <v>-6.2283737024221408E-2</v>
      </c>
      <c r="T147" s="46">
        <f t="shared" si="20"/>
        <v>-0.17712177121771222</v>
      </c>
      <c r="U147" s="46">
        <f t="shared" si="21"/>
        <v>-0.11210762331838564</v>
      </c>
      <c r="V147" s="46">
        <f t="shared" si="22"/>
        <v>-0.11717104385343975</v>
      </c>
      <c r="W147" s="47">
        <f t="shared" si="23"/>
        <v>-0.14461469726804893</v>
      </c>
    </row>
    <row r="148" spans="1:23" x14ac:dyDescent="0.3">
      <c r="A148" t="s">
        <v>168</v>
      </c>
      <c r="B148">
        <v>5</v>
      </c>
      <c r="C148" t="s">
        <v>820</v>
      </c>
      <c r="D148" t="str">
        <f t="shared" si="16"/>
        <v>(553)</v>
      </c>
      <c r="E148" t="str">
        <f t="shared" si="17"/>
        <v>553</v>
      </c>
      <c r="F148" t="str">
        <f t="shared" si="18"/>
        <v>MARQUETTE</v>
      </c>
      <c r="L148" t="s">
        <v>695</v>
      </c>
      <c r="M148" t="s">
        <v>482</v>
      </c>
      <c r="N148" s="3">
        <v>9</v>
      </c>
      <c r="O148" s="3">
        <v>10</v>
      </c>
      <c r="P148" s="3">
        <v>7</v>
      </c>
      <c r="Q148" s="3">
        <v>4</v>
      </c>
      <c r="R148" s="3">
        <v>30</v>
      </c>
      <c r="S148" s="46">
        <f t="shared" si="19"/>
        <v>0.11111111111111116</v>
      </c>
      <c r="T148" s="46">
        <f t="shared" si="20"/>
        <v>-0.30000000000000004</v>
      </c>
      <c r="U148" s="46">
        <f t="shared" si="21"/>
        <v>-0.4285714285714286</v>
      </c>
      <c r="V148" s="46">
        <f t="shared" si="22"/>
        <v>-0.20582010582010582</v>
      </c>
      <c r="W148" s="47">
        <f t="shared" si="23"/>
        <v>-0.36428571428571432</v>
      </c>
    </row>
    <row r="149" spans="1:23" x14ac:dyDescent="0.3">
      <c r="A149" t="s">
        <v>126</v>
      </c>
      <c r="B149">
        <v>5</v>
      </c>
      <c r="C149" t="s">
        <v>820</v>
      </c>
      <c r="D149" t="str">
        <f t="shared" si="16"/>
        <v>(518)</v>
      </c>
      <c r="E149" t="str">
        <f t="shared" si="17"/>
        <v>518</v>
      </c>
      <c r="F149" t="str">
        <f t="shared" si="18"/>
        <v>GREENSBORO-H.POINT-W.SALEM</v>
      </c>
      <c r="L149" t="s">
        <v>632</v>
      </c>
      <c r="M149" t="s">
        <v>420</v>
      </c>
      <c r="N149" s="3">
        <v>188</v>
      </c>
      <c r="O149" s="3">
        <v>165</v>
      </c>
      <c r="P149" s="3">
        <v>142</v>
      </c>
      <c r="Q149" s="3">
        <v>133</v>
      </c>
      <c r="R149" s="3">
        <v>628</v>
      </c>
      <c r="S149" s="46">
        <f t="shared" si="19"/>
        <v>-0.12234042553191493</v>
      </c>
      <c r="T149" s="46">
        <f t="shared" si="20"/>
        <v>-0.1393939393939394</v>
      </c>
      <c r="U149" s="46">
        <f t="shared" si="21"/>
        <v>-6.3380281690140872E-2</v>
      </c>
      <c r="V149" s="46">
        <f t="shared" si="22"/>
        <v>-0.1083715488719984</v>
      </c>
      <c r="W149" s="47">
        <f t="shared" si="23"/>
        <v>-0.10138711054204014</v>
      </c>
    </row>
    <row r="150" spans="1:23" x14ac:dyDescent="0.3">
      <c r="A150" t="s">
        <v>119</v>
      </c>
      <c r="B150">
        <v>4</v>
      </c>
      <c r="C150" t="s">
        <v>820</v>
      </c>
      <c r="D150" t="str">
        <f t="shared" si="16"/>
        <v>(866)</v>
      </c>
      <c r="E150" t="str">
        <f t="shared" si="17"/>
        <v>866</v>
      </c>
      <c r="F150" t="str">
        <f t="shared" si="18"/>
        <v>FRESNO-VISALIA</v>
      </c>
      <c r="L150" t="s">
        <v>719</v>
      </c>
      <c r="M150" t="s">
        <v>506</v>
      </c>
      <c r="N150" s="3">
        <v>3</v>
      </c>
      <c r="O150" s="3">
        <v>3</v>
      </c>
      <c r="P150" s="3">
        <v>4</v>
      </c>
      <c r="Q150" s="3">
        <v>5</v>
      </c>
      <c r="R150" s="3">
        <v>15</v>
      </c>
      <c r="S150" s="46">
        <f t="shared" si="19"/>
        <v>0</v>
      </c>
      <c r="T150" s="46">
        <f t="shared" si="20"/>
        <v>0.33333333333333326</v>
      </c>
      <c r="U150" s="46">
        <f t="shared" si="21"/>
        <v>0.25</v>
      </c>
      <c r="V150" s="46">
        <f t="shared" si="22"/>
        <v>0.19444444444444442</v>
      </c>
      <c r="W150" s="47">
        <f t="shared" si="23"/>
        <v>0.29166666666666663</v>
      </c>
    </row>
    <row r="151" spans="1:23" x14ac:dyDescent="0.3">
      <c r="A151" t="s">
        <v>106</v>
      </c>
      <c r="B151">
        <v>4</v>
      </c>
      <c r="C151" t="s">
        <v>820</v>
      </c>
      <c r="D151" t="str">
        <f t="shared" si="16"/>
        <v>(765)</v>
      </c>
      <c r="E151" t="str">
        <f t="shared" si="17"/>
        <v>765</v>
      </c>
      <c r="F151" t="str">
        <f t="shared" si="18"/>
        <v>EL PASO (LAS CRUCES)</v>
      </c>
      <c r="L151" t="s">
        <v>754</v>
      </c>
      <c r="M151" t="s">
        <v>541</v>
      </c>
      <c r="N151" s="3">
        <v>3</v>
      </c>
      <c r="O151" s="3">
        <v>1</v>
      </c>
      <c r="P151" s="3">
        <v>1</v>
      </c>
      <c r="Q151" s="3">
        <v>1</v>
      </c>
      <c r="R151" s="3">
        <v>6</v>
      </c>
      <c r="S151" s="46">
        <f t="shared" si="19"/>
        <v>-0.66666666666666674</v>
      </c>
      <c r="T151" s="46">
        <f t="shared" si="20"/>
        <v>0</v>
      </c>
      <c r="U151" s="46">
        <f t="shared" si="21"/>
        <v>0</v>
      </c>
      <c r="V151" s="46">
        <f t="shared" si="22"/>
        <v>-0.22222222222222224</v>
      </c>
      <c r="W151" s="47">
        <f t="shared" si="23"/>
        <v>0</v>
      </c>
    </row>
    <row r="152" spans="1:23" x14ac:dyDescent="0.3">
      <c r="A152" t="s">
        <v>116</v>
      </c>
      <c r="B152">
        <v>4</v>
      </c>
      <c r="C152" t="s">
        <v>820</v>
      </c>
      <c r="D152" t="str">
        <f t="shared" si="16"/>
        <v>(521)</v>
      </c>
      <c r="E152" t="str">
        <f t="shared" si="17"/>
        <v>521</v>
      </c>
      <c r="F152" t="str">
        <f t="shared" si="18"/>
        <v>PROVIDENCE-NEW BEDFORD</v>
      </c>
      <c r="L152" t="s">
        <v>715</v>
      </c>
      <c r="M152" t="s">
        <v>502</v>
      </c>
      <c r="N152" s="3">
        <v>6</v>
      </c>
      <c r="O152" s="3">
        <v>1</v>
      </c>
      <c r="P152" s="3">
        <v>6</v>
      </c>
      <c r="Q152" s="3">
        <v>1</v>
      </c>
      <c r="R152" s="3">
        <v>14</v>
      </c>
      <c r="S152" s="46">
        <f t="shared" si="19"/>
        <v>-0.83333333333333337</v>
      </c>
      <c r="T152" s="46">
        <f t="shared" si="20"/>
        <v>5</v>
      </c>
      <c r="U152" s="46">
        <f t="shared" si="21"/>
        <v>-0.83333333333333337</v>
      </c>
      <c r="V152" s="46">
        <f t="shared" si="22"/>
        <v>1.1111111111111112</v>
      </c>
      <c r="W152" s="47">
        <f t="shared" si="23"/>
        <v>2.0833333333333335</v>
      </c>
    </row>
    <row r="153" spans="1:23" x14ac:dyDescent="0.3">
      <c r="A153" t="s">
        <v>174</v>
      </c>
      <c r="B153">
        <v>3</v>
      </c>
      <c r="C153" t="s">
        <v>820</v>
      </c>
      <c r="D153" t="str">
        <f t="shared" si="16"/>
        <v>(868)</v>
      </c>
      <c r="E153" t="str">
        <f t="shared" si="17"/>
        <v>868</v>
      </c>
      <c r="F153" t="str">
        <f t="shared" si="18"/>
        <v>CHICO-REDDING</v>
      </c>
      <c r="L153" t="s">
        <v>696</v>
      </c>
      <c r="M153" t="s">
        <v>483</v>
      </c>
      <c r="N153" s="3">
        <v>21</v>
      </c>
      <c r="O153" s="3">
        <v>5</v>
      </c>
      <c r="P153" s="3">
        <v>5</v>
      </c>
      <c r="Q153" s="3">
        <v>6</v>
      </c>
      <c r="R153" s="3">
        <v>37</v>
      </c>
      <c r="S153" s="46">
        <f t="shared" si="19"/>
        <v>-0.76190476190476186</v>
      </c>
      <c r="T153" s="46">
        <f t="shared" si="20"/>
        <v>0</v>
      </c>
      <c r="U153" s="46">
        <f t="shared" si="21"/>
        <v>0.19999999999999996</v>
      </c>
      <c r="V153" s="46">
        <f t="shared" si="22"/>
        <v>-0.1873015873015873</v>
      </c>
      <c r="W153" s="47">
        <f t="shared" si="23"/>
        <v>9.9999999999999978E-2</v>
      </c>
    </row>
    <row r="154" spans="1:23" x14ac:dyDescent="0.3">
      <c r="A154" t="s">
        <v>167</v>
      </c>
      <c r="B154">
        <v>3</v>
      </c>
      <c r="C154" t="s">
        <v>820</v>
      </c>
      <c r="D154" t="str">
        <f t="shared" si="16"/>
        <v>(800)</v>
      </c>
      <c r="E154" t="str">
        <f t="shared" si="17"/>
        <v>800</v>
      </c>
      <c r="F154" t="str">
        <f t="shared" si="18"/>
        <v>BAKERSFIELD</v>
      </c>
      <c r="L154" t="s">
        <v>618</v>
      </c>
      <c r="M154" t="s">
        <v>405</v>
      </c>
      <c r="N154" s="3">
        <v>312</v>
      </c>
      <c r="O154" s="3">
        <v>215</v>
      </c>
      <c r="P154" s="3">
        <v>197</v>
      </c>
      <c r="Q154" s="3">
        <v>183</v>
      </c>
      <c r="R154" s="3">
        <v>907</v>
      </c>
      <c r="S154" s="46">
        <f t="shared" si="19"/>
        <v>-0.3108974358974359</v>
      </c>
      <c r="T154" s="46">
        <f t="shared" si="20"/>
        <v>-8.3720930232558111E-2</v>
      </c>
      <c r="U154" s="46">
        <f t="shared" si="21"/>
        <v>-7.1065989847715727E-2</v>
      </c>
      <c r="V154" s="46">
        <f t="shared" si="22"/>
        <v>-0.15522811865923658</v>
      </c>
      <c r="W154" s="47">
        <f t="shared" si="23"/>
        <v>-7.7393460040136919E-2</v>
      </c>
    </row>
    <row r="155" spans="1:23" x14ac:dyDescent="0.3">
      <c r="A155" t="s">
        <v>198</v>
      </c>
      <c r="B155">
        <v>3</v>
      </c>
      <c r="C155" t="s">
        <v>820</v>
      </c>
      <c r="D155" t="str">
        <f t="shared" si="16"/>
        <v>(756)</v>
      </c>
      <c r="E155" t="str">
        <f t="shared" si="17"/>
        <v>756</v>
      </c>
      <c r="F155" t="str">
        <f t="shared" si="18"/>
        <v>BILLINGS</v>
      </c>
      <c r="L155" t="s">
        <v>626</v>
      </c>
      <c r="M155" t="s">
        <v>414</v>
      </c>
      <c r="N155" s="3">
        <v>249</v>
      </c>
      <c r="O155" s="3">
        <v>194</v>
      </c>
      <c r="P155" s="3">
        <v>199</v>
      </c>
      <c r="Q155" s="3">
        <v>130</v>
      </c>
      <c r="R155" s="3">
        <v>772</v>
      </c>
      <c r="S155" s="46">
        <f t="shared" si="19"/>
        <v>-0.22088353413654616</v>
      </c>
      <c r="T155" s="46">
        <f t="shared" si="20"/>
        <v>2.5773195876288568E-2</v>
      </c>
      <c r="U155" s="46">
        <f t="shared" si="21"/>
        <v>-0.34673366834170849</v>
      </c>
      <c r="V155" s="46">
        <f t="shared" si="22"/>
        <v>-0.18061466886732203</v>
      </c>
      <c r="W155" s="47">
        <f t="shared" si="23"/>
        <v>-0.16048023623270996</v>
      </c>
    </row>
    <row r="156" spans="1:23" x14ac:dyDescent="0.3">
      <c r="A156" t="s">
        <v>193</v>
      </c>
      <c r="B156">
        <v>3</v>
      </c>
      <c r="C156" t="s">
        <v>820</v>
      </c>
      <c r="D156" t="str">
        <f t="shared" si="16"/>
        <v>(736)</v>
      </c>
      <c r="E156" t="str">
        <f t="shared" si="17"/>
        <v>736</v>
      </c>
      <c r="F156" t="str">
        <f t="shared" si="18"/>
        <v>BOWLING GREEN</v>
      </c>
      <c r="L156" t="s">
        <v>732</v>
      </c>
      <c r="M156" t="s">
        <v>519</v>
      </c>
      <c r="N156" s="3">
        <v>8</v>
      </c>
      <c r="O156" s="3">
        <v>1</v>
      </c>
      <c r="P156" s="3"/>
      <c r="Q156" s="3">
        <v>2</v>
      </c>
      <c r="R156" s="3">
        <v>11</v>
      </c>
      <c r="S156" s="46">
        <f t="shared" si="19"/>
        <v>-0.875</v>
      </c>
      <c r="T156" s="46">
        <f t="shared" si="20"/>
        <v>-1</v>
      </c>
      <c r="U156" s="46">
        <f t="shared" si="21"/>
        <v>0</v>
      </c>
      <c r="V156" s="46">
        <f t="shared" si="22"/>
        <v>-0.625</v>
      </c>
      <c r="W156" s="47">
        <f t="shared" si="23"/>
        <v>-0.5</v>
      </c>
    </row>
    <row r="157" spans="1:23" x14ac:dyDescent="0.3">
      <c r="A157" t="s">
        <v>189</v>
      </c>
      <c r="B157">
        <v>3</v>
      </c>
      <c r="C157" t="s">
        <v>820</v>
      </c>
      <c r="D157" t="str">
        <f t="shared" si="16"/>
        <v>(692)</v>
      </c>
      <c r="E157" t="str">
        <f t="shared" si="17"/>
        <v>692</v>
      </c>
      <c r="F157" t="str">
        <f t="shared" si="18"/>
        <v>BEAUMONT-PORT ARTHUR</v>
      </c>
      <c r="L157" t="s">
        <v>766</v>
      </c>
      <c r="M157" t="s">
        <v>553</v>
      </c>
      <c r="N157" s="3">
        <v>2</v>
      </c>
      <c r="O157" s="3"/>
      <c r="P157" s="3"/>
      <c r="Q157" s="3"/>
      <c r="R157" s="3">
        <v>2</v>
      </c>
      <c r="S157" s="46">
        <f t="shared" si="19"/>
        <v>-1</v>
      </c>
      <c r="T157" s="46">
        <f t="shared" si="20"/>
        <v>0</v>
      </c>
      <c r="U157" s="46">
        <f t="shared" si="21"/>
        <v>0</v>
      </c>
      <c r="V157" s="46">
        <f t="shared" si="22"/>
        <v>-0.33333333333333331</v>
      </c>
      <c r="W157" s="47">
        <f t="shared" si="23"/>
        <v>0</v>
      </c>
    </row>
    <row r="158" spans="1:23" x14ac:dyDescent="0.3">
      <c r="A158" t="s">
        <v>139</v>
      </c>
      <c r="B158">
        <v>3</v>
      </c>
      <c r="C158" t="s">
        <v>820</v>
      </c>
      <c r="D158" t="str">
        <f t="shared" si="16"/>
        <v>(691)</v>
      </c>
      <c r="E158" t="str">
        <f t="shared" si="17"/>
        <v>691</v>
      </c>
      <c r="F158" t="str">
        <f t="shared" si="18"/>
        <v>HUNTSVILLE-DECATUR (FLOR)</v>
      </c>
      <c r="L158" t="s">
        <v>779</v>
      </c>
      <c r="M158" t="s">
        <v>566</v>
      </c>
      <c r="N158" s="3"/>
      <c r="O158" s="3"/>
      <c r="P158" s="3"/>
      <c r="Q158" s="3">
        <v>3</v>
      </c>
      <c r="R158" s="3">
        <v>3</v>
      </c>
      <c r="S158" s="46">
        <f t="shared" si="19"/>
        <v>0</v>
      </c>
      <c r="T158" s="46">
        <f t="shared" si="20"/>
        <v>0</v>
      </c>
      <c r="U158" s="46">
        <f t="shared" si="21"/>
        <v>0</v>
      </c>
      <c r="V158" s="46">
        <f t="shared" si="22"/>
        <v>0</v>
      </c>
      <c r="W158" s="47">
        <f t="shared" si="23"/>
        <v>0</v>
      </c>
    </row>
    <row r="159" spans="1:23" x14ac:dyDescent="0.3">
      <c r="A159" t="s">
        <v>272</v>
      </c>
      <c r="B159">
        <v>3</v>
      </c>
      <c r="C159" t="s">
        <v>820</v>
      </c>
      <c r="D159" t="str">
        <f t="shared" si="16"/>
        <v>(644)</v>
      </c>
      <c r="E159" t="str">
        <f t="shared" si="17"/>
        <v>644</v>
      </c>
      <c r="F159" t="str">
        <f t="shared" si="18"/>
        <v>ALEXANDRIA LA</v>
      </c>
      <c r="L159" t="s">
        <v>726</v>
      </c>
      <c r="M159" t="s">
        <v>513</v>
      </c>
      <c r="N159" s="3">
        <v>2</v>
      </c>
      <c r="O159" s="3">
        <v>6</v>
      </c>
      <c r="P159" s="3">
        <v>3</v>
      </c>
      <c r="Q159" s="3">
        <v>3</v>
      </c>
      <c r="R159" s="3">
        <v>14</v>
      </c>
      <c r="S159" s="46">
        <f t="shared" si="19"/>
        <v>2</v>
      </c>
      <c r="T159" s="46">
        <f t="shared" si="20"/>
        <v>-0.5</v>
      </c>
      <c r="U159" s="46">
        <f t="shared" si="21"/>
        <v>0</v>
      </c>
      <c r="V159" s="46">
        <f t="shared" si="22"/>
        <v>0.5</v>
      </c>
      <c r="W159" s="47">
        <f t="shared" si="23"/>
        <v>-0.25</v>
      </c>
    </row>
    <row r="160" spans="1:23" x14ac:dyDescent="0.3">
      <c r="A160" t="s">
        <v>166</v>
      </c>
      <c r="B160">
        <v>3</v>
      </c>
      <c r="C160" t="s">
        <v>820</v>
      </c>
      <c r="D160" t="str">
        <f t="shared" si="16"/>
        <v>(634)</v>
      </c>
      <c r="E160" t="str">
        <f t="shared" si="17"/>
        <v>634</v>
      </c>
      <c r="F160" t="str">
        <f t="shared" si="18"/>
        <v>AMARILLO</v>
      </c>
      <c r="L160" t="s">
        <v>654</v>
      </c>
      <c r="M160" t="s">
        <v>442</v>
      </c>
      <c r="N160" s="3">
        <v>61</v>
      </c>
      <c r="O160" s="3">
        <v>71</v>
      </c>
      <c r="P160" s="3">
        <v>62</v>
      </c>
      <c r="Q160" s="3">
        <v>53</v>
      </c>
      <c r="R160" s="3">
        <v>247</v>
      </c>
      <c r="S160" s="46">
        <f t="shared" si="19"/>
        <v>0.16393442622950816</v>
      </c>
      <c r="T160" s="46">
        <f t="shared" si="20"/>
        <v>-0.12676056338028174</v>
      </c>
      <c r="U160" s="46">
        <f t="shared" si="21"/>
        <v>-0.14516129032258063</v>
      </c>
      <c r="V160" s="46">
        <f t="shared" si="22"/>
        <v>-3.599580915778474E-2</v>
      </c>
      <c r="W160" s="47">
        <f t="shared" si="23"/>
        <v>-0.13596092685143119</v>
      </c>
    </row>
    <row r="161" spans="1:23" x14ac:dyDescent="0.3">
      <c r="A161" t="s">
        <v>152</v>
      </c>
      <c r="B161">
        <v>3</v>
      </c>
      <c r="C161" t="s">
        <v>820</v>
      </c>
      <c r="D161" t="str">
        <f t="shared" si="16"/>
        <v>(625)</v>
      </c>
      <c r="E161" t="str">
        <f t="shared" si="17"/>
        <v>625</v>
      </c>
      <c r="F161" t="str">
        <f t="shared" si="18"/>
        <v>WACO-TEMPLE-BRYAN</v>
      </c>
      <c r="L161" t="s">
        <v>721</v>
      </c>
      <c r="M161" t="s">
        <v>508</v>
      </c>
      <c r="N161" s="3">
        <v>2</v>
      </c>
      <c r="O161" s="3">
        <v>3</v>
      </c>
      <c r="P161" s="3">
        <v>3</v>
      </c>
      <c r="Q161" s="3">
        <v>4</v>
      </c>
      <c r="R161" s="3">
        <v>12</v>
      </c>
      <c r="S161" s="46">
        <f t="shared" si="19"/>
        <v>0.5</v>
      </c>
      <c r="T161" s="46">
        <f t="shared" si="20"/>
        <v>0</v>
      </c>
      <c r="U161" s="46">
        <f t="shared" si="21"/>
        <v>0.33333333333333326</v>
      </c>
      <c r="V161" s="46">
        <f t="shared" si="22"/>
        <v>0.27777777777777773</v>
      </c>
      <c r="W161" s="47">
        <f t="shared" si="23"/>
        <v>0.16666666666666663</v>
      </c>
    </row>
    <row r="162" spans="1:23" x14ac:dyDescent="0.3">
      <c r="A162" t="s">
        <v>162</v>
      </c>
      <c r="B162">
        <v>3</v>
      </c>
      <c r="C162" t="s">
        <v>820</v>
      </c>
      <c r="D162" t="str">
        <f t="shared" si="16"/>
        <v>(612)</v>
      </c>
      <c r="E162" t="str">
        <f t="shared" si="17"/>
        <v>612</v>
      </c>
      <c r="F162" t="str">
        <f t="shared" si="18"/>
        <v>SHREVEPORT</v>
      </c>
      <c r="L162" t="s">
        <v>614</v>
      </c>
      <c r="M162" t="s">
        <v>401</v>
      </c>
      <c r="N162" s="3">
        <v>305</v>
      </c>
      <c r="O162" s="3">
        <v>296</v>
      </c>
      <c r="P162" s="3">
        <v>246</v>
      </c>
      <c r="Q162" s="3">
        <v>238</v>
      </c>
      <c r="R162" s="3">
        <v>1085</v>
      </c>
      <c r="S162" s="46">
        <f t="shared" si="19"/>
        <v>-2.9508196721311442E-2</v>
      </c>
      <c r="T162" s="46">
        <f t="shared" si="20"/>
        <v>-0.16891891891891897</v>
      </c>
      <c r="U162" s="46">
        <f t="shared" si="21"/>
        <v>-3.2520325203251987E-2</v>
      </c>
      <c r="V162" s="46">
        <f t="shared" si="22"/>
        <v>-7.6982480281160795E-2</v>
      </c>
      <c r="W162" s="47">
        <f t="shared" si="23"/>
        <v>-0.10071962206108548</v>
      </c>
    </row>
    <row r="163" spans="1:23" x14ac:dyDescent="0.3">
      <c r="A163" t="s">
        <v>273</v>
      </c>
      <c r="B163">
        <v>3</v>
      </c>
      <c r="C163" t="s">
        <v>820</v>
      </c>
      <c r="D163" t="str">
        <f t="shared" si="16"/>
        <v>(565)</v>
      </c>
      <c r="E163" t="str">
        <f t="shared" si="17"/>
        <v>565</v>
      </c>
      <c r="F163" t="str">
        <f t="shared" si="18"/>
        <v>ELMIRA (CORNING)</v>
      </c>
      <c r="L163" t="s">
        <v>617</v>
      </c>
      <c r="M163" t="s">
        <v>404</v>
      </c>
      <c r="N163" s="3">
        <v>246</v>
      </c>
      <c r="O163" s="3">
        <v>247</v>
      </c>
      <c r="P163" s="3">
        <v>213</v>
      </c>
      <c r="Q163" s="3">
        <v>191</v>
      </c>
      <c r="R163" s="3">
        <v>897</v>
      </c>
      <c r="S163" s="46">
        <f t="shared" si="19"/>
        <v>4.0650406504065817E-3</v>
      </c>
      <c r="T163" s="46">
        <f t="shared" si="20"/>
        <v>-0.13765182186234814</v>
      </c>
      <c r="U163" s="46">
        <f t="shared" si="21"/>
        <v>-0.10328638497652587</v>
      </c>
      <c r="V163" s="46">
        <f t="shared" si="22"/>
        <v>-7.8957722062822477E-2</v>
      </c>
      <c r="W163" s="47">
        <f t="shared" si="23"/>
        <v>-0.12046910341943701</v>
      </c>
    </row>
    <row r="164" spans="1:23" x14ac:dyDescent="0.3">
      <c r="A164" t="s">
        <v>129</v>
      </c>
      <c r="B164">
        <v>3</v>
      </c>
      <c r="C164" t="s">
        <v>820</v>
      </c>
      <c r="D164" t="str">
        <f t="shared" si="16"/>
        <v>(546)</v>
      </c>
      <c r="E164" t="str">
        <f t="shared" si="17"/>
        <v>546</v>
      </c>
      <c r="F164" t="str">
        <f t="shared" si="18"/>
        <v>COLUMBIA SC</v>
      </c>
      <c r="L164" t="s">
        <v>624</v>
      </c>
      <c r="M164" t="s">
        <v>412</v>
      </c>
      <c r="N164" s="3">
        <v>132</v>
      </c>
      <c r="O164" s="3">
        <v>207</v>
      </c>
      <c r="P164" s="3">
        <v>217</v>
      </c>
      <c r="Q164" s="3">
        <v>204</v>
      </c>
      <c r="R164" s="3">
        <v>760</v>
      </c>
      <c r="S164" s="46">
        <f t="shared" si="19"/>
        <v>0.56818181818181812</v>
      </c>
      <c r="T164" s="46">
        <f t="shared" si="20"/>
        <v>4.8309178743961345E-2</v>
      </c>
      <c r="U164" s="46">
        <f t="shared" si="21"/>
        <v>-5.9907834101382451E-2</v>
      </c>
      <c r="V164" s="46">
        <f t="shared" si="22"/>
        <v>0.18552772094146566</v>
      </c>
      <c r="W164" s="47">
        <f t="shared" si="23"/>
        <v>-5.799327678710553E-3</v>
      </c>
    </row>
    <row r="165" spans="1:23" x14ac:dyDescent="0.3">
      <c r="A165" t="s">
        <v>163</v>
      </c>
      <c r="B165">
        <v>3</v>
      </c>
      <c r="C165" t="s">
        <v>820</v>
      </c>
      <c r="D165" t="str">
        <f t="shared" si="16"/>
        <v>(531)</v>
      </c>
      <c r="E165" t="str">
        <f t="shared" si="17"/>
        <v>531</v>
      </c>
      <c r="F165" t="str">
        <f t="shared" si="18"/>
        <v>TRI-CITIES TN-VA</v>
      </c>
      <c r="L165" t="s">
        <v>750</v>
      </c>
      <c r="M165" t="s">
        <v>537</v>
      </c>
      <c r="N165" s="3">
        <v>8</v>
      </c>
      <c r="O165" s="3"/>
      <c r="P165" s="3"/>
      <c r="Q165" s="3">
        <v>1</v>
      </c>
      <c r="R165" s="3">
        <v>9</v>
      </c>
      <c r="S165" s="46">
        <f t="shared" si="19"/>
        <v>-1</v>
      </c>
      <c r="T165" s="46">
        <f t="shared" si="20"/>
        <v>0</v>
      </c>
      <c r="U165" s="46">
        <f t="shared" si="21"/>
        <v>0</v>
      </c>
      <c r="V165" s="46">
        <f t="shared" si="22"/>
        <v>-0.33333333333333331</v>
      </c>
      <c r="W165" s="47">
        <f t="shared" si="23"/>
        <v>0</v>
      </c>
    </row>
    <row r="166" spans="1:23" x14ac:dyDescent="0.3">
      <c r="A166" t="s">
        <v>178</v>
      </c>
      <c r="B166">
        <v>3</v>
      </c>
      <c r="C166" t="s">
        <v>820</v>
      </c>
      <c r="D166" t="str">
        <f t="shared" si="16"/>
        <v>(523)</v>
      </c>
      <c r="E166" t="str">
        <f t="shared" si="17"/>
        <v>523</v>
      </c>
      <c r="F166" t="str">
        <f t="shared" si="18"/>
        <v>BURLINGTON-PLATTSBURGH</v>
      </c>
      <c r="L166" t="s">
        <v>760</v>
      </c>
      <c r="M166" t="s">
        <v>547</v>
      </c>
      <c r="N166" s="3">
        <v>3</v>
      </c>
      <c r="O166" s="3"/>
      <c r="P166" s="3">
        <v>1</v>
      </c>
      <c r="Q166" s="3"/>
      <c r="R166" s="3">
        <v>4</v>
      </c>
      <c r="S166" s="46">
        <f t="shared" si="19"/>
        <v>-1</v>
      </c>
      <c r="T166" s="46">
        <f t="shared" si="20"/>
        <v>0</v>
      </c>
      <c r="U166" s="46">
        <f t="shared" si="21"/>
        <v>-1</v>
      </c>
      <c r="V166" s="46">
        <f t="shared" si="22"/>
        <v>-0.66666666666666663</v>
      </c>
      <c r="W166" s="47">
        <f t="shared" si="23"/>
        <v>-0.5</v>
      </c>
    </row>
    <row r="167" spans="1:23" x14ac:dyDescent="0.3">
      <c r="A167" t="s">
        <v>140</v>
      </c>
      <c r="B167">
        <v>2</v>
      </c>
      <c r="C167" t="s">
        <v>820</v>
      </c>
      <c r="D167" t="str">
        <f t="shared" si="16"/>
        <v>(855)</v>
      </c>
      <c r="E167" t="str">
        <f t="shared" si="17"/>
        <v>855</v>
      </c>
      <c r="F167" t="str">
        <f t="shared" si="18"/>
        <v>SANTABARBRA-SANMAR-SANLUOB</v>
      </c>
      <c r="L167" t="s">
        <v>666</v>
      </c>
      <c r="M167" t="s">
        <v>454</v>
      </c>
      <c r="N167" s="3">
        <v>32</v>
      </c>
      <c r="O167" s="3">
        <v>30</v>
      </c>
      <c r="P167" s="3">
        <v>40</v>
      </c>
      <c r="Q167" s="3">
        <v>28</v>
      </c>
      <c r="R167" s="3">
        <v>130</v>
      </c>
      <c r="S167" s="46">
        <f t="shared" si="19"/>
        <v>-6.25E-2</v>
      </c>
      <c r="T167" s="46">
        <f t="shared" si="20"/>
        <v>0.33333333333333326</v>
      </c>
      <c r="U167" s="46">
        <f t="shared" si="21"/>
        <v>-0.30000000000000004</v>
      </c>
      <c r="V167" s="46">
        <f t="shared" si="22"/>
        <v>-9.7222222222222623E-3</v>
      </c>
      <c r="W167" s="47">
        <f t="shared" si="23"/>
        <v>1.6666666666666607E-2</v>
      </c>
    </row>
    <row r="168" spans="1:23" x14ac:dyDescent="0.3">
      <c r="A168" t="s">
        <v>205</v>
      </c>
      <c r="B168">
        <v>2</v>
      </c>
      <c r="C168" t="s">
        <v>820</v>
      </c>
      <c r="D168" t="str">
        <f t="shared" si="16"/>
        <v>(802)</v>
      </c>
      <c r="E168" t="str">
        <f t="shared" si="17"/>
        <v>802</v>
      </c>
      <c r="F168" t="str">
        <f t="shared" si="18"/>
        <v>EUREKA</v>
      </c>
      <c r="L168" t="s">
        <v>692</v>
      </c>
      <c r="M168" t="s">
        <v>479</v>
      </c>
      <c r="N168" s="3">
        <v>17</v>
      </c>
      <c r="O168" s="3">
        <v>11</v>
      </c>
      <c r="P168" s="3">
        <v>12</v>
      </c>
      <c r="Q168" s="3">
        <v>8</v>
      </c>
      <c r="R168" s="3">
        <v>48</v>
      </c>
      <c r="S168" s="46">
        <f t="shared" si="19"/>
        <v>-0.3529411764705882</v>
      </c>
      <c r="T168" s="46">
        <f t="shared" si="20"/>
        <v>9.0909090909090828E-2</v>
      </c>
      <c r="U168" s="46">
        <f t="shared" si="21"/>
        <v>-0.33333333333333337</v>
      </c>
      <c r="V168" s="46">
        <f t="shared" si="22"/>
        <v>-0.19845513963161024</v>
      </c>
      <c r="W168" s="47">
        <f t="shared" si="23"/>
        <v>-0.12121212121212127</v>
      </c>
    </row>
    <row r="169" spans="1:23" x14ac:dyDescent="0.3">
      <c r="A169" t="s">
        <v>146</v>
      </c>
      <c r="B169">
        <v>2</v>
      </c>
      <c r="C169" t="s">
        <v>820</v>
      </c>
      <c r="D169" t="str">
        <f t="shared" si="16"/>
        <v>(718)</v>
      </c>
      <c r="E169" t="str">
        <f t="shared" si="17"/>
        <v>718</v>
      </c>
      <c r="F169" t="str">
        <f t="shared" si="18"/>
        <v>JACKSON MS</v>
      </c>
      <c r="L169" t="s">
        <v>736</v>
      </c>
      <c r="M169" t="s">
        <v>523</v>
      </c>
      <c r="N169" s="3">
        <v>1</v>
      </c>
      <c r="O169" s="3">
        <v>1</v>
      </c>
      <c r="P169" s="3">
        <v>4</v>
      </c>
      <c r="Q169" s="3">
        <v>4</v>
      </c>
      <c r="R169" s="3">
        <v>10</v>
      </c>
      <c r="S169" s="46">
        <f t="shared" si="19"/>
        <v>0</v>
      </c>
      <c r="T169" s="46">
        <f t="shared" si="20"/>
        <v>3</v>
      </c>
      <c r="U169" s="46">
        <f t="shared" si="21"/>
        <v>0</v>
      </c>
      <c r="V169" s="46">
        <f t="shared" si="22"/>
        <v>1</v>
      </c>
      <c r="W169" s="47">
        <f t="shared" si="23"/>
        <v>1.5</v>
      </c>
    </row>
    <row r="170" spans="1:23" x14ac:dyDescent="0.3">
      <c r="A170" t="s">
        <v>138</v>
      </c>
      <c r="B170">
        <v>2</v>
      </c>
      <c r="C170" t="s">
        <v>820</v>
      </c>
      <c r="D170" t="str">
        <f t="shared" si="16"/>
        <v>(716)</v>
      </c>
      <c r="E170" t="str">
        <f t="shared" si="17"/>
        <v>716</v>
      </c>
      <c r="F170" t="str">
        <f t="shared" si="18"/>
        <v>BATON ROUGE</v>
      </c>
      <c r="L170" t="s">
        <v>699</v>
      </c>
      <c r="M170" t="s">
        <v>486</v>
      </c>
      <c r="N170" s="3">
        <v>13</v>
      </c>
      <c r="O170" s="3">
        <v>12</v>
      </c>
      <c r="P170" s="3">
        <v>5</v>
      </c>
      <c r="Q170" s="3">
        <v>8</v>
      </c>
      <c r="R170" s="3">
        <v>38</v>
      </c>
      <c r="S170" s="46">
        <f t="shared" si="19"/>
        <v>-7.6923076923076872E-2</v>
      </c>
      <c r="T170" s="46">
        <f t="shared" si="20"/>
        <v>-0.58333333333333326</v>
      </c>
      <c r="U170" s="46">
        <f t="shared" si="21"/>
        <v>0.60000000000000009</v>
      </c>
      <c r="V170" s="46">
        <f t="shared" si="22"/>
        <v>-2.0085470085470014E-2</v>
      </c>
      <c r="W170" s="47">
        <f t="shared" si="23"/>
        <v>8.3333333333334147E-3</v>
      </c>
    </row>
    <row r="171" spans="1:23" x14ac:dyDescent="0.3">
      <c r="A171" t="s">
        <v>196</v>
      </c>
      <c r="B171">
        <v>2</v>
      </c>
      <c r="C171" t="s">
        <v>820</v>
      </c>
      <c r="D171" t="str">
        <f t="shared" si="16"/>
        <v>(710)</v>
      </c>
      <c r="E171" t="str">
        <f t="shared" si="17"/>
        <v>710</v>
      </c>
      <c r="F171" t="str">
        <f t="shared" si="18"/>
        <v>HATTIESBURG-LAUREL</v>
      </c>
      <c r="L171" t="s">
        <v>668</v>
      </c>
      <c r="M171" t="s">
        <v>456</v>
      </c>
      <c r="N171" s="3">
        <v>93</v>
      </c>
      <c r="O171" s="3">
        <v>44</v>
      </c>
      <c r="P171" s="3">
        <v>1</v>
      </c>
      <c r="Q171" s="3">
        <v>5</v>
      </c>
      <c r="R171" s="3">
        <v>143</v>
      </c>
      <c r="S171" s="46">
        <f t="shared" si="19"/>
        <v>-0.5268817204301075</v>
      </c>
      <c r="T171" s="46">
        <f t="shared" si="20"/>
        <v>-0.97727272727272729</v>
      </c>
      <c r="U171" s="46">
        <f t="shared" si="21"/>
        <v>4</v>
      </c>
      <c r="V171" s="46">
        <f t="shared" si="22"/>
        <v>0.83194851743238851</v>
      </c>
      <c r="W171" s="47">
        <f t="shared" si="23"/>
        <v>1.5113636363636362</v>
      </c>
    </row>
    <row r="172" spans="1:23" x14ac:dyDescent="0.3">
      <c r="A172" t="s">
        <v>204</v>
      </c>
      <c r="B172">
        <v>2</v>
      </c>
      <c r="C172" t="s">
        <v>820</v>
      </c>
      <c r="D172" t="str">
        <f t="shared" si="16"/>
        <v>(661)</v>
      </c>
      <c r="E172" t="str">
        <f t="shared" si="17"/>
        <v>661</v>
      </c>
      <c r="F172" t="str">
        <f t="shared" si="18"/>
        <v>SAN ANGELO</v>
      </c>
      <c r="L172" t="s">
        <v>756</v>
      </c>
      <c r="M172" t="s">
        <v>543</v>
      </c>
      <c r="N172" s="3">
        <v>1</v>
      </c>
      <c r="O172" s="3">
        <v>1</v>
      </c>
      <c r="P172" s="3">
        <v>1</v>
      </c>
      <c r="Q172" s="3">
        <v>1</v>
      </c>
      <c r="R172" s="3">
        <v>4</v>
      </c>
      <c r="S172" s="46">
        <f t="shared" si="19"/>
        <v>0</v>
      </c>
      <c r="T172" s="46">
        <f t="shared" si="20"/>
        <v>0</v>
      </c>
      <c r="U172" s="46">
        <f t="shared" si="21"/>
        <v>0</v>
      </c>
      <c r="V172" s="46">
        <f t="shared" si="22"/>
        <v>0</v>
      </c>
      <c r="W172" s="47">
        <f t="shared" si="23"/>
        <v>0</v>
      </c>
    </row>
    <row r="173" spans="1:23" x14ac:dyDescent="0.3">
      <c r="A173" t="s">
        <v>183</v>
      </c>
      <c r="B173">
        <v>2</v>
      </c>
      <c r="C173" t="s">
        <v>820</v>
      </c>
      <c r="D173" t="str">
        <f t="shared" si="16"/>
        <v>(657)</v>
      </c>
      <c r="E173" t="str">
        <f t="shared" si="17"/>
        <v>657</v>
      </c>
      <c r="F173" t="str">
        <f t="shared" si="18"/>
        <v>SHERMAN-ADA</v>
      </c>
      <c r="L173" t="s">
        <v>775</v>
      </c>
      <c r="M173" t="s">
        <v>562</v>
      </c>
      <c r="N173" s="3"/>
      <c r="O173" s="3"/>
      <c r="P173" s="3"/>
      <c r="Q173" s="3">
        <v>1</v>
      </c>
      <c r="R173" s="3">
        <v>1</v>
      </c>
      <c r="S173" s="46">
        <f t="shared" si="19"/>
        <v>0</v>
      </c>
      <c r="T173" s="46">
        <f t="shared" si="20"/>
        <v>0</v>
      </c>
      <c r="U173" s="46">
        <f t="shared" si="21"/>
        <v>0</v>
      </c>
      <c r="V173" s="46">
        <f t="shared" si="22"/>
        <v>0</v>
      </c>
      <c r="W173" s="47">
        <f t="shared" si="23"/>
        <v>0</v>
      </c>
    </row>
    <row r="174" spans="1:23" x14ac:dyDescent="0.3">
      <c r="A174" t="s">
        <v>194</v>
      </c>
      <c r="B174">
        <v>2</v>
      </c>
      <c r="C174" t="s">
        <v>820</v>
      </c>
      <c r="D174" t="str">
        <f t="shared" si="16"/>
        <v>(639)</v>
      </c>
      <c r="E174" t="str">
        <f t="shared" si="17"/>
        <v>639</v>
      </c>
      <c r="F174" t="str">
        <f t="shared" si="18"/>
        <v>JACKSON TN</v>
      </c>
      <c r="L174" t="s">
        <v>581</v>
      </c>
      <c r="M174" t="s">
        <v>370</v>
      </c>
      <c r="N174" s="3">
        <v>3642</v>
      </c>
      <c r="O174" s="3">
        <v>2731</v>
      </c>
      <c r="P174" s="3">
        <v>2559</v>
      </c>
      <c r="Q174" s="3">
        <v>2235</v>
      </c>
      <c r="R174" s="3">
        <v>11167</v>
      </c>
      <c r="S174" s="46">
        <f t="shared" si="19"/>
        <v>-0.25013728720483253</v>
      </c>
      <c r="T174" s="46">
        <f t="shared" si="20"/>
        <v>-6.2980593189307932E-2</v>
      </c>
      <c r="U174" s="46">
        <f t="shared" si="21"/>
        <v>-0.12661195779601409</v>
      </c>
      <c r="V174" s="46">
        <f t="shared" si="22"/>
        <v>-0.14657661273005151</v>
      </c>
      <c r="W174" s="47">
        <f t="shared" si="23"/>
        <v>-9.4796275492661008E-2</v>
      </c>
    </row>
    <row r="175" spans="1:23" x14ac:dyDescent="0.3">
      <c r="A175" t="s">
        <v>143</v>
      </c>
      <c r="B175">
        <v>2</v>
      </c>
      <c r="C175" t="s">
        <v>820</v>
      </c>
      <c r="D175" t="str">
        <f t="shared" si="16"/>
        <v>(592)</v>
      </c>
      <c r="E175" t="str">
        <f t="shared" si="17"/>
        <v>592</v>
      </c>
      <c r="F175" t="str">
        <f t="shared" si="18"/>
        <v>GAINESVILLE</v>
      </c>
      <c r="L175" t="s">
        <v>597</v>
      </c>
      <c r="M175" t="s">
        <v>384</v>
      </c>
      <c r="N175" s="3">
        <v>789</v>
      </c>
      <c r="O175" s="3">
        <v>557</v>
      </c>
      <c r="P175" s="3">
        <v>525</v>
      </c>
      <c r="Q175" s="3">
        <v>453</v>
      </c>
      <c r="R175" s="3">
        <v>2324</v>
      </c>
      <c r="S175" s="46">
        <f t="shared" si="19"/>
        <v>-0.29404309252217997</v>
      </c>
      <c r="T175" s="46">
        <f t="shared" si="20"/>
        <v>-5.7450628366247702E-2</v>
      </c>
      <c r="U175" s="46">
        <f t="shared" si="21"/>
        <v>-0.13714285714285712</v>
      </c>
      <c r="V175" s="46">
        <f t="shared" si="22"/>
        <v>-0.16287885934376159</v>
      </c>
      <c r="W175" s="47">
        <f t="shared" si="23"/>
        <v>-9.7296742754552412E-2</v>
      </c>
    </row>
    <row r="176" spans="1:23" x14ac:dyDescent="0.3">
      <c r="A176" t="s">
        <v>180</v>
      </c>
      <c r="B176">
        <v>2</v>
      </c>
      <c r="C176" t="s">
        <v>820</v>
      </c>
      <c r="D176" t="str">
        <f t="shared" si="16"/>
        <v>(576)</v>
      </c>
      <c r="E176" t="str">
        <f t="shared" si="17"/>
        <v>576</v>
      </c>
      <c r="F176" t="str">
        <f t="shared" si="18"/>
        <v>SALISBURY</v>
      </c>
      <c r="L176" t="s">
        <v>580</v>
      </c>
      <c r="M176" t="s">
        <v>369</v>
      </c>
      <c r="N176" s="3">
        <v>3445</v>
      </c>
      <c r="O176" s="3">
        <v>2957</v>
      </c>
      <c r="P176" s="3">
        <v>2551</v>
      </c>
      <c r="Q176" s="3">
        <v>2444</v>
      </c>
      <c r="R176" s="3">
        <v>11397</v>
      </c>
      <c r="S176" s="46">
        <f t="shared" si="19"/>
        <v>-0.14165457184325114</v>
      </c>
      <c r="T176" s="46">
        <f t="shared" si="20"/>
        <v>-0.13730131890429487</v>
      </c>
      <c r="U176" s="46">
        <f t="shared" si="21"/>
        <v>-4.1944335554684464E-2</v>
      </c>
      <c r="V176" s="46">
        <f t="shared" si="22"/>
        <v>-0.10696674210074349</v>
      </c>
      <c r="W176" s="47">
        <f t="shared" si="23"/>
        <v>-8.9622827229489666E-2</v>
      </c>
    </row>
    <row r="177" spans="1:23" x14ac:dyDescent="0.3">
      <c r="A177" t="s">
        <v>197</v>
      </c>
      <c r="B177">
        <v>2</v>
      </c>
      <c r="C177" t="s">
        <v>820</v>
      </c>
      <c r="D177" t="str">
        <f t="shared" si="16"/>
        <v>(559)</v>
      </c>
      <c r="E177" t="str">
        <f t="shared" si="17"/>
        <v>559</v>
      </c>
      <c r="F177" t="str">
        <f t="shared" si="18"/>
        <v>BLUEFIELD-BECKLEY-OAK HILL</v>
      </c>
      <c r="L177" t="s">
        <v>747</v>
      </c>
      <c r="M177" t="s">
        <v>534</v>
      </c>
      <c r="N177" s="3">
        <v>1</v>
      </c>
      <c r="O177" s="3">
        <v>2</v>
      </c>
      <c r="P177" s="3">
        <v>2</v>
      </c>
      <c r="Q177" s="3">
        <v>1</v>
      </c>
      <c r="R177" s="3">
        <v>6</v>
      </c>
      <c r="S177" s="46">
        <f t="shared" si="19"/>
        <v>1</v>
      </c>
      <c r="T177" s="46">
        <f t="shared" si="20"/>
        <v>0</v>
      </c>
      <c r="U177" s="46">
        <f t="shared" si="21"/>
        <v>-0.5</v>
      </c>
      <c r="V177" s="46">
        <f t="shared" si="22"/>
        <v>0.16666666666666666</v>
      </c>
      <c r="W177" s="47">
        <f t="shared" si="23"/>
        <v>-0.25</v>
      </c>
    </row>
    <row r="178" spans="1:23" x14ac:dyDescent="0.3">
      <c r="A178" t="s">
        <v>210</v>
      </c>
      <c r="B178">
        <v>2</v>
      </c>
      <c r="C178" t="s">
        <v>820</v>
      </c>
      <c r="D178" t="str">
        <f t="shared" si="16"/>
        <v>(549)</v>
      </c>
      <c r="E178" t="str">
        <f t="shared" si="17"/>
        <v>549</v>
      </c>
      <c r="F178" t="str">
        <f t="shared" si="18"/>
        <v>WATERTOWN</v>
      </c>
      <c r="L178" t="s">
        <v>771</v>
      </c>
      <c r="M178" t="s">
        <v>558</v>
      </c>
      <c r="N178" s="3"/>
      <c r="O178" s="3">
        <v>1</v>
      </c>
      <c r="P178" s="3"/>
      <c r="Q178" s="3"/>
      <c r="R178" s="3">
        <v>1</v>
      </c>
      <c r="S178" s="46">
        <f t="shared" si="19"/>
        <v>0</v>
      </c>
      <c r="T178" s="46">
        <f t="shared" si="20"/>
        <v>-1</v>
      </c>
      <c r="U178" s="46">
        <f t="shared" si="21"/>
        <v>0</v>
      </c>
      <c r="V178" s="46">
        <f t="shared" si="22"/>
        <v>-0.33333333333333331</v>
      </c>
      <c r="W178" s="47">
        <f t="shared" si="23"/>
        <v>-0.5</v>
      </c>
    </row>
    <row r="179" spans="1:23" x14ac:dyDescent="0.3">
      <c r="A179" t="s">
        <v>202</v>
      </c>
      <c r="B179">
        <v>2</v>
      </c>
      <c r="C179" t="s">
        <v>820</v>
      </c>
      <c r="D179" t="str">
        <f t="shared" si="16"/>
        <v>(543)</v>
      </c>
      <c r="E179" t="str">
        <f t="shared" si="17"/>
        <v>543</v>
      </c>
      <c r="F179" t="str">
        <f t="shared" si="18"/>
        <v>SPRINGFIELD-HOLYOKE</v>
      </c>
      <c r="L179" t="s">
        <v>759</v>
      </c>
      <c r="M179" t="s">
        <v>546</v>
      </c>
      <c r="N179" s="3">
        <v>3</v>
      </c>
      <c r="O179" s="3">
        <v>1</v>
      </c>
      <c r="P179" s="3">
        <v>2</v>
      </c>
      <c r="Q179" s="3"/>
      <c r="R179" s="3">
        <v>6</v>
      </c>
      <c r="S179" s="46">
        <f t="shared" si="19"/>
        <v>-0.66666666666666674</v>
      </c>
      <c r="T179" s="46">
        <f t="shared" si="20"/>
        <v>1</v>
      </c>
      <c r="U179" s="46">
        <f t="shared" si="21"/>
        <v>-1</v>
      </c>
      <c r="V179" s="46">
        <f t="shared" si="22"/>
        <v>-0.22222222222222224</v>
      </c>
      <c r="W179" s="47">
        <f t="shared" si="23"/>
        <v>0</v>
      </c>
    </row>
    <row r="180" spans="1:23" x14ac:dyDescent="0.3">
      <c r="A180" t="s">
        <v>155</v>
      </c>
      <c r="B180">
        <v>2</v>
      </c>
      <c r="C180" t="s">
        <v>820</v>
      </c>
      <c r="D180" t="str">
        <f t="shared" si="16"/>
        <v>(540)</v>
      </c>
      <c r="E180" t="str">
        <f t="shared" si="17"/>
        <v>540</v>
      </c>
      <c r="F180" t="str">
        <f t="shared" si="18"/>
        <v>TRAVERSE CITY-CADILLAC</v>
      </c>
      <c r="L180" t="s">
        <v>616</v>
      </c>
      <c r="M180" t="s">
        <v>403</v>
      </c>
      <c r="N180" s="3">
        <v>328</v>
      </c>
      <c r="O180" s="3">
        <v>288</v>
      </c>
      <c r="P180" s="3">
        <v>274</v>
      </c>
      <c r="Q180" s="3">
        <v>215</v>
      </c>
      <c r="R180" s="3">
        <v>1105</v>
      </c>
      <c r="S180" s="46">
        <f t="shared" si="19"/>
        <v>-0.12195121951219512</v>
      </c>
      <c r="T180" s="46">
        <f t="shared" si="20"/>
        <v>-4.861111111111116E-2</v>
      </c>
      <c r="U180" s="46">
        <f t="shared" si="21"/>
        <v>-0.21532846715328469</v>
      </c>
      <c r="V180" s="46">
        <f t="shared" si="22"/>
        <v>-0.12863026592553031</v>
      </c>
      <c r="W180" s="47">
        <f t="shared" si="23"/>
        <v>-0.13196978913219792</v>
      </c>
    </row>
    <row r="181" spans="1:23" x14ac:dyDescent="0.3">
      <c r="A181" t="s">
        <v>161</v>
      </c>
      <c r="B181">
        <v>1</v>
      </c>
      <c r="C181" t="s">
        <v>820</v>
      </c>
      <c r="D181" t="str">
        <f t="shared" si="16"/>
        <v>(828)</v>
      </c>
      <c r="E181" t="str">
        <f t="shared" si="17"/>
        <v>828</v>
      </c>
      <c r="F181" t="str">
        <f t="shared" si="18"/>
        <v>MONTEREY-SALINAS</v>
      </c>
      <c r="L181" t="s">
        <v>658</v>
      </c>
      <c r="M181" t="s">
        <v>446</v>
      </c>
      <c r="N181" s="3">
        <v>103</v>
      </c>
      <c r="O181" s="3">
        <v>72</v>
      </c>
      <c r="P181" s="3">
        <v>67</v>
      </c>
      <c r="Q181" s="3">
        <v>58</v>
      </c>
      <c r="R181" s="3">
        <v>300</v>
      </c>
      <c r="S181" s="46">
        <f t="shared" si="19"/>
        <v>-0.30097087378640774</v>
      </c>
      <c r="T181" s="46">
        <f t="shared" si="20"/>
        <v>-6.944444444444442E-2</v>
      </c>
      <c r="U181" s="46">
        <f t="shared" si="21"/>
        <v>-0.13432835820895528</v>
      </c>
      <c r="V181" s="46">
        <f t="shared" si="22"/>
        <v>-0.16824789214660249</v>
      </c>
      <c r="W181" s="47">
        <f t="shared" si="23"/>
        <v>-0.10188640132669985</v>
      </c>
    </row>
    <row r="182" spans="1:23" x14ac:dyDescent="0.3">
      <c r="A182" t="s">
        <v>179</v>
      </c>
      <c r="B182">
        <v>1</v>
      </c>
      <c r="C182" t="s">
        <v>820</v>
      </c>
      <c r="D182" t="str">
        <f t="shared" si="16"/>
        <v>(762)</v>
      </c>
      <c r="E182" t="str">
        <f t="shared" si="17"/>
        <v>762</v>
      </c>
      <c r="F182" t="str">
        <f t="shared" si="18"/>
        <v>MISSOULA</v>
      </c>
      <c r="L182" t="s">
        <v>678</v>
      </c>
      <c r="M182" t="s">
        <v>465</v>
      </c>
      <c r="N182" s="3">
        <v>20</v>
      </c>
      <c r="O182" s="3">
        <v>43</v>
      </c>
      <c r="P182" s="3">
        <v>37</v>
      </c>
      <c r="Q182" s="3">
        <v>33</v>
      </c>
      <c r="R182" s="3">
        <v>133</v>
      </c>
      <c r="S182" s="46">
        <f t="shared" si="19"/>
        <v>1.1499999999999999</v>
      </c>
      <c r="T182" s="46">
        <f t="shared" si="20"/>
        <v>-0.13953488372093026</v>
      </c>
      <c r="U182" s="46">
        <f t="shared" si="21"/>
        <v>-0.10810810810810811</v>
      </c>
      <c r="V182" s="46">
        <f t="shared" si="22"/>
        <v>0.30078566939032053</v>
      </c>
      <c r="W182" s="47">
        <f t="shared" si="23"/>
        <v>-0.12382149591451919</v>
      </c>
    </row>
    <row r="183" spans="1:23" x14ac:dyDescent="0.3">
      <c r="A183" t="s">
        <v>158</v>
      </c>
      <c r="B183">
        <v>1</v>
      </c>
      <c r="C183" t="s">
        <v>820</v>
      </c>
      <c r="D183" t="str">
        <f t="shared" si="16"/>
        <v>(754)</v>
      </c>
      <c r="E183" t="str">
        <f t="shared" si="17"/>
        <v>754</v>
      </c>
      <c r="F183" t="str">
        <f t="shared" si="18"/>
        <v>BUTTE-BOZEMAN</v>
      </c>
      <c r="L183" t="s">
        <v>679</v>
      </c>
      <c r="M183" t="s">
        <v>466</v>
      </c>
      <c r="N183" s="3">
        <v>29</v>
      </c>
      <c r="O183" s="3">
        <v>15</v>
      </c>
      <c r="P183" s="3">
        <v>29</v>
      </c>
      <c r="Q183" s="3">
        <v>37</v>
      </c>
      <c r="R183" s="3">
        <v>110</v>
      </c>
      <c r="S183" s="46">
        <f t="shared" si="19"/>
        <v>-0.48275862068965514</v>
      </c>
      <c r="T183" s="46">
        <f t="shared" si="20"/>
        <v>0.93333333333333335</v>
      </c>
      <c r="U183" s="46">
        <f t="shared" si="21"/>
        <v>0.27586206896551735</v>
      </c>
      <c r="V183" s="46">
        <f t="shared" si="22"/>
        <v>0.24214559386973186</v>
      </c>
      <c r="W183" s="47">
        <f t="shared" si="23"/>
        <v>0.60459770114942535</v>
      </c>
    </row>
    <row r="184" spans="1:23" x14ac:dyDescent="0.3">
      <c r="A184" t="s">
        <v>165</v>
      </c>
      <c r="B184">
        <v>1</v>
      </c>
      <c r="C184" t="s">
        <v>820</v>
      </c>
      <c r="D184" t="str">
        <f t="shared" si="16"/>
        <v>(746)</v>
      </c>
      <c r="E184" t="str">
        <f t="shared" si="17"/>
        <v>746</v>
      </c>
      <c r="F184" t="str">
        <f t="shared" si="18"/>
        <v>BILOXI-GULFPORT</v>
      </c>
      <c r="L184" t="s">
        <v>773</v>
      </c>
      <c r="M184" t="s">
        <v>560</v>
      </c>
      <c r="N184" s="3">
        <v>1</v>
      </c>
      <c r="O184" s="3">
        <v>1</v>
      </c>
      <c r="P184" s="3">
        <v>1</v>
      </c>
      <c r="Q184" s="3">
        <v>4</v>
      </c>
      <c r="R184" s="3">
        <v>7</v>
      </c>
      <c r="S184" s="46">
        <f t="shared" si="19"/>
        <v>0</v>
      </c>
      <c r="T184" s="46">
        <f t="shared" si="20"/>
        <v>0</v>
      </c>
      <c r="U184" s="46">
        <f t="shared" si="21"/>
        <v>3</v>
      </c>
      <c r="V184" s="46">
        <f t="shared" si="22"/>
        <v>1</v>
      </c>
      <c r="W184" s="47">
        <f t="shared" si="23"/>
        <v>1.5</v>
      </c>
    </row>
    <row r="185" spans="1:23" x14ac:dyDescent="0.3">
      <c r="A185" t="s">
        <v>142</v>
      </c>
      <c r="B185">
        <v>1</v>
      </c>
      <c r="C185" t="s">
        <v>820</v>
      </c>
      <c r="D185" t="str">
        <f t="shared" si="16"/>
        <v>(743)</v>
      </c>
      <c r="E185" t="str">
        <f t="shared" si="17"/>
        <v>743</v>
      </c>
      <c r="F185" t="str">
        <f t="shared" si="18"/>
        <v>ANCHORAGE</v>
      </c>
      <c r="L185" t="s">
        <v>645</v>
      </c>
      <c r="M185" t="s">
        <v>433</v>
      </c>
      <c r="N185" s="3">
        <v>70</v>
      </c>
      <c r="O185" s="3">
        <v>98</v>
      </c>
      <c r="P185" s="3">
        <v>101</v>
      </c>
      <c r="Q185" s="3">
        <v>81</v>
      </c>
      <c r="R185" s="3">
        <v>350</v>
      </c>
      <c r="S185" s="46">
        <f t="shared" si="19"/>
        <v>0.39999999999999991</v>
      </c>
      <c r="T185" s="46">
        <f t="shared" si="20"/>
        <v>3.0612244897959107E-2</v>
      </c>
      <c r="U185" s="46">
        <f t="shared" si="21"/>
        <v>-0.19801980198019797</v>
      </c>
      <c r="V185" s="46">
        <f t="shared" si="22"/>
        <v>7.7530814305920348E-2</v>
      </c>
      <c r="W185" s="47">
        <f t="shared" si="23"/>
        <v>-8.3703778541119433E-2</v>
      </c>
    </row>
    <row r="186" spans="1:23" x14ac:dyDescent="0.3">
      <c r="A186" t="s">
        <v>160</v>
      </c>
      <c r="B186">
        <v>1</v>
      </c>
      <c r="C186" t="s">
        <v>820</v>
      </c>
      <c r="D186" t="str">
        <f t="shared" si="16"/>
        <v>(647)</v>
      </c>
      <c r="E186" t="str">
        <f t="shared" si="17"/>
        <v>647</v>
      </c>
      <c r="F186" t="str">
        <f t="shared" si="18"/>
        <v>GREENWOOD-GREENVILLE</v>
      </c>
      <c r="L186" t="s">
        <v>691</v>
      </c>
      <c r="M186" t="s">
        <v>478</v>
      </c>
      <c r="N186" s="3">
        <v>4</v>
      </c>
      <c r="O186" s="3">
        <v>6</v>
      </c>
      <c r="P186" s="3">
        <v>16</v>
      </c>
      <c r="Q186" s="3">
        <v>31</v>
      </c>
      <c r="R186" s="3">
        <v>57</v>
      </c>
      <c r="S186" s="46">
        <f t="shared" si="19"/>
        <v>0.5</v>
      </c>
      <c r="T186" s="46">
        <f t="shared" si="20"/>
        <v>1.6666666666666665</v>
      </c>
      <c r="U186" s="46">
        <f t="shared" si="21"/>
        <v>0.9375</v>
      </c>
      <c r="V186" s="46">
        <f t="shared" si="22"/>
        <v>1.0347222222222221</v>
      </c>
      <c r="W186" s="47">
        <f t="shared" si="23"/>
        <v>1.3020833333333333</v>
      </c>
    </row>
    <row r="187" spans="1:23" x14ac:dyDescent="0.3">
      <c r="A187" t="s">
        <v>187</v>
      </c>
      <c r="B187">
        <v>1</v>
      </c>
      <c r="C187" t="s">
        <v>820</v>
      </c>
      <c r="D187" t="str">
        <f t="shared" si="16"/>
        <v>(643)</v>
      </c>
      <c r="E187" t="str">
        <f t="shared" si="17"/>
        <v>643</v>
      </c>
      <c r="F187" t="str">
        <f t="shared" si="18"/>
        <v>LAKE CHARLES</v>
      </c>
      <c r="L187" t="s">
        <v>757</v>
      </c>
      <c r="M187" t="s">
        <v>544</v>
      </c>
      <c r="N187" s="3"/>
      <c r="O187" s="3">
        <v>1</v>
      </c>
      <c r="P187" s="3"/>
      <c r="Q187" s="3">
        <v>1</v>
      </c>
      <c r="R187" s="3">
        <v>2</v>
      </c>
      <c r="S187" s="46">
        <f t="shared" si="19"/>
        <v>0</v>
      </c>
      <c r="T187" s="46">
        <f t="shared" si="20"/>
        <v>-1</v>
      </c>
      <c r="U187" s="46">
        <f t="shared" si="21"/>
        <v>0</v>
      </c>
      <c r="V187" s="46">
        <f t="shared" si="22"/>
        <v>-0.33333333333333331</v>
      </c>
      <c r="W187" s="47">
        <f t="shared" si="23"/>
        <v>-0.5</v>
      </c>
    </row>
    <row r="188" spans="1:23" x14ac:dyDescent="0.3">
      <c r="A188" t="s">
        <v>177</v>
      </c>
      <c r="B188">
        <v>1</v>
      </c>
      <c r="C188" t="s">
        <v>820</v>
      </c>
      <c r="D188" t="str">
        <f t="shared" si="16"/>
        <v>(642)</v>
      </c>
      <c r="E188" t="str">
        <f t="shared" si="17"/>
        <v>642</v>
      </c>
      <c r="F188" t="str">
        <f t="shared" si="18"/>
        <v>LAFAYETTE LA</v>
      </c>
      <c r="L188" t="s">
        <v>763</v>
      </c>
      <c r="M188" t="s">
        <v>550</v>
      </c>
      <c r="N188" s="3"/>
      <c r="O188" s="3">
        <v>2</v>
      </c>
      <c r="P188" s="3">
        <v>1</v>
      </c>
      <c r="Q188" s="3">
        <v>1</v>
      </c>
      <c r="R188" s="3">
        <v>4</v>
      </c>
      <c r="S188" s="46">
        <f t="shared" si="19"/>
        <v>0</v>
      </c>
      <c r="T188" s="46">
        <f t="shared" si="20"/>
        <v>-0.5</v>
      </c>
      <c r="U188" s="46">
        <f t="shared" si="21"/>
        <v>0</v>
      </c>
      <c r="V188" s="46">
        <f t="shared" si="22"/>
        <v>-0.16666666666666666</v>
      </c>
      <c r="W188" s="47">
        <f t="shared" si="23"/>
        <v>-0.25</v>
      </c>
    </row>
    <row r="189" spans="1:23" x14ac:dyDescent="0.3">
      <c r="A189" t="s">
        <v>151</v>
      </c>
      <c r="B189">
        <v>1</v>
      </c>
      <c r="C189" t="s">
        <v>820</v>
      </c>
      <c r="D189" t="str">
        <f t="shared" si="16"/>
        <v>(628)</v>
      </c>
      <c r="E189" t="str">
        <f t="shared" si="17"/>
        <v>628</v>
      </c>
      <c r="F189" t="str">
        <f t="shared" si="18"/>
        <v>MONROE-EL DORADO</v>
      </c>
      <c r="L189" t="s">
        <v>587</v>
      </c>
      <c r="M189" t="s">
        <v>375</v>
      </c>
      <c r="N189" s="3">
        <v>1694</v>
      </c>
      <c r="O189" s="3">
        <v>1326</v>
      </c>
      <c r="P189" s="3">
        <v>1287</v>
      </c>
      <c r="Q189" s="3">
        <v>1272</v>
      </c>
      <c r="R189" s="3">
        <v>5579</v>
      </c>
      <c r="S189" s="46">
        <f t="shared" si="19"/>
        <v>-0.21723730814639908</v>
      </c>
      <c r="T189" s="46">
        <f t="shared" si="20"/>
        <v>-2.9411764705882359E-2</v>
      </c>
      <c r="U189" s="46">
        <f t="shared" si="21"/>
        <v>-1.1655011655011704E-2</v>
      </c>
      <c r="V189" s="46">
        <f t="shared" si="22"/>
        <v>-8.6101361502431042E-2</v>
      </c>
      <c r="W189" s="47">
        <f t="shared" si="23"/>
        <v>-2.0533388180447032E-2</v>
      </c>
    </row>
    <row r="190" spans="1:23" x14ac:dyDescent="0.3">
      <c r="A190" t="s">
        <v>200</v>
      </c>
      <c r="B190">
        <v>1</v>
      </c>
      <c r="C190" t="s">
        <v>820</v>
      </c>
      <c r="D190" t="str">
        <f t="shared" si="16"/>
        <v>(627)</v>
      </c>
      <c r="E190" t="str">
        <f t="shared" si="17"/>
        <v>627</v>
      </c>
      <c r="F190" t="str">
        <f t="shared" si="18"/>
        <v>WICHITA FALLS &amp; LAWTON</v>
      </c>
      <c r="L190" t="s">
        <v>670</v>
      </c>
      <c r="M190" t="s">
        <v>458</v>
      </c>
      <c r="N190" s="3">
        <v>59</v>
      </c>
      <c r="O190" s="3">
        <v>40</v>
      </c>
      <c r="P190" s="3">
        <v>22</v>
      </c>
      <c r="Q190" s="3">
        <v>38</v>
      </c>
      <c r="R190" s="3">
        <v>159</v>
      </c>
      <c r="S190" s="46">
        <f t="shared" si="19"/>
        <v>-0.32203389830508478</v>
      </c>
      <c r="T190" s="46">
        <f t="shared" si="20"/>
        <v>-0.44999999999999996</v>
      </c>
      <c r="U190" s="46">
        <f t="shared" si="21"/>
        <v>0.72727272727272729</v>
      </c>
      <c r="V190" s="46">
        <f t="shared" si="22"/>
        <v>-1.4920390344119147E-2</v>
      </c>
      <c r="W190" s="47">
        <f t="shared" si="23"/>
        <v>0.13863636363636367</v>
      </c>
    </row>
    <row r="191" spans="1:23" x14ac:dyDescent="0.3">
      <c r="A191" t="s">
        <v>206</v>
      </c>
      <c r="B191">
        <v>1</v>
      </c>
      <c r="C191" t="s">
        <v>820</v>
      </c>
      <c r="D191" t="str">
        <f t="shared" si="16"/>
        <v>(600)</v>
      </c>
      <c r="E191" t="str">
        <f t="shared" si="17"/>
        <v>600</v>
      </c>
      <c r="F191" t="str">
        <f t="shared" si="18"/>
        <v>CORPUS CHRISTI</v>
      </c>
      <c r="L191" t="s">
        <v>663</v>
      </c>
      <c r="M191" t="s">
        <v>451</v>
      </c>
      <c r="N191" s="3">
        <v>131</v>
      </c>
      <c r="O191" s="3">
        <v>29</v>
      </c>
      <c r="P191" s="3">
        <v>38</v>
      </c>
      <c r="Q191" s="3">
        <v>41</v>
      </c>
      <c r="R191" s="3">
        <v>239</v>
      </c>
      <c r="S191" s="46">
        <f t="shared" si="19"/>
        <v>-0.77862595419847325</v>
      </c>
      <c r="T191" s="46">
        <f t="shared" si="20"/>
        <v>0.31034482758620685</v>
      </c>
      <c r="U191" s="46">
        <f t="shared" si="21"/>
        <v>7.8947368421052655E-2</v>
      </c>
      <c r="V191" s="46">
        <f t="shared" si="22"/>
        <v>-0.12977791939707126</v>
      </c>
      <c r="W191" s="47">
        <f t="shared" si="23"/>
        <v>0.19464609800362975</v>
      </c>
    </row>
    <row r="192" spans="1:23" x14ac:dyDescent="0.3">
      <c r="A192" t="s">
        <v>134</v>
      </c>
      <c r="B192">
        <v>1</v>
      </c>
      <c r="C192" t="s">
        <v>820</v>
      </c>
      <c r="D192" t="str">
        <f t="shared" si="16"/>
        <v>(570)</v>
      </c>
      <c r="E192" t="str">
        <f t="shared" si="17"/>
        <v>570</v>
      </c>
      <c r="F192" t="str">
        <f t="shared" si="18"/>
        <v>MYRTLE BEACH-FLORENCE</v>
      </c>
      <c r="L192" t="s">
        <v>606</v>
      </c>
      <c r="M192" t="s">
        <v>393</v>
      </c>
      <c r="N192" s="3">
        <v>644</v>
      </c>
      <c r="O192" s="3">
        <v>226</v>
      </c>
      <c r="P192" s="3">
        <v>226</v>
      </c>
      <c r="Q192" s="3">
        <v>235</v>
      </c>
      <c r="R192" s="3">
        <v>1331</v>
      </c>
      <c r="S192" s="46">
        <f t="shared" si="19"/>
        <v>-0.64906832298136652</v>
      </c>
      <c r="T192" s="46">
        <f t="shared" si="20"/>
        <v>0</v>
      </c>
      <c r="U192" s="46">
        <f t="shared" si="21"/>
        <v>3.9823008849557473E-2</v>
      </c>
      <c r="V192" s="46">
        <f t="shared" si="22"/>
        <v>-0.20308177137726968</v>
      </c>
      <c r="W192" s="47">
        <f t="shared" si="23"/>
        <v>1.9911504424778736E-2</v>
      </c>
    </row>
    <row r="193" spans="1:23" x14ac:dyDescent="0.3">
      <c r="A193" t="s">
        <v>195</v>
      </c>
      <c r="B193">
        <v>1</v>
      </c>
      <c r="C193" t="s">
        <v>820</v>
      </c>
      <c r="D193" t="str">
        <f t="shared" si="16"/>
        <v>(526)</v>
      </c>
      <c r="E193" t="str">
        <f t="shared" si="17"/>
        <v>526</v>
      </c>
      <c r="F193" t="str">
        <f t="shared" si="18"/>
        <v>UTICA</v>
      </c>
      <c r="L193" t="s">
        <v>637</v>
      </c>
      <c r="M193" t="s">
        <v>425</v>
      </c>
      <c r="N193" s="3">
        <v>99</v>
      </c>
      <c r="O193" s="3">
        <v>128</v>
      </c>
      <c r="P193" s="3">
        <v>106</v>
      </c>
      <c r="Q193" s="3">
        <v>97</v>
      </c>
      <c r="R193" s="3">
        <v>430</v>
      </c>
      <c r="S193" s="46">
        <f t="shared" si="19"/>
        <v>0.29292929292929304</v>
      </c>
      <c r="T193" s="46">
        <f t="shared" si="20"/>
        <v>-0.171875</v>
      </c>
      <c r="U193" s="46">
        <f t="shared" si="21"/>
        <v>-8.4905660377358472E-2</v>
      </c>
      <c r="V193" s="46">
        <f t="shared" si="22"/>
        <v>1.2049544183978189E-2</v>
      </c>
      <c r="W193" s="47">
        <f t="shared" si="23"/>
        <v>-0.12839033018867924</v>
      </c>
    </row>
    <row r="194" spans="1:23" x14ac:dyDescent="0.3">
      <c r="A194" t="s">
        <v>176</v>
      </c>
      <c r="B194">
        <v>1</v>
      </c>
      <c r="C194" t="s">
        <v>820</v>
      </c>
      <c r="D194" t="str">
        <f t="shared" si="16"/>
        <v>(516)</v>
      </c>
      <c r="E194" t="str">
        <f t="shared" si="17"/>
        <v>516</v>
      </c>
      <c r="F194" t="str">
        <f t="shared" si="18"/>
        <v>ERIE</v>
      </c>
      <c r="L194" t="s">
        <v>745</v>
      </c>
      <c r="M194" t="s">
        <v>532</v>
      </c>
      <c r="N194" s="3">
        <v>3</v>
      </c>
      <c r="O194" s="3">
        <v>1</v>
      </c>
      <c r="P194" s="3">
        <v>1</v>
      </c>
      <c r="Q194" s="3">
        <v>3</v>
      </c>
      <c r="R194" s="3">
        <v>8</v>
      </c>
      <c r="S194" s="46">
        <f t="shared" si="19"/>
        <v>-0.66666666666666674</v>
      </c>
      <c r="T194" s="46">
        <f t="shared" si="20"/>
        <v>0</v>
      </c>
      <c r="U194" s="46">
        <f t="shared" si="21"/>
        <v>2</v>
      </c>
      <c r="V194" s="46">
        <f t="shared" si="22"/>
        <v>0.44444444444444442</v>
      </c>
      <c r="W194" s="47">
        <f t="shared" si="23"/>
        <v>1</v>
      </c>
    </row>
    <row r="195" spans="1:23" x14ac:dyDescent="0.3">
      <c r="A195" t="s">
        <v>207</v>
      </c>
      <c r="B195">
        <v>1</v>
      </c>
      <c r="C195" t="s">
        <v>820</v>
      </c>
      <c r="D195" t="str">
        <f t="shared" ref="D195:D258" si="24">IF(RIGHT(A195,1)=")",RIGHT(A195,5),"N/A")</f>
        <v>(502)</v>
      </c>
      <c r="E195" t="str">
        <f t="shared" ref="E195:E258" si="25">TRIM(IF(LEFT(D195,1)="(",MID(D195,2,3),"N/A"))</f>
        <v>502</v>
      </c>
      <c r="F195" t="str">
        <f t="shared" ref="F195:F258" si="26">UPPER(TRIM(IF(E195="N/A","N/A",LEFT(A195,LEN(A195)-5))))</f>
        <v>BINGHAMTON</v>
      </c>
      <c r="L195" t="s">
        <v>619</v>
      </c>
      <c r="M195" t="s">
        <v>406</v>
      </c>
      <c r="N195" s="3">
        <v>345</v>
      </c>
      <c r="O195" s="3">
        <v>199</v>
      </c>
      <c r="P195" s="3">
        <v>182</v>
      </c>
      <c r="Q195" s="3">
        <v>182</v>
      </c>
      <c r="R195" s="3">
        <v>908</v>
      </c>
      <c r="S195" s="46">
        <f t="shared" si="19"/>
        <v>-0.42318840579710149</v>
      </c>
      <c r="T195" s="46">
        <f t="shared" si="20"/>
        <v>-8.5427135678391997E-2</v>
      </c>
      <c r="U195" s="46">
        <f t="shared" si="21"/>
        <v>0</v>
      </c>
      <c r="V195" s="46">
        <f t="shared" si="22"/>
        <v>-0.16953851382516449</v>
      </c>
      <c r="W195" s="47">
        <f t="shared" si="23"/>
        <v>-4.2713567839195998E-2</v>
      </c>
    </row>
    <row r="196" spans="1:23" x14ac:dyDescent="0.3">
      <c r="A196" t="s">
        <v>164</v>
      </c>
      <c r="B196">
        <v>1</v>
      </c>
      <c r="C196" t="s">
        <v>820</v>
      </c>
      <c r="D196" t="str">
        <f t="shared" si="24"/>
        <v>(500)</v>
      </c>
      <c r="E196" t="str">
        <f t="shared" si="25"/>
        <v>500</v>
      </c>
      <c r="F196" t="str">
        <f t="shared" si="26"/>
        <v>PORTLAND-AUBURN</v>
      </c>
      <c r="L196" t="s">
        <v>769</v>
      </c>
      <c r="M196" t="s">
        <v>556</v>
      </c>
      <c r="N196" s="3">
        <v>2</v>
      </c>
      <c r="O196" s="3"/>
      <c r="P196" s="3">
        <v>1</v>
      </c>
      <c r="Q196" s="3"/>
      <c r="R196" s="3">
        <v>3</v>
      </c>
      <c r="S196" s="46">
        <f t="shared" si="19"/>
        <v>-1</v>
      </c>
      <c r="T196" s="46">
        <f t="shared" si="20"/>
        <v>0</v>
      </c>
      <c r="U196" s="46">
        <f t="shared" si="21"/>
        <v>-1</v>
      </c>
      <c r="V196" s="46">
        <f t="shared" si="22"/>
        <v>-0.66666666666666663</v>
      </c>
      <c r="W196" s="47">
        <f t="shared" si="23"/>
        <v>-0.5</v>
      </c>
    </row>
    <row r="197" spans="1:23" x14ac:dyDescent="0.3">
      <c r="A197" t="s">
        <v>3</v>
      </c>
      <c r="B197">
        <v>46902</v>
      </c>
      <c r="C197" t="s">
        <v>821</v>
      </c>
      <c r="D197" t="str">
        <f t="shared" si="24"/>
        <v>N/A</v>
      </c>
      <c r="E197" t="str">
        <f t="shared" si="25"/>
        <v>N/A</v>
      </c>
      <c r="F197" t="str">
        <f t="shared" si="26"/>
        <v>N/A</v>
      </c>
      <c r="L197" t="s">
        <v>594</v>
      </c>
      <c r="M197" t="s">
        <v>381</v>
      </c>
      <c r="N197" s="3">
        <v>720</v>
      </c>
      <c r="O197" s="3">
        <v>591</v>
      </c>
      <c r="P197" s="3">
        <v>537</v>
      </c>
      <c r="Q197" s="3">
        <v>516</v>
      </c>
      <c r="R197" s="3">
        <v>2364</v>
      </c>
      <c r="S197" s="46">
        <f t="shared" si="19"/>
        <v>-0.1791666666666667</v>
      </c>
      <c r="T197" s="46">
        <f t="shared" si="20"/>
        <v>-9.137055837563457E-2</v>
      </c>
      <c r="U197" s="46">
        <f t="shared" si="21"/>
        <v>-3.9106145251396662E-2</v>
      </c>
      <c r="V197" s="46">
        <f t="shared" si="22"/>
        <v>-0.10321445676456598</v>
      </c>
      <c r="W197" s="47">
        <f t="shared" si="23"/>
        <v>-6.5238351813515616E-2</v>
      </c>
    </row>
    <row r="198" spans="1:23" x14ac:dyDescent="0.3">
      <c r="A198" t="s">
        <v>5</v>
      </c>
      <c r="B198">
        <v>5099</v>
      </c>
      <c r="C198" t="s">
        <v>821</v>
      </c>
      <c r="D198" t="str">
        <f t="shared" si="24"/>
        <v>(602)</v>
      </c>
      <c r="E198" t="str">
        <f t="shared" si="25"/>
        <v>602</v>
      </c>
      <c r="F198" t="str">
        <f t="shared" si="26"/>
        <v>CHICAGO</v>
      </c>
      <c r="L198" t="s">
        <v>720</v>
      </c>
      <c r="M198" t="s">
        <v>507</v>
      </c>
      <c r="N198" s="3">
        <v>6</v>
      </c>
      <c r="O198" s="3">
        <v>3</v>
      </c>
      <c r="P198" s="3">
        <v>1</v>
      </c>
      <c r="Q198" s="3">
        <v>6</v>
      </c>
      <c r="R198" s="3">
        <v>16</v>
      </c>
      <c r="S198" s="46">
        <f t="shared" si="19"/>
        <v>-0.5</v>
      </c>
      <c r="T198" s="46">
        <f t="shared" si="20"/>
        <v>-0.66666666666666674</v>
      </c>
      <c r="U198" s="46">
        <f t="shared" si="21"/>
        <v>5</v>
      </c>
      <c r="V198" s="46">
        <f t="shared" si="22"/>
        <v>1.2777777777777777</v>
      </c>
      <c r="W198" s="47">
        <f t="shared" si="23"/>
        <v>2.1666666666666665</v>
      </c>
    </row>
    <row r="199" spans="1:23" x14ac:dyDescent="0.3">
      <c r="A199" t="s">
        <v>4</v>
      </c>
      <c r="B199">
        <v>3579</v>
      </c>
      <c r="C199" t="s">
        <v>821</v>
      </c>
      <c r="D199" t="str">
        <f t="shared" si="24"/>
        <v>(524)</v>
      </c>
      <c r="E199" t="str">
        <f t="shared" si="25"/>
        <v>524</v>
      </c>
      <c r="F199" t="str">
        <f t="shared" si="26"/>
        <v>ATLANTA</v>
      </c>
      <c r="L199" t="s">
        <v>620</v>
      </c>
      <c r="M199" t="s">
        <v>408</v>
      </c>
      <c r="N199" s="3">
        <v>232</v>
      </c>
      <c r="O199" s="3">
        <v>202</v>
      </c>
      <c r="P199" s="3">
        <v>229</v>
      </c>
      <c r="Q199" s="3">
        <v>182</v>
      </c>
      <c r="R199" s="3">
        <v>845</v>
      </c>
      <c r="S199" s="46">
        <f t="shared" si="19"/>
        <v>-0.12931034482758619</v>
      </c>
      <c r="T199" s="46">
        <f t="shared" si="20"/>
        <v>0.13366336633663356</v>
      </c>
      <c r="U199" s="46">
        <f t="shared" si="21"/>
        <v>-0.20524017467248912</v>
      </c>
      <c r="V199" s="46">
        <f t="shared" si="22"/>
        <v>-6.696238438781392E-2</v>
      </c>
      <c r="W199" s="47">
        <f t="shared" si="23"/>
        <v>-3.5788404167927779E-2</v>
      </c>
    </row>
    <row r="200" spans="1:23" x14ac:dyDescent="0.3">
      <c r="A200" t="s">
        <v>9</v>
      </c>
      <c r="B200">
        <v>2957</v>
      </c>
      <c r="C200" t="s">
        <v>821</v>
      </c>
      <c r="D200" t="str">
        <f t="shared" si="24"/>
        <v>(753)</v>
      </c>
      <c r="E200" t="str">
        <f t="shared" si="25"/>
        <v>753</v>
      </c>
      <c r="F200" t="str">
        <f t="shared" si="26"/>
        <v>PHOENIX (PRESCOTT)</v>
      </c>
      <c r="L200" t="s">
        <v>627</v>
      </c>
      <c r="M200" t="s">
        <v>415</v>
      </c>
      <c r="N200" s="3">
        <v>240</v>
      </c>
      <c r="O200" s="3">
        <v>141</v>
      </c>
      <c r="P200" s="3">
        <v>166</v>
      </c>
      <c r="Q200" s="3">
        <v>144</v>
      </c>
      <c r="R200" s="3">
        <v>691</v>
      </c>
      <c r="S200" s="46">
        <f t="shared" si="19"/>
        <v>-0.41249999999999998</v>
      </c>
      <c r="T200" s="46">
        <f t="shared" si="20"/>
        <v>0.17730496453900702</v>
      </c>
      <c r="U200" s="46">
        <f t="shared" si="21"/>
        <v>-0.13253012048192769</v>
      </c>
      <c r="V200" s="46">
        <f t="shared" si="22"/>
        <v>-0.12257505198097356</v>
      </c>
      <c r="W200" s="47">
        <f t="shared" si="23"/>
        <v>2.2387422028539661E-2</v>
      </c>
    </row>
    <row r="201" spans="1:23" x14ac:dyDescent="0.3">
      <c r="A201" t="s">
        <v>8</v>
      </c>
      <c r="B201">
        <v>2731</v>
      </c>
      <c r="C201" t="s">
        <v>821</v>
      </c>
      <c r="D201" t="str">
        <f t="shared" si="24"/>
        <v>(751)</v>
      </c>
      <c r="E201" t="str">
        <f t="shared" si="25"/>
        <v>751</v>
      </c>
      <c r="F201" t="str">
        <f t="shared" si="26"/>
        <v>DENVER</v>
      </c>
      <c r="L201" t="s">
        <v>629</v>
      </c>
      <c r="M201" t="s">
        <v>417</v>
      </c>
      <c r="N201" s="3">
        <v>384</v>
      </c>
      <c r="O201" s="3">
        <v>114</v>
      </c>
      <c r="P201" s="3">
        <v>119</v>
      </c>
      <c r="Q201" s="3">
        <v>145</v>
      </c>
      <c r="R201" s="3">
        <v>762</v>
      </c>
      <c r="S201" s="46">
        <f t="shared" ref="S201:S214" si="27">IFERROR(O201/N201-1,0)</f>
        <v>-0.703125</v>
      </c>
      <c r="T201" s="46">
        <f t="shared" ref="T201:T214" si="28">IFERROR(P201/O201-1,0)</f>
        <v>4.3859649122806932E-2</v>
      </c>
      <c r="U201" s="46">
        <f t="shared" ref="U201:U214" si="29">IFERROR(Q201/P201-1,0)</f>
        <v>0.21848739495798308</v>
      </c>
      <c r="V201" s="46">
        <f t="shared" ref="V201:V214" si="30">AVERAGE(S201:U201)</f>
        <v>-0.14692598530640333</v>
      </c>
      <c r="W201" s="47">
        <f t="shared" ref="W201:W214" si="31">AVERAGE(T201:U201)</f>
        <v>0.13117352204039501</v>
      </c>
    </row>
    <row r="202" spans="1:23" x14ac:dyDescent="0.3">
      <c r="A202" t="s">
        <v>7</v>
      </c>
      <c r="B202">
        <v>2341</v>
      </c>
      <c r="C202" t="s">
        <v>821</v>
      </c>
      <c r="D202" t="str">
        <f t="shared" si="24"/>
        <v>(819)</v>
      </c>
      <c r="E202" t="str">
        <f t="shared" si="25"/>
        <v>819</v>
      </c>
      <c r="F202" t="str">
        <f t="shared" si="26"/>
        <v>SEATTLE-TACOMA</v>
      </c>
      <c r="L202" t="s">
        <v>647</v>
      </c>
      <c r="M202" t="s">
        <v>435</v>
      </c>
      <c r="N202" s="3">
        <v>187</v>
      </c>
      <c r="O202" s="3">
        <v>56</v>
      </c>
      <c r="P202" s="3">
        <v>47</v>
      </c>
      <c r="Q202" s="3">
        <v>55</v>
      </c>
      <c r="R202" s="3">
        <v>345</v>
      </c>
      <c r="S202" s="46">
        <f t="shared" si="27"/>
        <v>-0.70053475935828879</v>
      </c>
      <c r="T202" s="46">
        <f t="shared" si="28"/>
        <v>-0.1607142857142857</v>
      </c>
      <c r="U202" s="46">
        <f t="shared" si="29"/>
        <v>0.17021276595744683</v>
      </c>
      <c r="V202" s="46">
        <f t="shared" si="30"/>
        <v>-0.23034542637170921</v>
      </c>
      <c r="W202" s="47">
        <f t="shared" si="31"/>
        <v>4.7492401215805669E-3</v>
      </c>
    </row>
    <row r="203" spans="1:23" x14ac:dyDescent="0.3">
      <c r="A203" t="s">
        <v>6</v>
      </c>
      <c r="B203">
        <v>1898</v>
      </c>
      <c r="C203" t="s">
        <v>821</v>
      </c>
      <c r="D203" t="str">
        <f t="shared" si="24"/>
        <v>(613)</v>
      </c>
      <c r="E203" t="str">
        <f t="shared" si="25"/>
        <v>613</v>
      </c>
      <c r="F203" t="str">
        <f t="shared" si="26"/>
        <v>MINNEAPOLIS-ST. PAUL</v>
      </c>
      <c r="L203" t="s">
        <v>579</v>
      </c>
      <c r="M203" t="s">
        <v>368</v>
      </c>
      <c r="N203" s="3">
        <v>3744</v>
      </c>
      <c r="O203" s="3">
        <v>2341</v>
      </c>
      <c r="P203" s="3">
        <v>2499</v>
      </c>
      <c r="Q203" s="3">
        <v>2612</v>
      </c>
      <c r="R203" s="3">
        <v>11196</v>
      </c>
      <c r="S203" s="46">
        <f t="shared" si="27"/>
        <v>-0.37473290598290598</v>
      </c>
      <c r="T203" s="46">
        <f t="shared" si="28"/>
        <v>6.7492524562152933E-2</v>
      </c>
      <c r="U203" s="46">
        <f t="shared" si="29"/>
        <v>4.5218087234893956E-2</v>
      </c>
      <c r="V203" s="46">
        <f t="shared" si="30"/>
        <v>-8.7340764728619694E-2</v>
      </c>
      <c r="W203" s="47">
        <f t="shared" si="31"/>
        <v>5.6355305898523445E-2</v>
      </c>
    </row>
    <row r="204" spans="1:23" x14ac:dyDescent="0.3">
      <c r="A204" t="s">
        <v>15</v>
      </c>
      <c r="B204">
        <v>1707</v>
      </c>
      <c r="C204" t="s">
        <v>821</v>
      </c>
      <c r="D204" t="str">
        <f t="shared" si="24"/>
        <v>(839)</v>
      </c>
      <c r="E204" t="str">
        <f t="shared" si="25"/>
        <v>839</v>
      </c>
      <c r="F204" t="str">
        <f t="shared" si="26"/>
        <v>LAS VEGAS</v>
      </c>
      <c r="L204" t="s">
        <v>586</v>
      </c>
      <c r="M204" t="s">
        <v>341</v>
      </c>
      <c r="N204" s="3">
        <v>2054</v>
      </c>
      <c r="O204" s="3">
        <v>1396</v>
      </c>
      <c r="P204" s="3">
        <v>1374</v>
      </c>
      <c r="Q204" s="3">
        <v>1247</v>
      </c>
      <c r="R204" s="3">
        <v>6071</v>
      </c>
      <c r="S204" s="46">
        <f t="shared" si="27"/>
        <v>-0.32035053554040893</v>
      </c>
      <c r="T204" s="46">
        <f t="shared" si="28"/>
        <v>-1.5759312320916874E-2</v>
      </c>
      <c r="U204" s="46">
        <f t="shared" si="29"/>
        <v>-9.243085880640467E-2</v>
      </c>
      <c r="V204" s="46">
        <f t="shared" si="30"/>
        <v>-0.14284690222257682</v>
      </c>
      <c r="W204" s="47">
        <f t="shared" si="31"/>
        <v>-5.4095085563660772E-2</v>
      </c>
    </row>
    <row r="205" spans="1:23" x14ac:dyDescent="0.3">
      <c r="A205" t="s">
        <v>10</v>
      </c>
      <c r="B205">
        <v>1641</v>
      </c>
      <c r="C205" t="s">
        <v>821</v>
      </c>
      <c r="D205" t="str">
        <f t="shared" si="24"/>
        <v>(609)</v>
      </c>
      <c r="E205" t="str">
        <f t="shared" si="25"/>
        <v>609</v>
      </c>
      <c r="F205" t="str">
        <f t="shared" si="26"/>
        <v>ST. LOUIS</v>
      </c>
      <c r="L205" t="s">
        <v>671</v>
      </c>
      <c r="M205" t="s">
        <v>343</v>
      </c>
      <c r="N205" s="3">
        <v>52</v>
      </c>
      <c r="O205" s="3">
        <v>34</v>
      </c>
      <c r="P205" s="3">
        <v>33</v>
      </c>
      <c r="Q205" s="3">
        <v>29</v>
      </c>
      <c r="R205" s="3">
        <v>148</v>
      </c>
      <c r="S205" s="46">
        <f t="shared" si="27"/>
        <v>-0.34615384615384615</v>
      </c>
      <c r="T205" s="46">
        <f t="shared" si="28"/>
        <v>-2.9411764705882359E-2</v>
      </c>
      <c r="U205" s="46">
        <f t="shared" si="29"/>
        <v>-0.12121212121212122</v>
      </c>
      <c r="V205" s="46">
        <f t="shared" si="30"/>
        <v>-0.16559257735728325</v>
      </c>
      <c r="W205" s="47">
        <f t="shared" si="31"/>
        <v>-7.5311942959001787E-2</v>
      </c>
    </row>
    <row r="206" spans="1:23" x14ac:dyDescent="0.3">
      <c r="A206" t="s">
        <v>12</v>
      </c>
      <c r="B206">
        <v>1622</v>
      </c>
      <c r="C206" t="s">
        <v>821</v>
      </c>
      <c r="D206" t="str">
        <f t="shared" si="24"/>
        <v>(617)</v>
      </c>
      <c r="E206" t="str">
        <f t="shared" si="25"/>
        <v>617</v>
      </c>
      <c r="F206" t="str">
        <f t="shared" si="26"/>
        <v>MILWAUKEE</v>
      </c>
      <c r="L206" t="s">
        <v>676</v>
      </c>
      <c r="M206" t="s">
        <v>463</v>
      </c>
      <c r="N206" s="3">
        <v>36</v>
      </c>
      <c r="O206" s="3">
        <v>29</v>
      </c>
      <c r="P206" s="3">
        <v>27</v>
      </c>
      <c r="Q206" s="3">
        <v>20</v>
      </c>
      <c r="R206" s="3">
        <v>112</v>
      </c>
      <c r="S206" s="46">
        <f t="shared" si="27"/>
        <v>-0.19444444444444442</v>
      </c>
      <c r="T206" s="46">
        <f t="shared" si="28"/>
        <v>-6.8965517241379337E-2</v>
      </c>
      <c r="U206" s="46">
        <f t="shared" si="29"/>
        <v>-0.2592592592592593</v>
      </c>
      <c r="V206" s="46">
        <f t="shared" si="30"/>
        <v>-0.17422307364836101</v>
      </c>
      <c r="W206" s="47">
        <f t="shared" si="31"/>
        <v>-0.16411238825031932</v>
      </c>
    </row>
    <row r="207" spans="1:23" x14ac:dyDescent="0.3">
      <c r="A207" t="s">
        <v>11</v>
      </c>
      <c r="B207">
        <v>1614</v>
      </c>
      <c r="C207" t="s">
        <v>821</v>
      </c>
      <c r="D207" t="str">
        <f t="shared" si="24"/>
        <v>(616)</v>
      </c>
      <c r="E207" t="str">
        <f t="shared" si="25"/>
        <v>616</v>
      </c>
      <c r="F207" t="str">
        <f t="shared" si="26"/>
        <v>KANSAS CITY</v>
      </c>
      <c r="L207" t="s">
        <v>733</v>
      </c>
      <c r="M207" t="s">
        <v>520</v>
      </c>
      <c r="N207" s="3">
        <v>1</v>
      </c>
      <c r="O207" s="3">
        <v>3</v>
      </c>
      <c r="P207" s="3">
        <v>2</v>
      </c>
      <c r="Q207" s="3">
        <v>3</v>
      </c>
      <c r="R207" s="3">
        <v>9</v>
      </c>
      <c r="S207" s="46">
        <f t="shared" si="27"/>
        <v>2</v>
      </c>
      <c r="T207" s="46">
        <f t="shared" si="28"/>
        <v>-0.33333333333333337</v>
      </c>
      <c r="U207" s="46">
        <f t="shared" si="29"/>
        <v>0.5</v>
      </c>
      <c r="V207" s="46">
        <f t="shared" si="30"/>
        <v>0.72222222222222221</v>
      </c>
      <c r="W207" s="47">
        <f t="shared" si="31"/>
        <v>8.3333333333333315E-2</v>
      </c>
    </row>
    <row r="208" spans="1:23" x14ac:dyDescent="0.3">
      <c r="A208" t="s">
        <v>13</v>
      </c>
      <c r="B208">
        <v>1396</v>
      </c>
      <c r="C208" t="s">
        <v>821</v>
      </c>
      <c r="D208" t="str">
        <f t="shared" si="24"/>
        <v>(820)</v>
      </c>
      <c r="E208" t="str">
        <f t="shared" si="25"/>
        <v>820</v>
      </c>
      <c r="F208" t="str">
        <f t="shared" si="26"/>
        <v>PORTLAND OR</v>
      </c>
      <c r="L208" t="s">
        <v>584</v>
      </c>
      <c r="M208" t="s">
        <v>373</v>
      </c>
      <c r="N208" s="3">
        <v>2300</v>
      </c>
      <c r="O208" s="3">
        <v>1707</v>
      </c>
      <c r="P208" s="3">
        <v>1501</v>
      </c>
      <c r="Q208" s="3">
        <v>1491</v>
      </c>
      <c r="R208" s="3">
        <v>6999</v>
      </c>
      <c r="S208" s="46">
        <f t="shared" si="27"/>
        <v>-0.25782608695652176</v>
      </c>
      <c r="T208" s="46">
        <f t="shared" si="28"/>
        <v>-0.12067955477445813</v>
      </c>
      <c r="U208" s="46">
        <f t="shared" si="29"/>
        <v>-6.6622251832112456E-3</v>
      </c>
      <c r="V208" s="46">
        <f t="shared" si="30"/>
        <v>-0.12838928897139704</v>
      </c>
      <c r="W208" s="47">
        <f t="shared" si="31"/>
        <v>-6.3670889978834688E-2</v>
      </c>
    </row>
    <row r="209" spans="1:23" x14ac:dyDescent="0.3">
      <c r="A209" t="s">
        <v>14</v>
      </c>
      <c r="B209">
        <v>1326</v>
      </c>
      <c r="C209" t="s">
        <v>821</v>
      </c>
      <c r="D209" t="str">
        <f t="shared" si="24"/>
        <v>(770)</v>
      </c>
      <c r="E209" t="str">
        <f t="shared" si="25"/>
        <v>770</v>
      </c>
      <c r="F209" t="str">
        <f t="shared" si="26"/>
        <v>SALT LAKE CITY</v>
      </c>
      <c r="L209" t="s">
        <v>727</v>
      </c>
      <c r="M209" t="s">
        <v>514</v>
      </c>
      <c r="N209" s="3">
        <v>2</v>
      </c>
      <c r="O209" s="3">
        <v>3</v>
      </c>
      <c r="P209" s="3">
        <v>6</v>
      </c>
      <c r="Q209" s="3">
        <v>1</v>
      </c>
      <c r="R209" s="3">
        <v>12</v>
      </c>
      <c r="S209" s="46">
        <f t="shared" si="27"/>
        <v>0.5</v>
      </c>
      <c r="T209" s="46">
        <f t="shared" si="28"/>
        <v>1</v>
      </c>
      <c r="U209" s="46">
        <f t="shared" si="29"/>
        <v>-0.83333333333333337</v>
      </c>
      <c r="V209" s="46">
        <f t="shared" si="30"/>
        <v>0.22222222222222221</v>
      </c>
      <c r="W209" s="47">
        <f t="shared" si="31"/>
        <v>8.3333333333333315E-2</v>
      </c>
    </row>
    <row r="210" spans="1:23" x14ac:dyDescent="0.3">
      <c r="A210" t="s">
        <v>17</v>
      </c>
      <c r="B210">
        <v>1284</v>
      </c>
      <c r="C210" t="s">
        <v>821</v>
      </c>
      <c r="D210" t="str">
        <f t="shared" si="24"/>
        <v>(527)</v>
      </c>
      <c r="E210" t="str">
        <f t="shared" si="25"/>
        <v>527</v>
      </c>
      <c r="F210" t="str">
        <f t="shared" si="26"/>
        <v>INDIANAPOLIS</v>
      </c>
      <c r="L210" t="s">
        <v>641</v>
      </c>
      <c r="M210" t="s">
        <v>429</v>
      </c>
      <c r="N210" s="3">
        <v>125</v>
      </c>
      <c r="O210" s="3">
        <v>75</v>
      </c>
      <c r="P210" s="3">
        <v>110</v>
      </c>
      <c r="Q210" s="3">
        <v>71</v>
      </c>
      <c r="R210" s="3">
        <v>381</v>
      </c>
      <c r="S210" s="46">
        <f t="shared" si="27"/>
        <v>-0.4</v>
      </c>
      <c r="T210" s="46">
        <f t="shared" si="28"/>
        <v>0.46666666666666656</v>
      </c>
      <c r="U210" s="46">
        <f t="shared" si="29"/>
        <v>-0.3545454545454545</v>
      </c>
      <c r="V210" s="46">
        <f t="shared" si="30"/>
        <v>-9.5959595959595981E-2</v>
      </c>
      <c r="W210" s="47">
        <f t="shared" si="31"/>
        <v>5.6060606060606033E-2</v>
      </c>
    </row>
    <row r="211" spans="1:23" x14ac:dyDescent="0.3">
      <c r="A211" t="s">
        <v>16</v>
      </c>
      <c r="B211">
        <v>1081</v>
      </c>
      <c r="C211" t="s">
        <v>821</v>
      </c>
      <c r="D211" t="str">
        <f t="shared" si="24"/>
        <v>(510)</v>
      </c>
      <c r="E211" t="str">
        <f t="shared" si="25"/>
        <v>510</v>
      </c>
      <c r="F211" t="str">
        <f t="shared" si="26"/>
        <v>CLEVELAND-AKRON (CANTON)</v>
      </c>
      <c r="L211" t="s">
        <v>708</v>
      </c>
      <c r="M211" t="s">
        <v>495</v>
      </c>
      <c r="N211" s="3">
        <v>4</v>
      </c>
      <c r="O211" s="3">
        <v>9</v>
      </c>
      <c r="P211" s="3">
        <v>5</v>
      </c>
      <c r="Q211" s="3">
        <v>17</v>
      </c>
      <c r="R211" s="3">
        <v>35</v>
      </c>
      <c r="S211" s="46">
        <f t="shared" si="27"/>
        <v>1.25</v>
      </c>
      <c r="T211" s="46">
        <f t="shared" si="28"/>
        <v>-0.44444444444444442</v>
      </c>
      <c r="U211" s="46">
        <f t="shared" si="29"/>
        <v>2.4</v>
      </c>
      <c r="V211" s="46">
        <f t="shared" si="30"/>
        <v>1.0685185185185186</v>
      </c>
      <c r="W211" s="47">
        <f t="shared" si="31"/>
        <v>0.97777777777777775</v>
      </c>
    </row>
    <row r="212" spans="1:23" x14ac:dyDescent="0.3">
      <c r="A212" t="s">
        <v>18</v>
      </c>
      <c r="B212">
        <v>842</v>
      </c>
      <c r="C212" t="s">
        <v>821</v>
      </c>
      <c r="D212" t="str">
        <f t="shared" si="24"/>
        <v>(535)</v>
      </c>
      <c r="E212" t="str">
        <f t="shared" si="25"/>
        <v>535</v>
      </c>
      <c r="F212" t="str">
        <f t="shared" si="26"/>
        <v>COLUMBUS OH</v>
      </c>
      <c r="L212" t="s">
        <v>739</v>
      </c>
      <c r="M212" t="s">
        <v>526</v>
      </c>
      <c r="N212" s="3">
        <v>3</v>
      </c>
      <c r="O212" s="3">
        <v>2</v>
      </c>
      <c r="P212" s="3"/>
      <c r="Q212" s="3">
        <v>5</v>
      </c>
      <c r="R212" s="3">
        <v>10</v>
      </c>
      <c r="S212" s="46">
        <f t="shared" si="27"/>
        <v>-0.33333333333333337</v>
      </c>
      <c r="T212" s="46">
        <f t="shared" si="28"/>
        <v>-1</v>
      </c>
      <c r="U212" s="46">
        <f t="shared" si="29"/>
        <v>0</v>
      </c>
      <c r="V212" s="46">
        <f t="shared" si="30"/>
        <v>-0.44444444444444448</v>
      </c>
      <c r="W212" s="47">
        <f t="shared" si="31"/>
        <v>-0.5</v>
      </c>
    </row>
    <row r="213" spans="1:23" x14ac:dyDescent="0.3">
      <c r="A213" t="s">
        <v>21</v>
      </c>
      <c r="B213">
        <v>830</v>
      </c>
      <c r="C213" t="s">
        <v>821</v>
      </c>
      <c r="D213" t="str">
        <f t="shared" si="24"/>
        <v>(669)</v>
      </c>
      <c r="E213" t="str">
        <f t="shared" si="25"/>
        <v>669</v>
      </c>
      <c r="F213" t="str">
        <f t="shared" si="26"/>
        <v>MADISON</v>
      </c>
      <c r="L213" t="s">
        <v>610</v>
      </c>
      <c r="M213" t="s">
        <v>397</v>
      </c>
      <c r="N213" s="3">
        <v>405</v>
      </c>
      <c r="O213" s="3">
        <v>251</v>
      </c>
      <c r="P213" s="3">
        <v>232</v>
      </c>
      <c r="Q213" s="3">
        <v>210</v>
      </c>
      <c r="R213" s="3">
        <v>1098</v>
      </c>
      <c r="S213" s="46">
        <f t="shared" si="27"/>
        <v>-0.38024691358024687</v>
      </c>
      <c r="T213" s="46">
        <f t="shared" si="28"/>
        <v>-7.569721115537853E-2</v>
      </c>
      <c r="U213" s="46">
        <f t="shared" si="29"/>
        <v>-9.4827586206896575E-2</v>
      </c>
      <c r="V213" s="46">
        <f t="shared" si="30"/>
        <v>-0.183590570314174</v>
      </c>
      <c r="W213" s="47">
        <f t="shared" si="31"/>
        <v>-8.5262398681137552E-2</v>
      </c>
    </row>
    <row r="214" spans="1:23" x14ac:dyDescent="0.3">
      <c r="A214" t="s">
        <v>19</v>
      </c>
      <c r="B214">
        <v>829</v>
      </c>
      <c r="C214" t="s">
        <v>821</v>
      </c>
      <c r="D214" t="str">
        <f t="shared" si="24"/>
        <v>(652)</v>
      </c>
      <c r="E214" t="str">
        <f t="shared" si="25"/>
        <v>652</v>
      </c>
      <c r="F214" t="str">
        <f t="shared" si="26"/>
        <v>OMAHA</v>
      </c>
      <c r="L214" t="s">
        <v>407</v>
      </c>
      <c r="M214" t="s">
        <v>407</v>
      </c>
      <c r="N214" s="3">
        <v>67980</v>
      </c>
      <c r="O214" s="3">
        <v>47010</v>
      </c>
      <c r="P214" s="3">
        <v>45660</v>
      </c>
      <c r="Q214" s="3">
        <v>45565</v>
      </c>
      <c r="R214" s="3">
        <v>206215</v>
      </c>
      <c r="S214" s="46">
        <f t="shared" si="27"/>
        <v>-0.30847308031774057</v>
      </c>
      <c r="T214" s="46">
        <f t="shared" si="28"/>
        <v>-2.8717294192724951E-2</v>
      </c>
      <c r="U214" s="46">
        <f t="shared" si="29"/>
        <v>-2.0805957074024883E-3</v>
      </c>
      <c r="V214" s="46">
        <f t="shared" si="30"/>
        <v>-0.113090323405956</v>
      </c>
      <c r="W214" s="47">
        <f t="shared" si="31"/>
        <v>-1.539894495006372E-2</v>
      </c>
    </row>
    <row r="215" spans="1:23" x14ac:dyDescent="0.3">
      <c r="A215" t="s">
        <v>23</v>
      </c>
      <c r="B215">
        <v>662</v>
      </c>
      <c r="C215" t="s">
        <v>821</v>
      </c>
      <c r="D215" t="str">
        <f t="shared" si="24"/>
        <v>(678)</v>
      </c>
      <c r="E215" t="str">
        <f t="shared" si="25"/>
        <v>678</v>
      </c>
      <c r="F215" t="str">
        <f t="shared" si="26"/>
        <v>WICHITA-HUTCHINSON PLUS</v>
      </c>
      <c r="L215" t="s">
        <v>269</v>
      </c>
      <c r="N215" s="3">
        <v>135698</v>
      </c>
      <c r="O215" s="3">
        <v>93804</v>
      </c>
      <c r="P215" s="3">
        <v>91090</v>
      </c>
      <c r="Q215" s="3">
        <v>90936</v>
      </c>
      <c r="R215" s="3">
        <v>411528</v>
      </c>
    </row>
    <row r="216" spans="1:23" x14ac:dyDescent="0.3">
      <c r="A216" t="s">
        <v>22</v>
      </c>
      <c r="B216">
        <v>597</v>
      </c>
      <c r="C216" t="s">
        <v>821</v>
      </c>
      <c r="D216" t="str">
        <f t="shared" si="24"/>
        <v>(515)</v>
      </c>
      <c r="E216" t="str">
        <f t="shared" si="25"/>
        <v>515</v>
      </c>
      <c r="F216" t="str">
        <f t="shared" si="26"/>
        <v>CINCINNATI</v>
      </c>
    </row>
    <row r="217" spans="1:23" x14ac:dyDescent="0.3">
      <c r="A217" t="s">
        <v>24</v>
      </c>
      <c r="B217">
        <v>591</v>
      </c>
      <c r="C217" t="s">
        <v>821</v>
      </c>
      <c r="D217" t="str">
        <f t="shared" si="24"/>
        <v>(803)</v>
      </c>
      <c r="E217" t="str">
        <f t="shared" si="25"/>
        <v>803</v>
      </c>
      <c r="F217" t="str">
        <f t="shared" si="26"/>
        <v>LOS ANGELES</v>
      </c>
    </row>
    <row r="218" spans="1:23" x14ac:dyDescent="0.3">
      <c r="A218" t="s">
        <v>30</v>
      </c>
      <c r="B218">
        <v>557</v>
      </c>
      <c r="C218" t="s">
        <v>821</v>
      </c>
      <c r="D218" t="str">
        <f t="shared" si="24"/>
        <v>(752)</v>
      </c>
      <c r="E218" t="str">
        <f t="shared" si="25"/>
        <v>752</v>
      </c>
      <c r="F218" t="str">
        <f t="shared" si="26"/>
        <v>COLORADO SPRINGS-PUEBLO</v>
      </c>
    </row>
    <row r="219" spans="1:23" x14ac:dyDescent="0.3">
      <c r="A219" t="s">
        <v>20</v>
      </c>
      <c r="B219">
        <v>509</v>
      </c>
      <c r="C219" t="s">
        <v>821</v>
      </c>
      <c r="D219" t="str">
        <f t="shared" si="24"/>
        <v>(501)</v>
      </c>
      <c r="E219" t="str">
        <f t="shared" si="25"/>
        <v>501</v>
      </c>
      <c r="F219" t="str">
        <f t="shared" si="26"/>
        <v>NEW YORK</v>
      </c>
    </row>
    <row r="220" spans="1:23" x14ac:dyDescent="0.3">
      <c r="A220" t="s">
        <v>27</v>
      </c>
      <c r="B220">
        <v>488</v>
      </c>
      <c r="C220" t="s">
        <v>821</v>
      </c>
      <c r="D220" t="str">
        <f t="shared" si="24"/>
        <v>(679)</v>
      </c>
      <c r="E220" t="str">
        <f t="shared" si="25"/>
        <v>679</v>
      </c>
      <c r="F220" t="str">
        <f t="shared" si="26"/>
        <v>DES MOINES-AMES</v>
      </c>
    </row>
    <row r="221" spans="1:23" x14ac:dyDescent="0.3">
      <c r="A221" t="s">
        <v>28</v>
      </c>
      <c r="B221">
        <v>411</v>
      </c>
      <c r="C221" t="s">
        <v>821</v>
      </c>
      <c r="D221" t="str">
        <f t="shared" si="24"/>
        <v>(542)</v>
      </c>
      <c r="E221" t="str">
        <f t="shared" si="25"/>
        <v>542</v>
      </c>
      <c r="F221" t="str">
        <f t="shared" si="26"/>
        <v>DAYTON</v>
      </c>
    </row>
    <row r="222" spans="1:23" x14ac:dyDescent="0.3">
      <c r="A222" t="s">
        <v>25</v>
      </c>
      <c r="B222">
        <v>353</v>
      </c>
      <c r="C222" t="s">
        <v>821</v>
      </c>
      <c r="D222" t="str">
        <f t="shared" si="24"/>
        <v>(504)</v>
      </c>
      <c r="E222" t="str">
        <f t="shared" si="25"/>
        <v>504</v>
      </c>
      <c r="F222" t="str">
        <f t="shared" si="26"/>
        <v>PHILADELPHIA</v>
      </c>
    </row>
    <row r="223" spans="1:23" x14ac:dyDescent="0.3">
      <c r="A223" t="s">
        <v>29</v>
      </c>
      <c r="B223">
        <v>349</v>
      </c>
      <c r="C223" t="s">
        <v>821</v>
      </c>
      <c r="D223" t="str">
        <f t="shared" si="24"/>
        <v>(505)</v>
      </c>
      <c r="E223" t="str">
        <f t="shared" si="25"/>
        <v>505</v>
      </c>
      <c r="F223" t="str">
        <f t="shared" si="26"/>
        <v>DETROIT</v>
      </c>
    </row>
    <row r="224" spans="1:23" x14ac:dyDescent="0.3">
      <c r="A224" t="s">
        <v>31</v>
      </c>
      <c r="B224">
        <v>329</v>
      </c>
      <c r="C224" t="s">
        <v>821</v>
      </c>
      <c r="D224" t="str">
        <f t="shared" si="24"/>
        <v>(637)</v>
      </c>
      <c r="E224" t="str">
        <f t="shared" si="25"/>
        <v>637</v>
      </c>
      <c r="F224" t="str">
        <f t="shared" si="26"/>
        <v>CEDAR RAPIDS-WTRLO-IWC&amp;DUB</v>
      </c>
    </row>
    <row r="225" spans="1:6" x14ac:dyDescent="0.3">
      <c r="A225" t="s">
        <v>40</v>
      </c>
      <c r="B225">
        <v>296</v>
      </c>
      <c r="C225" t="s">
        <v>821</v>
      </c>
      <c r="D225" t="str">
        <f t="shared" si="24"/>
        <v>(722)</v>
      </c>
      <c r="E225" t="str">
        <f t="shared" si="25"/>
        <v>722</v>
      </c>
      <c r="F225" t="str">
        <f t="shared" si="26"/>
        <v>LINCOLN &amp; HASTINGS-KRNY</v>
      </c>
    </row>
    <row r="226" spans="1:6" x14ac:dyDescent="0.3">
      <c r="A226" t="s">
        <v>32</v>
      </c>
      <c r="B226">
        <v>290</v>
      </c>
      <c r="C226" t="s">
        <v>821</v>
      </c>
      <c r="D226" t="str">
        <f t="shared" si="24"/>
        <v>(658)</v>
      </c>
      <c r="E226" t="str">
        <f t="shared" si="25"/>
        <v>658</v>
      </c>
      <c r="F226" t="str">
        <f t="shared" si="26"/>
        <v>GREEN BAY-APPLETON</v>
      </c>
    </row>
    <row r="227" spans="1:6" x14ac:dyDescent="0.3">
      <c r="A227" t="s">
        <v>39</v>
      </c>
      <c r="B227">
        <v>289</v>
      </c>
      <c r="C227" t="s">
        <v>821</v>
      </c>
      <c r="D227" t="str">
        <f t="shared" si="24"/>
        <v>(547)</v>
      </c>
      <c r="E227" t="str">
        <f t="shared" si="25"/>
        <v>547</v>
      </c>
      <c r="F227" t="str">
        <f t="shared" si="26"/>
        <v>TOLEDO</v>
      </c>
    </row>
    <row r="228" spans="1:6" x14ac:dyDescent="0.3">
      <c r="A228" t="s">
        <v>45</v>
      </c>
      <c r="B228">
        <v>288</v>
      </c>
      <c r="C228" t="s">
        <v>821</v>
      </c>
      <c r="D228" t="str">
        <f t="shared" si="24"/>
        <v>(757)</v>
      </c>
      <c r="E228" t="str">
        <f t="shared" si="25"/>
        <v>757</v>
      </c>
      <c r="F228" t="str">
        <f t="shared" si="26"/>
        <v>BOISE</v>
      </c>
    </row>
    <row r="229" spans="1:6" x14ac:dyDescent="0.3">
      <c r="A229" t="s">
        <v>37</v>
      </c>
      <c r="B229">
        <v>271</v>
      </c>
      <c r="C229" t="s">
        <v>821</v>
      </c>
      <c r="D229" t="str">
        <f t="shared" si="24"/>
        <v>(682)</v>
      </c>
      <c r="E229" t="str">
        <f t="shared" si="25"/>
        <v>682</v>
      </c>
      <c r="F229" t="str">
        <f t="shared" si="26"/>
        <v>DAVENPORT-R.ISLAND-MOLINE</v>
      </c>
    </row>
    <row r="230" spans="1:6" x14ac:dyDescent="0.3">
      <c r="A230" t="s">
        <v>38</v>
      </c>
      <c r="B230">
        <v>268</v>
      </c>
      <c r="C230" t="s">
        <v>821</v>
      </c>
      <c r="D230" t="str">
        <f t="shared" si="24"/>
        <v>(623)</v>
      </c>
      <c r="E230" t="str">
        <f t="shared" si="25"/>
        <v>623</v>
      </c>
      <c r="F230" t="str">
        <f t="shared" si="26"/>
        <v>DALLAS-FT. WORTH</v>
      </c>
    </row>
    <row r="231" spans="1:6" x14ac:dyDescent="0.3">
      <c r="A231" t="s">
        <v>26</v>
      </c>
      <c r="B231">
        <v>259</v>
      </c>
      <c r="C231" t="s">
        <v>821</v>
      </c>
      <c r="D231" t="str">
        <f t="shared" si="24"/>
        <v>(511)</v>
      </c>
      <c r="E231" t="str">
        <f t="shared" si="25"/>
        <v>511</v>
      </c>
      <c r="F231" t="str">
        <f t="shared" si="26"/>
        <v>WASHINGTON DC (HAGRSTWN)</v>
      </c>
    </row>
    <row r="232" spans="1:6" x14ac:dyDescent="0.3">
      <c r="A232" t="s">
        <v>43</v>
      </c>
      <c r="B232">
        <v>253</v>
      </c>
      <c r="C232" t="s">
        <v>821</v>
      </c>
      <c r="D232" t="str">
        <f t="shared" si="24"/>
        <v>(604)</v>
      </c>
      <c r="E232" t="str">
        <f t="shared" si="25"/>
        <v>604</v>
      </c>
      <c r="F232" t="str">
        <f t="shared" si="26"/>
        <v>COLUMBIA-JEFFERSON CITY</v>
      </c>
    </row>
    <row r="233" spans="1:6" x14ac:dyDescent="0.3">
      <c r="A233" t="s">
        <v>41</v>
      </c>
      <c r="B233">
        <v>251</v>
      </c>
      <c r="C233" t="s">
        <v>821</v>
      </c>
      <c r="D233" t="str">
        <f t="shared" si="24"/>
        <v>(881)</v>
      </c>
      <c r="E233" t="str">
        <f t="shared" si="25"/>
        <v>881</v>
      </c>
      <c r="F233" t="str">
        <f t="shared" si="26"/>
        <v>SPOKANE</v>
      </c>
    </row>
    <row r="234" spans="1:6" x14ac:dyDescent="0.3">
      <c r="A234" t="s">
        <v>33</v>
      </c>
      <c r="B234">
        <v>249</v>
      </c>
      <c r="C234" t="s">
        <v>821</v>
      </c>
      <c r="D234" t="str">
        <f t="shared" si="24"/>
        <v>(648)</v>
      </c>
      <c r="E234" t="str">
        <f t="shared" si="25"/>
        <v>648</v>
      </c>
      <c r="F234" t="str">
        <f t="shared" si="26"/>
        <v>CHAMPAIGN&amp;SPRNGFLD-DECATUR</v>
      </c>
    </row>
    <row r="235" spans="1:6" x14ac:dyDescent="0.3">
      <c r="A235" t="s">
        <v>42</v>
      </c>
      <c r="B235">
        <v>247</v>
      </c>
      <c r="C235" t="s">
        <v>821</v>
      </c>
      <c r="D235" t="str">
        <f t="shared" si="24"/>
        <v>(724)</v>
      </c>
      <c r="E235" t="str">
        <f t="shared" si="25"/>
        <v>724</v>
      </c>
      <c r="F235" t="str">
        <f t="shared" si="26"/>
        <v>FARGO</v>
      </c>
    </row>
    <row r="236" spans="1:6" x14ac:dyDescent="0.3">
      <c r="A236" t="s">
        <v>35</v>
      </c>
      <c r="B236">
        <v>241</v>
      </c>
      <c r="C236" t="s">
        <v>821</v>
      </c>
      <c r="D236" t="str">
        <f t="shared" si="24"/>
        <v>(619)</v>
      </c>
      <c r="E236" t="str">
        <f t="shared" si="25"/>
        <v>619</v>
      </c>
      <c r="F236" t="str">
        <f t="shared" si="26"/>
        <v>SPRINGFIELD MO</v>
      </c>
    </row>
    <row r="237" spans="1:6" x14ac:dyDescent="0.3">
      <c r="A237" t="s">
        <v>51</v>
      </c>
      <c r="B237">
        <v>226</v>
      </c>
      <c r="C237" t="s">
        <v>821</v>
      </c>
      <c r="D237" t="str">
        <f t="shared" si="24"/>
        <v>(789)</v>
      </c>
      <c r="E237" t="str">
        <f t="shared" si="25"/>
        <v>789</v>
      </c>
      <c r="F237" t="str">
        <f t="shared" si="26"/>
        <v>TUCSON (SIERRA VISTA)</v>
      </c>
    </row>
    <row r="238" spans="1:6" x14ac:dyDescent="0.3">
      <c r="A238" t="s">
        <v>44</v>
      </c>
      <c r="B238">
        <v>215</v>
      </c>
      <c r="C238" t="s">
        <v>821</v>
      </c>
      <c r="D238" t="str">
        <f t="shared" si="24"/>
        <v>(702)</v>
      </c>
      <c r="E238" t="str">
        <f t="shared" si="25"/>
        <v>702</v>
      </c>
      <c r="F238" t="str">
        <f t="shared" si="26"/>
        <v>LA CROSSE-EAU CLAIRE</v>
      </c>
    </row>
    <row r="239" spans="1:6" x14ac:dyDescent="0.3">
      <c r="A239" t="s">
        <v>48</v>
      </c>
      <c r="B239">
        <v>207</v>
      </c>
      <c r="C239" t="s">
        <v>821</v>
      </c>
      <c r="D239" t="str">
        <f t="shared" si="24"/>
        <v>(725)</v>
      </c>
      <c r="E239" t="str">
        <f t="shared" si="25"/>
        <v>725</v>
      </c>
      <c r="F239" t="str">
        <f t="shared" si="26"/>
        <v>SIOUX FALLS(MITCHELL)</v>
      </c>
    </row>
    <row r="240" spans="1:6" x14ac:dyDescent="0.3">
      <c r="A240" t="s">
        <v>46</v>
      </c>
      <c r="B240">
        <v>202</v>
      </c>
      <c r="C240" t="s">
        <v>821</v>
      </c>
      <c r="D240" t="str">
        <f t="shared" si="24"/>
        <v>(807)</v>
      </c>
      <c r="E240" t="str">
        <f t="shared" si="25"/>
        <v>807</v>
      </c>
      <c r="F240" t="str">
        <f t="shared" si="26"/>
        <v>SAN FRANCISCO-OAK-SAN JOSE</v>
      </c>
    </row>
    <row r="241" spans="1:6" x14ac:dyDescent="0.3">
      <c r="A241" t="s">
        <v>49</v>
      </c>
      <c r="B241">
        <v>199</v>
      </c>
      <c r="C241" t="s">
        <v>821</v>
      </c>
      <c r="D241" t="str">
        <f t="shared" si="24"/>
        <v>(801)</v>
      </c>
      <c r="E241" t="str">
        <f t="shared" si="25"/>
        <v>801</v>
      </c>
      <c r="F241" t="str">
        <f t="shared" si="26"/>
        <v>EUGENE</v>
      </c>
    </row>
    <row r="242" spans="1:6" x14ac:dyDescent="0.3">
      <c r="A242" t="s">
        <v>56</v>
      </c>
      <c r="B242">
        <v>196</v>
      </c>
      <c r="C242" t="s">
        <v>821</v>
      </c>
      <c r="D242" t="str">
        <f t="shared" si="24"/>
        <v>(529)</v>
      </c>
      <c r="E242" t="str">
        <f t="shared" si="25"/>
        <v>529</v>
      </c>
      <c r="F242" t="str">
        <f t="shared" si="26"/>
        <v>LOUISVILLE</v>
      </c>
    </row>
    <row r="243" spans="1:6" x14ac:dyDescent="0.3">
      <c r="A243" t="s">
        <v>52</v>
      </c>
      <c r="B243">
        <v>194</v>
      </c>
      <c r="C243" t="s">
        <v>821</v>
      </c>
      <c r="D243" t="str">
        <f t="shared" si="24"/>
        <v>(705)</v>
      </c>
      <c r="E243" t="str">
        <f t="shared" si="25"/>
        <v>705</v>
      </c>
      <c r="F243" t="str">
        <f t="shared" si="26"/>
        <v>WAUSAU-RHINELANDER</v>
      </c>
    </row>
    <row r="244" spans="1:6" x14ac:dyDescent="0.3">
      <c r="A244" t="s">
        <v>57</v>
      </c>
      <c r="B244">
        <v>189</v>
      </c>
      <c r="C244" t="s">
        <v>821</v>
      </c>
      <c r="D244" t="str">
        <f t="shared" si="24"/>
        <v>(588)</v>
      </c>
      <c r="E244" t="str">
        <f t="shared" si="25"/>
        <v>588</v>
      </c>
      <c r="F244" t="str">
        <f t="shared" si="26"/>
        <v>SOUTH BEND-ELKHART</v>
      </c>
    </row>
    <row r="245" spans="1:6" x14ac:dyDescent="0.3">
      <c r="A245" t="s">
        <v>54</v>
      </c>
      <c r="B245">
        <v>179</v>
      </c>
      <c r="C245" t="s">
        <v>821</v>
      </c>
      <c r="D245" t="str">
        <f t="shared" si="24"/>
        <v>(509)</v>
      </c>
      <c r="E245" t="str">
        <f t="shared" si="25"/>
        <v>509</v>
      </c>
      <c r="F245" t="str">
        <f t="shared" si="26"/>
        <v>FT. WAYNE</v>
      </c>
    </row>
    <row r="246" spans="1:6" x14ac:dyDescent="0.3">
      <c r="A246" t="s">
        <v>53</v>
      </c>
      <c r="B246">
        <v>168</v>
      </c>
      <c r="C246" t="s">
        <v>821</v>
      </c>
      <c r="D246" t="str">
        <f t="shared" si="24"/>
        <v>(610)</v>
      </c>
      <c r="E246" t="str">
        <f t="shared" si="25"/>
        <v>610</v>
      </c>
      <c r="F246" t="str">
        <f t="shared" si="26"/>
        <v>ROCKFORD</v>
      </c>
    </row>
    <row r="247" spans="1:6" x14ac:dyDescent="0.3">
      <c r="A247" t="s">
        <v>62</v>
      </c>
      <c r="B247">
        <v>165</v>
      </c>
      <c r="C247" t="s">
        <v>821</v>
      </c>
      <c r="D247" t="str">
        <f t="shared" si="24"/>
        <v>(687)</v>
      </c>
      <c r="E247" t="str">
        <f t="shared" si="25"/>
        <v>687</v>
      </c>
      <c r="F247" t="str">
        <f t="shared" si="26"/>
        <v>MINOT-BSMRCK-DCKNSN(WLSTN)</v>
      </c>
    </row>
    <row r="248" spans="1:6" x14ac:dyDescent="0.3">
      <c r="A248" t="s">
        <v>50</v>
      </c>
      <c r="B248">
        <v>160</v>
      </c>
      <c r="C248" t="s">
        <v>821</v>
      </c>
      <c r="D248" t="str">
        <f t="shared" si="24"/>
        <v>(632)</v>
      </c>
      <c r="E248" t="str">
        <f t="shared" si="25"/>
        <v>632</v>
      </c>
      <c r="F248" t="str">
        <f t="shared" si="26"/>
        <v>PADUCAH-CAPE GIRARD-HARSBG</v>
      </c>
    </row>
    <row r="249" spans="1:6" x14ac:dyDescent="0.3">
      <c r="A249" t="s">
        <v>34</v>
      </c>
      <c r="B249">
        <v>149</v>
      </c>
      <c r="C249" t="s">
        <v>821</v>
      </c>
      <c r="D249" t="str">
        <f t="shared" si="24"/>
        <v>(507)</v>
      </c>
      <c r="E249" t="str">
        <f t="shared" si="25"/>
        <v>507</v>
      </c>
      <c r="F249" t="str">
        <f t="shared" si="26"/>
        <v>SAVANNAH</v>
      </c>
    </row>
    <row r="250" spans="1:6" x14ac:dyDescent="0.3">
      <c r="A250" t="s">
        <v>55</v>
      </c>
      <c r="B250">
        <v>141</v>
      </c>
      <c r="C250" t="s">
        <v>821</v>
      </c>
      <c r="D250" t="str">
        <f t="shared" si="24"/>
        <v>(810)</v>
      </c>
      <c r="E250" t="str">
        <f t="shared" si="25"/>
        <v>810</v>
      </c>
      <c r="F250" t="str">
        <f t="shared" si="26"/>
        <v>YAKIMA-PASCO-RCHLND-KNNWCK</v>
      </c>
    </row>
    <row r="251" spans="1:6" x14ac:dyDescent="0.3">
      <c r="A251" t="s">
        <v>64</v>
      </c>
      <c r="B251">
        <v>137</v>
      </c>
      <c r="C251" t="s">
        <v>821</v>
      </c>
      <c r="D251" t="str">
        <f t="shared" si="24"/>
        <v>(605)</v>
      </c>
      <c r="E251" t="str">
        <f t="shared" si="25"/>
        <v>605</v>
      </c>
      <c r="F251" t="str">
        <f t="shared" si="26"/>
        <v>TOPEKA</v>
      </c>
    </row>
    <row r="252" spans="1:6" x14ac:dyDescent="0.3">
      <c r="A252" t="s">
        <v>36</v>
      </c>
      <c r="B252">
        <v>132</v>
      </c>
      <c r="C252" t="s">
        <v>821</v>
      </c>
      <c r="D252" t="str">
        <f t="shared" si="24"/>
        <v>(503)</v>
      </c>
      <c r="E252" t="str">
        <f t="shared" si="25"/>
        <v>503</v>
      </c>
      <c r="F252" t="str">
        <f t="shared" si="26"/>
        <v>MACON</v>
      </c>
    </row>
    <row r="253" spans="1:6" x14ac:dyDescent="0.3">
      <c r="A253" t="s">
        <v>63</v>
      </c>
      <c r="B253">
        <v>128</v>
      </c>
      <c r="C253" t="s">
        <v>821</v>
      </c>
      <c r="D253" t="str">
        <f t="shared" si="24"/>
        <v>(790)</v>
      </c>
      <c r="E253" t="str">
        <f t="shared" si="25"/>
        <v>790</v>
      </c>
      <c r="F253" t="str">
        <f t="shared" si="26"/>
        <v>ALBUQUERQUE-SANTA FE</v>
      </c>
    </row>
    <row r="254" spans="1:6" x14ac:dyDescent="0.3">
      <c r="A254" t="s">
        <v>72</v>
      </c>
      <c r="B254">
        <v>125</v>
      </c>
      <c r="C254" t="s">
        <v>821</v>
      </c>
      <c r="D254" t="str">
        <f t="shared" si="24"/>
        <v>(649)</v>
      </c>
      <c r="E254" t="str">
        <f t="shared" si="25"/>
        <v>649</v>
      </c>
      <c r="F254" t="str">
        <f t="shared" si="26"/>
        <v>EVANSVILLE</v>
      </c>
    </row>
    <row r="255" spans="1:6" x14ac:dyDescent="0.3">
      <c r="A255" t="s">
        <v>67</v>
      </c>
      <c r="B255">
        <v>120</v>
      </c>
      <c r="C255" t="s">
        <v>821</v>
      </c>
      <c r="D255" t="str">
        <f t="shared" si="24"/>
        <v>(603)</v>
      </c>
      <c r="E255" t="str">
        <f t="shared" si="25"/>
        <v>603</v>
      </c>
      <c r="F255" t="str">
        <f t="shared" si="26"/>
        <v>JOPLIN-PITTSBURG</v>
      </c>
    </row>
    <row r="256" spans="1:6" x14ac:dyDescent="0.3">
      <c r="A256" t="s">
        <v>71</v>
      </c>
      <c r="B256">
        <v>114</v>
      </c>
      <c r="C256" t="s">
        <v>821</v>
      </c>
      <c r="D256" t="str">
        <f t="shared" si="24"/>
        <v>(811)</v>
      </c>
      <c r="E256" t="str">
        <f t="shared" si="25"/>
        <v>811</v>
      </c>
      <c r="F256" t="str">
        <f t="shared" si="26"/>
        <v>RENO</v>
      </c>
    </row>
    <row r="257" spans="1:6" x14ac:dyDescent="0.3">
      <c r="A257" t="s">
        <v>66</v>
      </c>
      <c r="B257">
        <v>112</v>
      </c>
      <c r="C257" t="s">
        <v>821</v>
      </c>
      <c r="D257" t="str">
        <f t="shared" si="24"/>
        <v>(675)</v>
      </c>
      <c r="E257" t="str">
        <f t="shared" si="25"/>
        <v>675</v>
      </c>
      <c r="F257" t="str">
        <f t="shared" si="26"/>
        <v>PEORIA-BLOOMINGTON</v>
      </c>
    </row>
    <row r="258" spans="1:6" x14ac:dyDescent="0.3">
      <c r="A258" t="s">
        <v>60</v>
      </c>
      <c r="B258">
        <v>108</v>
      </c>
      <c r="C258" t="s">
        <v>821</v>
      </c>
      <c r="D258" t="str">
        <f t="shared" si="24"/>
        <v>o (0)</v>
      </c>
      <c r="E258" t="str">
        <f t="shared" si="25"/>
        <v>N/A</v>
      </c>
      <c r="F258" t="str">
        <f t="shared" si="26"/>
        <v>N/A</v>
      </c>
    </row>
    <row r="259" spans="1:6" x14ac:dyDescent="0.3">
      <c r="A259" t="s">
        <v>73</v>
      </c>
      <c r="B259">
        <v>98</v>
      </c>
      <c r="C259" t="s">
        <v>821</v>
      </c>
      <c r="D259" t="str">
        <f t="shared" ref="D259:D322" si="32">IF(RIGHT(A259,1)=")",RIGHT(A259,5),"N/A")</f>
        <v>(764)</v>
      </c>
      <c r="E259" t="str">
        <f t="shared" ref="E259:E322" si="33">TRIM(IF(LEFT(D259,1)="(",MID(D259,2,3),"N/A"))</f>
        <v>764</v>
      </c>
      <c r="F259" t="str">
        <f t="shared" ref="F259:F322" si="34">UPPER(TRIM(IF(E259="N/A","N/A",LEFT(A259,LEN(A259)-5))))</f>
        <v>RAPID CITY</v>
      </c>
    </row>
    <row r="260" spans="1:6" x14ac:dyDescent="0.3">
      <c r="A260" t="s">
        <v>61</v>
      </c>
      <c r="B260">
        <v>93</v>
      </c>
      <c r="C260" t="s">
        <v>821</v>
      </c>
      <c r="D260" t="str">
        <f t="shared" si="32"/>
        <v>(676)</v>
      </c>
      <c r="E260" t="str">
        <f t="shared" si="33"/>
        <v>676</v>
      </c>
      <c r="F260" t="str">
        <f t="shared" si="34"/>
        <v>DULUTH-SUPERIOR</v>
      </c>
    </row>
    <row r="261" spans="1:6" x14ac:dyDescent="0.3">
      <c r="A261" t="s">
        <v>87</v>
      </c>
      <c r="B261">
        <v>91</v>
      </c>
      <c r="C261" t="s">
        <v>821</v>
      </c>
      <c r="D261" t="str">
        <f t="shared" si="32"/>
        <v>(671)</v>
      </c>
      <c r="E261" t="str">
        <f t="shared" si="33"/>
        <v>671</v>
      </c>
      <c r="F261" t="str">
        <f t="shared" si="34"/>
        <v>TULSA</v>
      </c>
    </row>
    <row r="262" spans="1:6" x14ac:dyDescent="0.3">
      <c r="A262" t="s">
        <v>59</v>
      </c>
      <c r="B262">
        <v>88</v>
      </c>
      <c r="C262" t="s">
        <v>821</v>
      </c>
      <c r="D262" t="str">
        <f t="shared" si="32"/>
        <v>(611)</v>
      </c>
      <c r="E262" t="str">
        <f t="shared" si="33"/>
        <v>611</v>
      </c>
      <c r="F262" t="str">
        <f t="shared" si="34"/>
        <v>ROCHESTR-MASON CITY-AUSTIN</v>
      </c>
    </row>
    <row r="263" spans="1:6" x14ac:dyDescent="0.3">
      <c r="A263" t="s">
        <v>47</v>
      </c>
      <c r="B263">
        <v>82</v>
      </c>
      <c r="C263" t="s">
        <v>821</v>
      </c>
      <c r="D263" t="str">
        <f t="shared" si="32"/>
        <v>(520)</v>
      </c>
      <c r="E263" t="str">
        <f t="shared" si="33"/>
        <v>520</v>
      </c>
      <c r="F263" t="str">
        <f t="shared" si="34"/>
        <v>AUGUSTA-AIKEN</v>
      </c>
    </row>
    <row r="264" spans="1:6" x14ac:dyDescent="0.3">
      <c r="A264" t="s">
        <v>69</v>
      </c>
      <c r="B264">
        <v>75</v>
      </c>
      <c r="C264" t="s">
        <v>821</v>
      </c>
      <c r="D264" t="str">
        <f t="shared" si="32"/>
        <v>(862)</v>
      </c>
      <c r="E264" t="str">
        <f t="shared" si="33"/>
        <v>862</v>
      </c>
      <c r="F264" t="str">
        <f t="shared" si="34"/>
        <v>SACRAMNTO-STKTON-MODESTO</v>
      </c>
    </row>
    <row r="265" spans="1:6" x14ac:dyDescent="0.3">
      <c r="A265" t="s">
        <v>68</v>
      </c>
      <c r="B265">
        <v>73</v>
      </c>
      <c r="C265" t="s">
        <v>821</v>
      </c>
      <c r="D265" t="str">
        <f t="shared" si="32"/>
        <v>(581)</v>
      </c>
      <c r="E265" t="str">
        <f t="shared" si="33"/>
        <v>581</v>
      </c>
      <c r="F265" t="str">
        <f t="shared" si="34"/>
        <v>TERRE HAUTE</v>
      </c>
    </row>
    <row r="266" spans="1:6" x14ac:dyDescent="0.3">
      <c r="A266" t="s">
        <v>85</v>
      </c>
      <c r="B266">
        <v>72</v>
      </c>
      <c r="C266" t="s">
        <v>821</v>
      </c>
      <c r="D266" t="str">
        <f t="shared" si="32"/>
        <v>(758)</v>
      </c>
      <c r="E266" t="str">
        <f t="shared" si="33"/>
        <v>758</v>
      </c>
      <c r="F266" t="str">
        <f t="shared" si="34"/>
        <v>IDAHO FALS-POCATLLO(JCKSN)</v>
      </c>
    </row>
    <row r="267" spans="1:6" x14ac:dyDescent="0.3">
      <c r="A267" t="s">
        <v>78</v>
      </c>
      <c r="B267">
        <v>71</v>
      </c>
      <c r="C267" t="s">
        <v>821</v>
      </c>
      <c r="D267" t="str">
        <f t="shared" si="32"/>
        <v>(717)</v>
      </c>
      <c r="E267" t="str">
        <f t="shared" si="33"/>
        <v>717</v>
      </c>
      <c r="F267" t="str">
        <f t="shared" si="34"/>
        <v>QUINCY-HANNIBAL-KEOKUK</v>
      </c>
    </row>
    <row r="268" spans="1:6" x14ac:dyDescent="0.3">
      <c r="A268" t="s">
        <v>81</v>
      </c>
      <c r="B268">
        <v>66</v>
      </c>
      <c r="C268" t="s">
        <v>821</v>
      </c>
      <c r="D268" t="str">
        <f t="shared" si="32"/>
        <v>(659)</v>
      </c>
      <c r="E268" t="str">
        <f t="shared" si="33"/>
        <v>659</v>
      </c>
      <c r="F268" t="str">
        <f t="shared" si="34"/>
        <v>NASHVILLE</v>
      </c>
    </row>
    <row r="269" spans="1:6" x14ac:dyDescent="0.3">
      <c r="A269" t="s">
        <v>58</v>
      </c>
      <c r="B269">
        <v>63</v>
      </c>
      <c r="C269" t="s">
        <v>821</v>
      </c>
      <c r="D269" t="str">
        <f t="shared" si="32"/>
        <v>(525)</v>
      </c>
      <c r="E269" t="str">
        <f t="shared" si="33"/>
        <v>525</v>
      </c>
      <c r="F269" t="str">
        <f t="shared" si="34"/>
        <v>ALBANY GA</v>
      </c>
    </row>
    <row r="270" spans="1:6" x14ac:dyDescent="0.3">
      <c r="A270" t="s">
        <v>80</v>
      </c>
      <c r="B270">
        <v>61</v>
      </c>
      <c r="C270" t="s">
        <v>821</v>
      </c>
      <c r="D270" t="str">
        <f t="shared" si="32"/>
        <v>(638)</v>
      </c>
      <c r="E270" t="str">
        <f t="shared" si="33"/>
        <v>638</v>
      </c>
      <c r="F270" t="str">
        <f t="shared" si="34"/>
        <v>ST. JOSEPH</v>
      </c>
    </row>
    <row r="271" spans="1:6" x14ac:dyDescent="0.3">
      <c r="A271" t="s">
        <v>75</v>
      </c>
      <c r="B271">
        <v>60</v>
      </c>
      <c r="C271" t="s">
        <v>821</v>
      </c>
      <c r="D271" t="str">
        <f t="shared" si="32"/>
        <v>(517)</v>
      </c>
      <c r="E271" t="str">
        <f t="shared" si="33"/>
        <v>517</v>
      </c>
      <c r="F271" t="str">
        <f t="shared" si="34"/>
        <v>CHARLOTTE</v>
      </c>
    </row>
    <row r="272" spans="1:6" x14ac:dyDescent="0.3">
      <c r="A272" t="s">
        <v>92</v>
      </c>
      <c r="B272">
        <v>58</v>
      </c>
      <c r="C272" t="s">
        <v>821</v>
      </c>
      <c r="D272" t="str">
        <f t="shared" si="32"/>
        <v>(582)</v>
      </c>
      <c r="E272" t="str">
        <f t="shared" si="33"/>
        <v>582</v>
      </c>
      <c r="F272" t="str">
        <f t="shared" si="34"/>
        <v>LAFAYETTE IN</v>
      </c>
    </row>
    <row r="273" spans="1:6" x14ac:dyDescent="0.3">
      <c r="A273" t="s">
        <v>90</v>
      </c>
      <c r="B273">
        <v>56</v>
      </c>
      <c r="C273" t="s">
        <v>821</v>
      </c>
      <c r="D273" t="str">
        <f t="shared" si="32"/>
        <v>(813)</v>
      </c>
      <c r="E273" t="str">
        <f t="shared" si="33"/>
        <v>813</v>
      </c>
      <c r="F273" t="str">
        <f t="shared" si="34"/>
        <v>MEDFORD-KLAMATH FALLS</v>
      </c>
    </row>
    <row r="274" spans="1:6" x14ac:dyDescent="0.3">
      <c r="A274" t="s">
        <v>84</v>
      </c>
      <c r="B274">
        <v>56</v>
      </c>
      <c r="C274" t="s">
        <v>821</v>
      </c>
      <c r="D274" t="str">
        <f t="shared" si="32"/>
        <v>(534)</v>
      </c>
      <c r="E274" t="str">
        <f t="shared" si="33"/>
        <v>534</v>
      </c>
      <c r="F274" t="str">
        <f t="shared" si="34"/>
        <v>ORLANDO-DAYTONA BCH-MELBRN</v>
      </c>
    </row>
    <row r="275" spans="1:6" x14ac:dyDescent="0.3">
      <c r="A275" t="s">
        <v>70</v>
      </c>
      <c r="B275">
        <v>55</v>
      </c>
      <c r="C275" t="s">
        <v>821</v>
      </c>
      <c r="D275" t="str">
        <f t="shared" si="32"/>
        <v>(561)</v>
      </c>
      <c r="E275" t="str">
        <f t="shared" si="33"/>
        <v>561</v>
      </c>
      <c r="F275" t="str">
        <f t="shared" si="34"/>
        <v>JACKSONVILLE</v>
      </c>
    </row>
    <row r="276" spans="1:6" x14ac:dyDescent="0.3">
      <c r="A276" t="s">
        <v>83</v>
      </c>
      <c r="B276">
        <v>52</v>
      </c>
      <c r="C276" t="s">
        <v>821</v>
      </c>
      <c r="D276" t="str">
        <f t="shared" si="32"/>
        <v>(618)</v>
      </c>
      <c r="E276" t="str">
        <f t="shared" si="33"/>
        <v>618</v>
      </c>
      <c r="F276" t="str">
        <f t="shared" si="34"/>
        <v>HOUSTON</v>
      </c>
    </row>
    <row r="277" spans="1:6" x14ac:dyDescent="0.3">
      <c r="A277" t="s">
        <v>65</v>
      </c>
      <c r="B277">
        <v>51</v>
      </c>
      <c r="C277" t="s">
        <v>821</v>
      </c>
      <c r="D277" t="str">
        <f t="shared" si="32"/>
        <v>(575)</v>
      </c>
      <c r="E277" t="str">
        <f t="shared" si="33"/>
        <v>575</v>
      </c>
      <c r="F277" t="str">
        <f t="shared" si="34"/>
        <v>CHATTANOOGA</v>
      </c>
    </row>
    <row r="278" spans="1:6" x14ac:dyDescent="0.3">
      <c r="A278" t="s">
        <v>94</v>
      </c>
      <c r="B278">
        <v>45</v>
      </c>
      <c r="C278" t="s">
        <v>821</v>
      </c>
      <c r="D278" t="str">
        <f t="shared" si="32"/>
        <v>(624)</v>
      </c>
      <c r="E278" t="str">
        <f t="shared" si="33"/>
        <v>624</v>
      </c>
      <c r="F278" t="str">
        <f t="shared" si="34"/>
        <v>SIOUX CITY</v>
      </c>
    </row>
    <row r="279" spans="1:6" x14ac:dyDescent="0.3">
      <c r="A279" t="s">
        <v>157</v>
      </c>
      <c r="B279">
        <v>44</v>
      </c>
      <c r="C279" t="s">
        <v>821</v>
      </c>
      <c r="D279" t="str">
        <f t="shared" si="32"/>
        <v>(745)</v>
      </c>
      <c r="E279" t="str">
        <f t="shared" si="33"/>
        <v>745</v>
      </c>
      <c r="F279" t="str">
        <f t="shared" si="34"/>
        <v>FAIRBANKS</v>
      </c>
    </row>
    <row r="280" spans="1:6" x14ac:dyDescent="0.3">
      <c r="A280" t="s">
        <v>88</v>
      </c>
      <c r="B280">
        <v>44</v>
      </c>
      <c r="C280" t="s">
        <v>821</v>
      </c>
      <c r="D280" t="str">
        <f t="shared" si="32"/>
        <v>(567)</v>
      </c>
      <c r="E280" t="str">
        <f t="shared" si="33"/>
        <v>567</v>
      </c>
      <c r="F280" t="str">
        <f t="shared" si="34"/>
        <v>GREENVLL-SPART-ASHEVLL-AND</v>
      </c>
    </row>
    <row r="281" spans="1:6" x14ac:dyDescent="0.3">
      <c r="A281" t="s">
        <v>102</v>
      </c>
      <c r="B281">
        <v>43</v>
      </c>
      <c r="C281" t="s">
        <v>821</v>
      </c>
      <c r="D281" t="str">
        <f t="shared" si="32"/>
        <v>(759)</v>
      </c>
      <c r="E281" t="str">
        <f t="shared" si="33"/>
        <v>759</v>
      </c>
      <c r="F281" t="str">
        <f t="shared" si="34"/>
        <v>CHEYENNE-SCOTTSBLUFF</v>
      </c>
    </row>
    <row r="282" spans="1:6" x14ac:dyDescent="0.3">
      <c r="A282" t="s">
        <v>93</v>
      </c>
      <c r="B282">
        <v>43</v>
      </c>
      <c r="C282" t="s">
        <v>821</v>
      </c>
      <c r="D282" t="str">
        <f t="shared" si="32"/>
        <v>(564)</v>
      </c>
      <c r="E282" t="str">
        <f t="shared" si="33"/>
        <v>564</v>
      </c>
      <c r="F282" t="str">
        <f t="shared" si="34"/>
        <v>CHARLESTON-HUNTINGTON</v>
      </c>
    </row>
    <row r="283" spans="1:6" x14ac:dyDescent="0.3">
      <c r="A283" t="s">
        <v>74</v>
      </c>
      <c r="B283">
        <v>42</v>
      </c>
      <c r="C283" t="s">
        <v>821</v>
      </c>
      <c r="D283" t="str">
        <f t="shared" si="32"/>
        <v>(539)</v>
      </c>
      <c r="E283" t="str">
        <f t="shared" si="33"/>
        <v>539</v>
      </c>
      <c r="F283" t="str">
        <f t="shared" si="34"/>
        <v>TAMPA-ST. PETE (SARASOTA)</v>
      </c>
    </row>
    <row r="284" spans="1:6" x14ac:dyDescent="0.3">
      <c r="A284" t="s">
        <v>103</v>
      </c>
      <c r="B284">
        <v>40</v>
      </c>
      <c r="C284" t="s">
        <v>821</v>
      </c>
      <c r="D284" t="str">
        <f t="shared" si="32"/>
        <v>(771)</v>
      </c>
      <c r="E284" t="str">
        <f t="shared" si="33"/>
        <v>771</v>
      </c>
      <c r="F284" t="str">
        <f t="shared" si="34"/>
        <v>YUMA-EL CENTRO</v>
      </c>
    </row>
    <row r="285" spans="1:6" x14ac:dyDescent="0.3">
      <c r="A285" t="s">
        <v>97</v>
      </c>
      <c r="B285">
        <v>40</v>
      </c>
      <c r="C285" t="s">
        <v>821</v>
      </c>
      <c r="D285" t="str">
        <f t="shared" si="32"/>
        <v>(536)</v>
      </c>
      <c r="E285" t="str">
        <f t="shared" si="33"/>
        <v>536</v>
      </c>
      <c r="F285" t="str">
        <f t="shared" si="34"/>
        <v>YOUNGSTOWN</v>
      </c>
    </row>
    <row r="286" spans="1:6" x14ac:dyDescent="0.3">
      <c r="A286" t="s">
        <v>76</v>
      </c>
      <c r="B286">
        <v>39</v>
      </c>
      <c r="C286" t="s">
        <v>821</v>
      </c>
      <c r="D286" t="str">
        <f t="shared" si="32"/>
        <v>(528)</v>
      </c>
      <c r="E286" t="str">
        <f t="shared" si="33"/>
        <v>528</v>
      </c>
      <c r="F286" t="str">
        <f t="shared" si="34"/>
        <v>MIAMI-FT. LAUDERDALE</v>
      </c>
    </row>
    <row r="287" spans="1:6" x14ac:dyDescent="0.3">
      <c r="A287" t="s">
        <v>82</v>
      </c>
      <c r="B287">
        <v>38</v>
      </c>
      <c r="C287" t="s">
        <v>821</v>
      </c>
      <c r="D287" t="str">
        <f t="shared" si="32"/>
        <v>(630)</v>
      </c>
      <c r="E287" t="str">
        <f t="shared" si="33"/>
        <v>630</v>
      </c>
      <c r="F287" t="str">
        <f t="shared" si="34"/>
        <v>BIRMINGHAM (ANN AND TUSC)</v>
      </c>
    </row>
    <row r="288" spans="1:6" x14ac:dyDescent="0.3">
      <c r="A288" t="s">
        <v>95</v>
      </c>
      <c r="B288">
        <v>36</v>
      </c>
      <c r="C288" t="s">
        <v>821</v>
      </c>
      <c r="D288" t="str">
        <f t="shared" si="32"/>
        <v>(508)</v>
      </c>
      <c r="E288" t="str">
        <f t="shared" si="33"/>
        <v>508</v>
      </c>
      <c r="F288" t="str">
        <f t="shared" si="34"/>
        <v>PITTSBURGH</v>
      </c>
    </row>
    <row r="289" spans="1:6" x14ac:dyDescent="0.3">
      <c r="A289" t="s">
        <v>98</v>
      </c>
      <c r="B289">
        <v>35</v>
      </c>
      <c r="C289" t="s">
        <v>821</v>
      </c>
      <c r="D289" t="str">
        <f t="shared" si="32"/>
        <v>(631)</v>
      </c>
      <c r="E289" t="str">
        <f t="shared" si="33"/>
        <v>631</v>
      </c>
      <c r="F289" t="str">
        <f t="shared" si="34"/>
        <v>OTTUMWA-KIRKSVILLE</v>
      </c>
    </row>
    <row r="290" spans="1:6" x14ac:dyDescent="0.3">
      <c r="A290" t="s">
        <v>77</v>
      </c>
      <c r="B290">
        <v>35</v>
      </c>
      <c r="C290" t="s">
        <v>821</v>
      </c>
      <c r="D290" t="str">
        <f t="shared" si="32"/>
        <v>(522)</v>
      </c>
      <c r="E290" t="str">
        <f t="shared" si="33"/>
        <v>522</v>
      </c>
      <c r="F290" t="str">
        <f t="shared" si="34"/>
        <v>COLUMBUS GA (OPELIKA AL)</v>
      </c>
    </row>
    <row r="291" spans="1:6" x14ac:dyDescent="0.3">
      <c r="A291" t="s">
        <v>96</v>
      </c>
      <c r="B291">
        <v>34</v>
      </c>
      <c r="C291" t="s">
        <v>821</v>
      </c>
      <c r="D291" t="str">
        <f t="shared" si="32"/>
        <v>(821)</v>
      </c>
      <c r="E291" t="str">
        <f t="shared" si="33"/>
        <v>821</v>
      </c>
      <c r="F291" t="str">
        <f t="shared" si="34"/>
        <v>BEND OR</v>
      </c>
    </row>
    <row r="292" spans="1:6" x14ac:dyDescent="0.3">
      <c r="A292" t="s">
        <v>99</v>
      </c>
      <c r="B292">
        <v>32</v>
      </c>
      <c r="C292" t="s">
        <v>821</v>
      </c>
      <c r="D292" t="str">
        <f t="shared" si="32"/>
        <v>(635)</v>
      </c>
      <c r="E292" t="str">
        <f t="shared" si="33"/>
        <v>635</v>
      </c>
      <c r="F292" t="str">
        <f t="shared" si="34"/>
        <v>AUSTIN</v>
      </c>
    </row>
    <row r="293" spans="1:6" x14ac:dyDescent="0.3">
      <c r="A293" t="s">
        <v>89</v>
      </c>
      <c r="B293">
        <v>30</v>
      </c>
      <c r="C293" t="s">
        <v>821</v>
      </c>
      <c r="D293" t="str">
        <f t="shared" si="32"/>
        <v>(737)</v>
      </c>
      <c r="E293" t="str">
        <f t="shared" si="33"/>
        <v>737</v>
      </c>
      <c r="F293" t="str">
        <f t="shared" si="34"/>
        <v>MANKATO</v>
      </c>
    </row>
    <row r="294" spans="1:6" x14ac:dyDescent="0.3">
      <c r="A294" t="s">
        <v>104</v>
      </c>
      <c r="B294">
        <v>29</v>
      </c>
      <c r="C294" t="s">
        <v>821</v>
      </c>
      <c r="D294" t="str">
        <f t="shared" si="32"/>
        <v>(825)</v>
      </c>
      <c r="E294" t="str">
        <f t="shared" si="33"/>
        <v>825</v>
      </c>
      <c r="F294" t="str">
        <f t="shared" si="34"/>
        <v>SAN DIEGO</v>
      </c>
    </row>
    <row r="295" spans="1:6" x14ac:dyDescent="0.3">
      <c r="A295" t="s">
        <v>100</v>
      </c>
      <c r="B295">
        <v>29</v>
      </c>
      <c r="C295" t="s">
        <v>821</v>
      </c>
      <c r="D295" t="str">
        <f t="shared" si="32"/>
        <v>(773)</v>
      </c>
      <c r="E295" t="str">
        <f t="shared" si="33"/>
        <v>773</v>
      </c>
      <c r="F295" t="str">
        <f t="shared" si="34"/>
        <v>GRAND JUNCTION-MONTROSE</v>
      </c>
    </row>
    <row r="296" spans="1:6" x14ac:dyDescent="0.3">
      <c r="A296" t="s">
        <v>105</v>
      </c>
      <c r="B296">
        <v>29</v>
      </c>
      <c r="C296" t="s">
        <v>821</v>
      </c>
      <c r="D296" t="str">
        <f t="shared" si="32"/>
        <v>(563)</v>
      </c>
      <c r="E296" t="str">
        <f t="shared" si="33"/>
        <v>563</v>
      </c>
      <c r="F296" t="str">
        <f t="shared" si="34"/>
        <v>GRAND RAPIDS-KALMZOO-B.CRK</v>
      </c>
    </row>
    <row r="297" spans="1:6" x14ac:dyDescent="0.3">
      <c r="A297" t="s">
        <v>79</v>
      </c>
      <c r="B297">
        <v>29</v>
      </c>
      <c r="C297" t="s">
        <v>821</v>
      </c>
      <c r="D297" t="str">
        <f t="shared" si="32"/>
        <v>(530)</v>
      </c>
      <c r="E297" t="str">
        <f t="shared" si="33"/>
        <v>530</v>
      </c>
      <c r="F297" t="str">
        <f t="shared" si="34"/>
        <v>TALLAHASSEE-THOMASVILLE</v>
      </c>
    </row>
    <row r="298" spans="1:6" x14ac:dyDescent="0.3">
      <c r="A298" t="s">
        <v>91</v>
      </c>
      <c r="B298">
        <v>26</v>
      </c>
      <c r="C298" t="s">
        <v>821</v>
      </c>
      <c r="D298" t="str">
        <f t="shared" si="32"/>
        <v>(506)</v>
      </c>
      <c r="E298" t="str">
        <f t="shared" si="33"/>
        <v>506</v>
      </c>
      <c r="F298" t="str">
        <f t="shared" si="34"/>
        <v>BOSTON (MANCHESTER)</v>
      </c>
    </row>
    <row r="299" spans="1:6" x14ac:dyDescent="0.3">
      <c r="A299" t="s">
        <v>113</v>
      </c>
      <c r="B299">
        <v>24</v>
      </c>
      <c r="C299" t="s">
        <v>821</v>
      </c>
      <c r="D299" t="str">
        <f t="shared" si="32"/>
        <v>(554)</v>
      </c>
      <c r="E299" t="str">
        <f t="shared" si="33"/>
        <v>554</v>
      </c>
      <c r="F299" t="str">
        <f t="shared" si="34"/>
        <v>WHEELING-STEUBENVILLE</v>
      </c>
    </row>
    <row r="300" spans="1:6" x14ac:dyDescent="0.3">
      <c r="A300" t="s">
        <v>101</v>
      </c>
      <c r="B300">
        <v>23</v>
      </c>
      <c r="C300" t="s">
        <v>821</v>
      </c>
      <c r="D300" t="str">
        <f t="shared" si="32"/>
        <v>(558)</v>
      </c>
      <c r="E300" t="str">
        <f t="shared" si="33"/>
        <v>558</v>
      </c>
      <c r="F300" t="str">
        <f t="shared" si="34"/>
        <v>LIMA</v>
      </c>
    </row>
    <row r="301" spans="1:6" x14ac:dyDescent="0.3">
      <c r="A301" t="s">
        <v>110</v>
      </c>
      <c r="B301">
        <v>18</v>
      </c>
      <c r="C301" t="s">
        <v>821</v>
      </c>
      <c r="D301" t="str">
        <f t="shared" si="32"/>
        <v>(512)</v>
      </c>
      <c r="E301" t="str">
        <f t="shared" si="33"/>
        <v>512</v>
      </c>
      <c r="F301" t="str">
        <f t="shared" si="34"/>
        <v>BALTIMORE</v>
      </c>
    </row>
    <row r="302" spans="1:6" x14ac:dyDescent="0.3">
      <c r="A302" t="s">
        <v>109</v>
      </c>
      <c r="B302">
        <v>16</v>
      </c>
      <c r="C302" t="s">
        <v>821</v>
      </c>
      <c r="D302" t="str">
        <f t="shared" si="32"/>
        <v>(650)</v>
      </c>
      <c r="E302" t="str">
        <f t="shared" si="33"/>
        <v>650</v>
      </c>
      <c r="F302" t="str">
        <f t="shared" si="34"/>
        <v>OKLAHOMA CITY</v>
      </c>
    </row>
    <row r="303" spans="1:6" x14ac:dyDescent="0.3">
      <c r="A303" t="s">
        <v>111</v>
      </c>
      <c r="B303">
        <v>16</v>
      </c>
      <c r="C303" t="s">
        <v>821</v>
      </c>
      <c r="D303" t="str">
        <f t="shared" si="32"/>
        <v>(596)</v>
      </c>
      <c r="E303" t="str">
        <f t="shared" si="33"/>
        <v>596</v>
      </c>
      <c r="F303" t="str">
        <f t="shared" si="34"/>
        <v>ZANESVILLE</v>
      </c>
    </row>
    <row r="304" spans="1:6" x14ac:dyDescent="0.3">
      <c r="A304" t="s">
        <v>107</v>
      </c>
      <c r="B304">
        <v>15</v>
      </c>
      <c r="C304" t="s">
        <v>821</v>
      </c>
      <c r="D304" t="str">
        <f t="shared" si="32"/>
        <v>(760)</v>
      </c>
      <c r="E304" t="str">
        <f t="shared" si="33"/>
        <v>760</v>
      </c>
      <c r="F304" t="str">
        <f t="shared" si="34"/>
        <v>TWIN FALLS</v>
      </c>
    </row>
    <row r="305" spans="1:6" x14ac:dyDescent="0.3">
      <c r="A305" t="s">
        <v>114</v>
      </c>
      <c r="B305">
        <v>14</v>
      </c>
      <c r="C305" t="s">
        <v>821</v>
      </c>
      <c r="D305" t="str">
        <f t="shared" si="32"/>
        <v>(641)</v>
      </c>
      <c r="E305" t="str">
        <f t="shared" si="33"/>
        <v>641</v>
      </c>
      <c r="F305" t="str">
        <f t="shared" si="34"/>
        <v>SAN ANTONIO</v>
      </c>
    </row>
    <row r="306" spans="1:6" x14ac:dyDescent="0.3">
      <c r="A306" t="s">
        <v>108</v>
      </c>
      <c r="B306">
        <v>14</v>
      </c>
      <c r="C306" t="s">
        <v>821</v>
      </c>
      <c r="D306" t="str">
        <f t="shared" si="32"/>
        <v>(640)</v>
      </c>
      <c r="E306" t="str">
        <f t="shared" si="33"/>
        <v>640</v>
      </c>
      <c r="F306" t="str">
        <f t="shared" si="34"/>
        <v>MEMPHIS</v>
      </c>
    </row>
    <row r="307" spans="1:6" x14ac:dyDescent="0.3">
      <c r="A307" t="s">
        <v>112</v>
      </c>
      <c r="B307">
        <v>14</v>
      </c>
      <c r="C307" t="s">
        <v>821</v>
      </c>
      <c r="D307" t="str">
        <f t="shared" si="32"/>
        <v>(560)</v>
      </c>
      <c r="E307" t="str">
        <f t="shared" si="33"/>
        <v>560</v>
      </c>
      <c r="F307" t="str">
        <f t="shared" si="34"/>
        <v>RALEIGH-DURHAM (FAYETVLLE)</v>
      </c>
    </row>
    <row r="308" spans="1:6" x14ac:dyDescent="0.3">
      <c r="A308" t="s">
        <v>124</v>
      </c>
      <c r="B308">
        <v>12</v>
      </c>
      <c r="C308" t="s">
        <v>821</v>
      </c>
      <c r="D308" t="str">
        <f t="shared" si="32"/>
        <v>(744)</v>
      </c>
      <c r="E308" t="str">
        <f t="shared" si="33"/>
        <v>744</v>
      </c>
      <c r="F308" t="str">
        <f t="shared" si="34"/>
        <v>HONOLULU</v>
      </c>
    </row>
    <row r="309" spans="1:6" x14ac:dyDescent="0.3">
      <c r="A309" t="s">
        <v>118</v>
      </c>
      <c r="B309">
        <v>11</v>
      </c>
      <c r="C309" t="s">
        <v>821</v>
      </c>
      <c r="D309" t="str">
        <f t="shared" si="32"/>
        <v>(740)</v>
      </c>
      <c r="E309" t="str">
        <f t="shared" si="33"/>
        <v>740</v>
      </c>
      <c r="F309" t="str">
        <f t="shared" si="34"/>
        <v>NORTH PLATTE</v>
      </c>
    </row>
    <row r="310" spans="1:6" x14ac:dyDescent="0.3">
      <c r="A310" t="s">
        <v>122</v>
      </c>
      <c r="B310">
        <v>10</v>
      </c>
      <c r="C310" t="s">
        <v>821</v>
      </c>
      <c r="D310" t="str">
        <f t="shared" si="32"/>
        <v>(686)</v>
      </c>
      <c r="E310" t="str">
        <f t="shared" si="33"/>
        <v>686</v>
      </c>
      <c r="F310" t="str">
        <f t="shared" si="34"/>
        <v>MOBILE-PENSACOLA (FT WALT)</v>
      </c>
    </row>
    <row r="311" spans="1:6" x14ac:dyDescent="0.3">
      <c r="A311" t="s">
        <v>117</v>
      </c>
      <c r="B311">
        <v>10</v>
      </c>
      <c r="C311" t="s">
        <v>821</v>
      </c>
      <c r="D311" t="str">
        <f t="shared" si="32"/>
        <v>(533)</v>
      </c>
      <c r="E311" t="str">
        <f t="shared" si="33"/>
        <v>533</v>
      </c>
      <c r="F311" t="str">
        <f t="shared" si="34"/>
        <v>HARTFORD &amp; NEW HAVEN</v>
      </c>
    </row>
    <row r="312" spans="1:6" x14ac:dyDescent="0.3">
      <c r="A312" t="s">
        <v>119</v>
      </c>
      <c r="B312">
        <v>9</v>
      </c>
      <c r="C312" t="s">
        <v>821</v>
      </c>
      <c r="D312" t="str">
        <f t="shared" si="32"/>
        <v>(866)</v>
      </c>
      <c r="E312" t="str">
        <f t="shared" si="33"/>
        <v>866</v>
      </c>
      <c r="F312" t="str">
        <f t="shared" si="34"/>
        <v>FRESNO-VISALIA</v>
      </c>
    </row>
    <row r="313" spans="1:6" x14ac:dyDescent="0.3">
      <c r="A313" t="s">
        <v>86</v>
      </c>
      <c r="B313">
        <v>9</v>
      </c>
      <c r="C313" t="s">
        <v>821</v>
      </c>
      <c r="D313" t="str">
        <f t="shared" si="32"/>
        <v>(670)</v>
      </c>
      <c r="E313" t="str">
        <f t="shared" si="33"/>
        <v>670</v>
      </c>
      <c r="F313" t="str">
        <f t="shared" si="34"/>
        <v>FT. SMITH-FAY-SPRNGDL-RGRS</v>
      </c>
    </row>
    <row r="314" spans="1:6" x14ac:dyDescent="0.3">
      <c r="A314" t="s">
        <v>115</v>
      </c>
      <c r="B314">
        <v>9</v>
      </c>
      <c r="C314" t="s">
        <v>821</v>
      </c>
      <c r="D314" t="str">
        <f t="shared" si="32"/>
        <v>(548)</v>
      </c>
      <c r="E314" t="str">
        <f t="shared" si="33"/>
        <v>548</v>
      </c>
      <c r="F314" t="str">
        <f t="shared" si="34"/>
        <v>WEST PALM BEACH-FT. PIERCE</v>
      </c>
    </row>
    <row r="315" spans="1:6" x14ac:dyDescent="0.3">
      <c r="A315" t="s">
        <v>123</v>
      </c>
      <c r="B315">
        <v>8</v>
      </c>
      <c r="C315" t="s">
        <v>821</v>
      </c>
      <c r="D315" t="str">
        <f t="shared" si="32"/>
        <v>(597)</v>
      </c>
      <c r="E315" t="str">
        <f t="shared" si="33"/>
        <v>597</v>
      </c>
      <c r="F315" t="str">
        <f t="shared" si="34"/>
        <v>PARKERSBURG</v>
      </c>
    </row>
    <row r="316" spans="1:6" x14ac:dyDescent="0.3">
      <c r="A316" t="s">
        <v>130</v>
      </c>
      <c r="B316">
        <v>8</v>
      </c>
      <c r="C316" t="s">
        <v>821</v>
      </c>
      <c r="D316" t="str">
        <f t="shared" si="32"/>
        <v>(541)</v>
      </c>
      <c r="E316" t="str">
        <f t="shared" si="33"/>
        <v>541</v>
      </c>
      <c r="F316" t="str">
        <f t="shared" si="34"/>
        <v>LEXINGTON</v>
      </c>
    </row>
    <row r="317" spans="1:6" x14ac:dyDescent="0.3">
      <c r="A317" t="s">
        <v>126</v>
      </c>
      <c r="B317">
        <v>8</v>
      </c>
      <c r="C317" t="s">
        <v>821</v>
      </c>
      <c r="D317" t="str">
        <f t="shared" si="32"/>
        <v>(518)</v>
      </c>
      <c r="E317" t="str">
        <f t="shared" si="33"/>
        <v>518</v>
      </c>
      <c r="F317" t="str">
        <f t="shared" si="34"/>
        <v>GREENSBORO-H.POINT-W.SALEM</v>
      </c>
    </row>
    <row r="318" spans="1:6" x14ac:dyDescent="0.3">
      <c r="A318" t="s">
        <v>125</v>
      </c>
      <c r="B318">
        <v>7</v>
      </c>
      <c r="C318" t="s">
        <v>821</v>
      </c>
      <c r="D318" t="str">
        <f t="shared" si="32"/>
        <v>(622)</v>
      </c>
      <c r="E318" t="str">
        <f t="shared" si="33"/>
        <v>622</v>
      </c>
      <c r="F318" t="str">
        <f t="shared" si="34"/>
        <v>NEW ORLEANS</v>
      </c>
    </row>
    <row r="319" spans="1:6" x14ac:dyDescent="0.3">
      <c r="A319" t="s">
        <v>131</v>
      </c>
      <c r="B319">
        <v>7</v>
      </c>
      <c r="C319" t="s">
        <v>821</v>
      </c>
      <c r="D319" t="str">
        <f t="shared" si="32"/>
        <v>(557)</v>
      </c>
      <c r="E319" t="str">
        <f t="shared" si="33"/>
        <v>557</v>
      </c>
      <c r="F319" t="str">
        <f t="shared" si="34"/>
        <v>KNOXVILLE</v>
      </c>
    </row>
    <row r="320" spans="1:6" x14ac:dyDescent="0.3">
      <c r="A320" t="s">
        <v>106</v>
      </c>
      <c r="B320">
        <v>6</v>
      </c>
      <c r="C320" t="s">
        <v>821</v>
      </c>
      <c r="D320" t="str">
        <f t="shared" si="32"/>
        <v>(765)</v>
      </c>
      <c r="E320" t="str">
        <f t="shared" si="33"/>
        <v>765</v>
      </c>
      <c r="F320" t="str">
        <f t="shared" si="34"/>
        <v>EL PASO (LAS CRUCES)</v>
      </c>
    </row>
    <row r="321" spans="1:6" x14ac:dyDescent="0.3">
      <c r="A321" t="s">
        <v>138</v>
      </c>
      <c r="B321">
        <v>6</v>
      </c>
      <c r="C321" t="s">
        <v>821</v>
      </c>
      <c r="D321" t="str">
        <f t="shared" si="32"/>
        <v>(716)</v>
      </c>
      <c r="E321" t="str">
        <f t="shared" si="33"/>
        <v>716</v>
      </c>
      <c r="F321" t="str">
        <f t="shared" si="34"/>
        <v>BATON ROUGE</v>
      </c>
    </row>
    <row r="322" spans="1:6" x14ac:dyDescent="0.3">
      <c r="A322" t="s">
        <v>120</v>
      </c>
      <c r="B322">
        <v>6</v>
      </c>
      <c r="C322" t="s">
        <v>821</v>
      </c>
      <c r="D322" t="str">
        <f t="shared" si="32"/>
        <v>(571)</v>
      </c>
      <c r="E322" t="str">
        <f t="shared" si="33"/>
        <v>571</v>
      </c>
      <c r="F322" t="str">
        <f t="shared" si="34"/>
        <v>FT. MYERS-NAPLES</v>
      </c>
    </row>
    <row r="323" spans="1:6" x14ac:dyDescent="0.3">
      <c r="A323" t="s">
        <v>127</v>
      </c>
      <c r="B323">
        <v>6</v>
      </c>
      <c r="C323" t="s">
        <v>821</v>
      </c>
      <c r="D323" t="str">
        <f t="shared" ref="D323:D386" si="35">IF(RIGHT(A323,1)=")",RIGHT(A323,5),"N/A")</f>
        <v>(569)</v>
      </c>
      <c r="E323" t="str">
        <f t="shared" ref="E323:E386" si="36">TRIM(IF(LEFT(D323,1)="(",MID(D323,2,3),"N/A"))</f>
        <v>569</v>
      </c>
      <c r="F323" t="str">
        <f t="shared" ref="F323:F386" si="37">UPPER(TRIM(IF(E323="N/A","N/A",LEFT(A323,LEN(A323)-5))))</f>
        <v>HARRISONBURG</v>
      </c>
    </row>
    <row r="324" spans="1:6" x14ac:dyDescent="0.3">
      <c r="A324" t="s">
        <v>132</v>
      </c>
      <c r="B324">
        <v>6</v>
      </c>
      <c r="C324" t="s">
        <v>821</v>
      </c>
      <c r="D324" t="str">
        <f t="shared" si="35"/>
        <v>(544)</v>
      </c>
      <c r="E324" t="str">
        <f t="shared" si="36"/>
        <v>544</v>
      </c>
      <c r="F324" t="str">
        <f t="shared" si="37"/>
        <v>NORFOLK-PORTSMTH-NEWPT NWS</v>
      </c>
    </row>
    <row r="325" spans="1:6" x14ac:dyDescent="0.3">
      <c r="A325" t="s">
        <v>136</v>
      </c>
      <c r="B325">
        <v>5</v>
      </c>
      <c r="C325" t="s">
        <v>821</v>
      </c>
      <c r="D325" t="str">
        <f t="shared" si="35"/>
        <v>(698)</v>
      </c>
      <c r="E325" t="str">
        <f t="shared" si="36"/>
        <v>698</v>
      </c>
      <c r="F325" t="str">
        <f t="shared" si="37"/>
        <v>MONTGOMERY-SELMA</v>
      </c>
    </row>
    <row r="326" spans="1:6" x14ac:dyDescent="0.3">
      <c r="A326" t="s">
        <v>152</v>
      </c>
      <c r="B326">
        <v>5</v>
      </c>
      <c r="C326" t="s">
        <v>821</v>
      </c>
      <c r="D326" t="str">
        <f t="shared" si="35"/>
        <v>(625)</v>
      </c>
      <c r="E326" t="str">
        <f t="shared" si="36"/>
        <v>625</v>
      </c>
      <c r="F326" t="str">
        <f t="shared" si="37"/>
        <v>WACO-TEMPLE-BRYAN</v>
      </c>
    </row>
    <row r="327" spans="1:6" x14ac:dyDescent="0.3">
      <c r="A327" t="s">
        <v>181</v>
      </c>
      <c r="B327">
        <v>5</v>
      </c>
      <c r="C327" t="s">
        <v>821</v>
      </c>
      <c r="D327" t="str">
        <f t="shared" si="35"/>
        <v>(555)</v>
      </c>
      <c r="E327" t="str">
        <f t="shared" si="36"/>
        <v>555</v>
      </c>
      <c r="F327" t="str">
        <f t="shared" si="37"/>
        <v>SYRACUSE</v>
      </c>
    </row>
    <row r="328" spans="1:6" x14ac:dyDescent="0.3">
      <c r="A328" t="s">
        <v>121</v>
      </c>
      <c r="B328">
        <v>5</v>
      </c>
      <c r="C328" t="s">
        <v>821</v>
      </c>
      <c r="D328" t="str">
        <f t="shared" si="35"/>
        <v>(551)</v>
      </c>
      <c r="E328" t="str">
        <f t="shared" si="36"/>
        <v>551</v>
      </c>
      <c r="F328" t="str">
        <f t="shared" si="37"/>
        <v>LANSING</v>
      </c>
    </row>
    <row r="329" spans="1:6" x14ac:dyDescent="0.3">
      <c r="A329" t="s">
        <v>129</v>
      </c>
      <c r="B329">
        <v>5</v>
      </c>
      <c r="C329" t="s">
        <v>821</v>
      </c>
      <c r="D329" t="str">
        <f t="shared" si="35"/>
        <v>(546)</v>
      </c>
      <c r="E329" t="str">
        <f t="shared" si="36"/>
        <v>546</v>
      </c>
      <c r="F329" t="str">
        <f t="shared" si="37"/>
        <v>COLUMBIA SC</v>
      </c>
    </row>
    <row r="330" spans="1:6" x14ac:dyDescent="0.3">
      <c r="A330" t="s">
        <v>116</v>
      </c>
      <c r="B330">
        <v>5</v>
      </c>
      <c r="C330" t="s">
        <v>821</v>
      </c>
      <c r="D330" t="str">
        <f t="shared" si="35"/>
        <v>(521)</v>
      </c>
      <c r="E330" t="str">
        <f t="shared" si="36"/>
        <v>521</v>
      </c>
      <c r="F330" t="str">
        <f t="shared" si="37"/>
        <v>PROVIDENCE-NEW BEDFORD</v>
      </c>
    </row>
    <row r="331" spans="1:6" x14ac:dyDescent="0.3">
      <c r="A331" t="s">
        <v>135</v>
      </c>
      <c r="B331">
        <v>5</v>
      </c>
      <c r="C331" t="s">
        <v>821</v>
      </c>
      <c r="D331" t="str">
        <f t="shared" si="35"/>
        <v>(519)</v>
      </c>
      <c r="E331" t="str">
        <f t="shared" si="36"/>
        <v>519</v>
      </c>
      <c r="F331" t="str">
        <f t="shared" si="37"/>
        <v>CHARLESTON SC</v>
      </c>
    </row>
    <row r="332" spans="1:6" x14ac:dyDescent="0.3">
      <c r="A332" t="s">
        <v>141</v>
      </c>
      <c r="B332">
        <v>5</v>
      </c>
      <c r="C332" t="s">
        <v>821</v>
      </c>
      <c r="D332" t="str">
        <f t="shared" si="35"/>
        <v>(514)</v>
      </c>
      <c r="E332" t="str">
        <f t="shared" si="36"/>
        <v>514</v>
      </c>
      <c r="F332" t="str">
        <f t="shared" si="37"/>
        <v>BUFFALO</v>
      </c>
    </row>
    <row r="333" spans="1:6" x14ac:dyDescent="0.3">
      <c r="A333" t="s">
        <v>128</v>
      </c>
      <c r="B333">
        <v>5</v>
      </c>
      <c r="C333" t="s">
        <v>821</v>
      </c>
      <c r="D333" t="str">
        <f t="shared" si="35"/>
        <v>(513)</v>
      </c>
      <c r="E333" t="str">
        <f t="shared" si="36"/>
        <v>513</v>
      </c>
      <c r="F333" t="str">
        <f t="shared" si="37"/>
        <v>FLINT-SAGINAW-BAY CITY</v>
      </c>
    </row>
    <row r="334" spans="1:6" x14ac:dyDescent="0.3">
      <c r="A334" t="s">
        <v>164</v>
      </c>
      <c r="B334">
        <v>5</v>
      </c>
      <c r="C334" t="s">
        <v>821</v>
      </c>
      <c r="D334" t="str">
        <f t="shared" si="35"/>
        <v>(500)</v>
      </c>
      <c r="E334" t="str">
        <f t="shared" si="36"/>
        <v>500</v>
      </c>
      <c r="F334" t="str">
        <f t="shared" si="37"/>
        <v>PORTLAND-AUBURN</v>
      </c>
    </row>
    <row r="335" spans="1:6" x14ac:dyDescent="0.3">
      <c r="A335" t="s">
        <v>133</v>
      </c>
      <c r="B335">
        <v>4</v>
      </c>
      <c r="C335" t="s">
        <v>821</v>
      </c>
      <c r="D335" t="str">
        <f t="shared" si="35"/>
        <v>(556)</v>
      </c>
      <c r="E335" t="str">
        <f t="shared" si="36"/>
        <v>556</v>
      </c>
      <c r="F335" t="str">
        <f t="shared" si="37"/>
        <v>RICHMOND-PETERSBURG</v>
      </c>
    </row>
    <row r="336" spans="1:6" x14ac:dyDescent="0.3">
      <c r="A336" t="s">
        <v>163</v>
      </c>
      <c r="B336">
        <v>4</v>
      </c>
      <c r="C336" t="s">
        <v>821</v>
      </c>
      <c r="D336" t="str">
        <f t="shared" si="35"/>
        <v>(531)</v>
      </c>
      <c r="E336" t="str">
        <f t="shared" si="36"/>
        <v>531</v>
      </c>
      <c r="F336" t="str">
        <f t="shared" si="37"/>
        <v>TRI-CITIES TN-VA</v>
      </c>
    </row>
    <row r="337" spans="1:6" x14ac:dyDescent="0.3">
      <c r="A337" t="s">
        <v>140</v>
      </c>
      <c r="B337">
        <v>3</v>
      </c>
      <c r="C337" t="s">
        <v>821</v>
      </c>
      <c r="D337" t="str">
        <f t="shared" si="35"/>
        <v>(855)</v>
      </c>
      <c r="E337" t="str">
        <f t="shared" si="36"/>
        <v>855</v>
      </c>
      <c r="F337" t="str">
        <f t="shared" si="37"/>
        <v>SANTABARBRA-SANMAR-SANLUOB</v>
      </c>
    </row>
    <row r="338" spans="1:6" x14ac:dyDescent="0.3">
      <c r="A338" t="s">
        <v>161</v>
      </c>
      <c r="B338">
        <v>3</v>
      </c>
      <c r="C338" t="s">
        <v>821</v>
      </c>
      <c r="D338" t="str">
        <f t="shared" si="35"/>
        <v>(828)</v>
      </c>
      <c r="E338" t="str">
        <f t="shared" si="36"/>
        <v>828</v>
      </c>
      <c r="F338" t="str">
        <f t="shared" si="37"/>
        <v>MONTEREY-SALINAS</v>
      </c>
    </row>
    <row r="339" spans="1:6" x14ac:dyDescent="0.3">
      <c r="A339" t="s">
        <v>144</v>
      </c>
      <c r="B339">
        <v>3</v>
      </c>
      <c r="C339" t="s">
        <v>821</v>
      </c>
      <c r="D339" t="str">
        <f t="shared" si="35"/>
        <v>(804)</v>
      </c>
      <c r="E339" t="str">
        <f t="shared" si="36"/>
        <v>804</v>
      </c>
      <c r="F339" t="str">
        <f t="shared" si="37"/>
        <v>PALM SPRINGS</v>
      </c>
    </row>
    <row r="340" spans="1:6" x14ac:dyDescent="0.3">
      <c r="A340" t="s">
        <v>146</v>
      </c>
      <c r="B340">
        <v>3</v>
      </c>
      <c r="C340" t="s">
        <v>821</v>
      </c>
      <c r="D340" t="str">
        <f t="shared" si="35"/>
        <v>(718)</v>
      </c>
      <c r="E340" t="str">
        <f t="shared" si="36"/>
        <v>718</v>
      </c>
      <c r="F340" t="str">
        <f t="shared" si="37"/>
        <v>JACKSON MS</v>
      </c>
    </row>
    <row r="341" spans="1:6" x14ac:dyDescent="0.3">
      <c r="A341" t="s">
        <v>139</v>
      </c>
      <c r="B341">
        <v>3</v>
      </c>
      <c r="C341" t="s">
        <v>821</v>
      </c>
      <c r="D341" t="str">
        <f t="shared" si="35"/>
        <v>(691)</v>
      </c>
      <c r="E341" t="str">
        <f t="shared" si="36"/>
        <v>691</v>
      </c>
      <c r="F341" t="str">
        <f t="shared" si="37"/>
        <v>HUNTSVILLE-DECATUR (FLOR)</v>
      </c>
    </row>
    <row r="342" spans="1:6" x14ac:dyDescent="0.3">
      <c r="A342" t="s">
        <v>160</v>
      </c>
      <c r="B342">
        <v>3</v>
      </c>
      <c r="C342" t="s">
        <v>821</v>
      </c>
      <c r="D342" t="str">
        <f t="shared" si="35"/>
        <v>(647)</v>
      </c>
      <c r="E342" t="str">
        <f t="shared" si="36"/>
        <v>647</v>
      </c>
      <c r="F342" t="str">
        <f t="shared" si="37"/>
        <v>GREENWOOD-GREENVILLE</v>
      </c>
    </row>
    <row r="343" spans="1:6" x14ac:dyDescent="0.3">
      <c r="A343" t="s">
        <v>166</v>
      </c>
      <c r="B343">
        <v>3</v>
      </c>
      <c r="C343" t="s">
        <v>821</v>
      </c>
      <c r="D343" t="str">
        <f t="shared" si="35"/>
        <v>(634)</v>
      </c>
      <c r="E343" t="str">
        <f t="shared" si="36"/>
        <v>634</v>
      </c>
      <c r="F343" t="str">
        <f t="shared" si="37"/>
        <v>AMARILLO</v>
      </c>
    </row>
    <row r="344" spans="1:6" x14ac:dyDescent="0.3">
      <c r="A344" t="s">
        <v>149</v>
      </c>
      <c r="B344">
        <v>3</v>
      </c>
      <c r="C344" t="s">
        <v>821</v>
      </c>
      <c r="D344" t="str">
        <f t="shared" si="35"/>
        <v>(574)</v>
      </c>
      <c r="E344" t="str">
        <f t="shared" si="36"/>
        <v>574</v>
      </c>
      <c r="F344" t="str">
        <f t="shared" si="37"/>
        <v>JOHNSTOWN-ALTOONA-ST COLGE</v>
      </c>
    </row>
    <row r="345" spans="1:6" x14ac:dyDescent="0.3">
      <c r="A345" t="s">
        <v>147</v>
      </c>
      <c r="B345">
        <v>3</v>
      </c>
      <c r="C345" t="s">
        <v>821</v>
      </c>
      <c r="D345" t="str">
        <f t="shared" si="35"/>
        <v>(573)</v>
      </c>
      <c r="E345" t="str">
        <f t="shared" si="36"/>
        <v>573</v>
      </c>
      <c r="F345" t="str">
        <f t="shared" si="37"/>
        <v>ROANOKE-LYNCHBURG</v>
      </c>
    </row>
    <row r="346" spans="1:6" x14ac:dyDescent="0.3">
      <c r="A346" t="s">
        <v>168</v>
      </c>
      <c r="B346">
        <v>3</v>
      </c>
      <c r="C346" t="s">
        <v>821</v>
      </c>
      <c r="D346" t="str">
        <f t="shared" si="35"/>
        <v>(553)</v>
      </c>
      <c r="E346" t="str">
        <f t="shared" si="36"/>
        <v>553</v>
      </c>
      <c r="F346" t="str">
        <f t="shared" si="37"/>
        <v>MARQUETTE</v>
      </c>
    </row>
    <row r="347" spans="1:6" x14ac:dyDescent="0.3">
      <c r="A347" t="s">
        <v>178</v>
      </c>
      <c r="B347">
        <v>3</v>
      </c>
      <c r="C347" t="s">
        <v>821</v>
      </c>
      <c r="D347" t="str">
        <f t="shared" si="35"/>
        <v>(523)</v>
      </c>
      <c r="E347" t="str">
        <f t="shared" si="36"/>
        <v>523</v>
      </c>
      <c r="F347" t="str">
        <f t="shared" si="37"/>
        <v>BURLINGTON-PLATTSBURGH</v>
      </c>
    </row>
    <row r="348" spans="1:6" x14ac:dyDescent="0.3">
      <c r="A348" t="s">
        <v>174</v>
      </c>
      <c r="B348">
        <v>2</v>
      </c>
      <c r="C348" t="s">
        <v>821</v>
      </c>
      <c r="D348" t="str">
        <f t="shared" si="35"/>
        <v>(868)</v>
      </c>
      <c r="E348" t="str">
        <f t="shared" si="36"/>
        <v>868</v>
      </c>
      <c r="F348" t="str">
        <f t="shared" si="37"/>
        <v>CHICO-REDDING</v>
      </c>
    </row>
    <row r="349" spans="1:6" x14ac:dyDescent="0.3">
      <c r="A349" t="s">
        <v>190</v>
      </c>
      <c r="B349">
        <v>2</v>
      </c>
      <c r="C349" t="s">
        <v>821</v>
      </c>
      <c r="D349" t="str">
        <f t="shared" si="35"/>
        <v>(767)</v>
      </c>
      <c r="E349" t="str">
        <f t="shared" si="36"/>
        <v>767</v>
      </c>
      <c r="F349" t="str">
        <f t="shared" si="37"/>
        <v>CASPER-RIVERTON</v>
      </c>
    </row>
    <row r="350" spans="1:6" x14ac:dyDescent="0.3">
      <c r="A350" t="s">
        <v>158</v>
      </c>
      <c r="B350">
        <v>2</v>
      </c>
      <c r="C350" t="s">
        <v>821</v>
      </c>
      <c r="D350" t="str">
        <f t="shared" si="35"/>
        <v>(754)</v>
      </c>
      <c r="E350" t="str">
        <f t="shared" si="36"/>
        <v>754</v>
      </c>
      <c r="F350" t="str">
        <f t="shared" si="37"/>
        <v>BUTTE-BOZEMAN</v>
      </c>
    </row>
    <row r="351" spans="1:6" x14ac:dyDescent="0.3">
      <c r="A351" t="s">
        <v>200</v>
      </c>
      <c r="B351">
        <v>2</v>
      </c>
      <c r="C351" t="s">
        <v>821</v>
      </c>
      <c r="D351" t="str">
        <f t="shared" si="35"/>
        <v>(627)</v>
      </c>
      <c r="E351" t="str">
        <f t="shared" si="36"/>
        <v>627</v>
      </c>
      <c r="F351" t="str">
        <f t="shared" si="37"/>
        <v>WICHITA FALLS &amp; LAWTON</v>
      </c>
    </row>
    <row r="352" spans="1:6" x14ac:dyDescent="0.3">
      <c r="A352" t="s">
        <v>162</v>
      </c>
      <c r="B352">
        <v>2</v>
      </c>
      <c r="C352" t="s">
        <v>821</v>
      </c>
      <c r="D352" t="str">
        <f t="shared" si="35"/>
        <v>(612)</v>
      </c>
      <c r="E352" t="str">
        <f t="shared" si="36"/>
        <v>612</v>
      </c>
      <c r="F352" t="str">
        <f t="shared" si="37"/>
        <v>SHREVEPORT</v>
      </c>
    </row>
    <row r="353" spans="1:6" x14ac:dyDescent="0.3">
      <c r="A353" t="s">
        <v>156</v>
      </c>
      <c r="B353">
        <v>2</v>
      </c>
      <c r="C353" t="s">
        <v>821</v>
      </c>
      <c r="D353" t="str">
        <f t="shared" si="35"/>
        <v>(606)</v>
      </c>
      <c r="E353" t="str">
        <f t="shared" si="36"/>
        <v>606</v>
      </c>
      <c r="F353" t="str">
        <f t="shared" si="37"/>
        <v>DOTHAN</v>
      </c>
    </row>
    <row r="354" spans="1:6" x14ac:dyDescent="0.3">
      <c r="A354" t="s">
        <v>143</v>
      </c>
      <c r="B354">
        <v>2</v>
      </c>
      <c r="C354" t="s">
        <v>821</v>
      </c>
      <c r="D354" t="str">
        <f t="shared" si="35"/>
        <v>(592)</v>
      </c>
      <c r="E354" t="str">
        <f t="shared" si="36"/>
        <v>592</v>
      </c>
      <c r="F354" t="str">
        <f t="shared" si="37"/>
        <v>GAINESVILLE</v>
      </c>
    </row>
    <row r="355" spans="1:6" x14ac:dyDescent="0.3">
      <c r="A355" t="s">
        <v>171</v>
      </c>
      <c r="B355">
        <v>2</v>
      </c>
      <c r="C355" t="s">
        <v>821</v>
      </c>
      <c r="D355" t="str">
        <f t="shared" si="35"/>
        <v>(584)</v>
      </c>
      <c r="E355" t="str">
        <f t="shared" si="36"/>
        <v>584</v>
      </c>
      <c r="F355" t="str">
        <f t="shared" si="37"/>
        <v>CHARLOTTESVILLE</v>
      </c>
    </row>
    <row r="356" spans="1:6" x14ac:dyDescent="0.3">
      <c r="A356" t="s">
        <v>148</v>
      </c>
      <c r="B356">
        <v>2</v>
      </c>
      <c r="C356" t="s">
        <v>821</v>
      </c>
      <c r="D356" t="str">
        <f t="shared" si="35"/>
        <v>(577)</v>
      </c>
      <c r="E356" t="str">
        <f t="shared" si="36"/>
        <v>577</v>
      </c>
      <c r="F356" t="str">
        <f t="shared" si="37"/>
        <v>WILKES BARRE-SCRANTON-HZTN</v>
      </c>
    </row>
    <row r="357" spans="1:6" x14ac:dyDescent="0.3">
      <c r="A357" t="s">
        <v>180</v>
      </c>
      <c r="B357">
        <v>2</v>
      </c>
      <c r="C357" t="s">
        <v>821</v>
      </c>
      <c r="D357" t="str">
        <f t="shared" si="35"/>
        <v>(576)</v>
      </c>
      <c r="E357" t="str">
        <f t="shared" si="36"/>
        <v>576</v>
      </c>
      <c r="F357" t="str">
        <f t="shared" si="37"/>
        <v>SALISBURY</v>
      </c>
    </row>
    <row r="358" spans="1:6" x14ac:dyDescent="0.3">
      <c r="A358" t="s">
        <v>176</v>
      </c>
      <c r="B358">
        <v>2</v>
      </c>
      <c r="C358" t="s">
        <v>821</v>
      </c>
      <c r="D358" t="str">
        <f t="shared" si="35"/>
        <v>(516)</v>
      </c>
      <c r="E358" t="str">
        <f t="shared" si="36"/>
        <v>516</v>
      </c>
      <c r="F358" t="str">
        <f t="shared" si="37"/>
        <v>ERIE</v>
      </c>
    </row>
    <row r="359" spans="1:6" x14ac:dyDescent="0.3">
      <c r="A359" t="s">
        <v>167</v>
      </c>
      <c r="B359">
        <v>1</v>
      </c>
      <c r="C359" t="s">
        <v>821</v>
      </c>
      <c r="D359" t="str">
        <f t="shared" si="35"/>
        <v>(800)</v>
      </c>
      <c r="E359" t="str">
        <f t="shared" si="36"/>
        <v>800</v>
      </c>
      <c r="F359" t="str">
        <f t="shared" si="37"/>
        <v>BAKERSFIELD</v>
      </c>
    </row>
    <row r="360" spans="1:6" x14ac:dyDescent="0.3">
      <c r="A360" t="s">
        <v>191</v>
      </c>
      <c r="B360">
        <v>1</v>
      </c>
      <c r="C360" t="s">
        <v>821</v>
      </c>
      <c r="D360" t="str">
        <f t="shared" si="35"/>
        <v>(766)</v>
      </c>
      <c r="E360" t="str">
        <f t="shared" si="36"/>
        <v>766</v>
      </c>
      <c r="F360" t="str">
        <f t="shared" si="37"/>
        <v>HELENA</v>
      </c>
    </row>
    <row r="361" spans="1:6" x14ac:dyDescent="0.3">
      <c r="A361" t="s">
        <v>179</v>
      </c>
      <c r="B361">
        <v>1</v>
      </c>
      <c r="C361" t="s">
        <v>821</v>
      </c>
      <c r="D361" t="str">
        <f t="shared" si="35"/>
        <v>(762)</v>
      </c>
      <c r="E361" t="str">
        <f t="shared" si="36"/>
        <v>762</v>
      </c>
      <c r="F361" t="str">
        <f t="shared" si="37"/>
        <v>MISSOULA</v>
      </c>
    </row>
    <row r="362" spans="1:6" x14ac:dyDescent="0.3">
      <c r="A362" t="s">
        <v>198</v>
      </c>
      <c r="B362">
        <v>1</v>
      </c>
      <c r="C362" t="s">
        <v>821</v>
      </c>
      <c r="D362" t="str">
        <f t="shared" si="35"/>
        <v>(756)</v>
      </c>
      <c r="E362" t="str">
        <f t="shared" si="36"/>
        <v>756</v>
      </c>
      <c r="F362" t="str">
        <f t="shared" si="37"/>
        <v>BILLINGS</v>
      </c>
    </row>
    <row r="363" spans="1:6" x14ac:dyDescent="0.3">
      <c r="A363" t="s">
        <v>192</v>
      </c>
      <c r="B363">
        <v>1</v>
      </c>
      <c r="C363" t="s">
        <v>821</v>
      </c>
      <c r="D363" t="str">
        <f t="shared" si="35"/>
        <v>(755)</v>
      </c>
      <c r="E363" t="str">
        <f t="shared" si="36"/>
        <v>755</v>
      </c>
      <c r="F363" t="str">
        <f t="shared" si="37"/>
        <v>GREAT FALLS</v>
      </c>
    </row>
    <row r="364" spans="1:6" x14ac:dyDescent="0.3">
      <c r="A364" t="s">
        <v>165</v>
      </c>
      <c r="B364">
        <v>1</v>
      </c>
      <c r="C364" t="s">
        <v>821</v>
      </c>
      <c r="D364" t="str">
        <f t="shared" si="35"/>
        <v>(746)</v>
      </c>
      <c r="E364" t="str">
        <f t="shared" si="36"/>
        <v>746</v>
      </c>
      <c r="F364" t="str">
        <f t="shared" si="37"/>
        <v>BILOXI-GULFPORT</v>
      </c>
    </row>
    <row r="365" spans="1:6" x14ac:dyDescent="0.3">
      <c r="A365" t="s">
        <v>142</v>
      </c>
      <c r="B365">
        <v>1</v>
      </c>
      <c r="C365" t="s">
        <v>821</v>
      </c>
      <c r="D365" t="str">
        <f t="shared" si="35"/>
        <v>(743)</v>
      </c>
      <c r="E365" t="str">
        <f t="shared" si="36"/>
        <v>743</v>
      </c>
      <c r="F365" t="str">
        <f t="shared" si="37"/>
        <v>ANCHORAGE</v>
      </c>
    </row>
    <row r="366" spans="1:6" x14ac:dyDescent="0.3">
      <c r="A366" t="s">
        <v>172</v>
      </c>
      <c r="B366">
        <v>1</v>
      </c>
      <c r="C366" t="s">
        <v>821</v>
      </c>
      <c r="D366" t="str">
        <f t="shared" si="35"/>
        <v>(709)</v>
      </c>
      <c r="E366" t="str">
        <f t="shared" si="36"/>
        <v>709</v>
      </c>
      <c r="F366" t="str">
        <f t="shared" si="37"/>
        <v>TYLER-LONGVIEW(LFKN&amp;NCGD)</v>
      </c>
    </row>
    <row r="367" spans="1:6" x14ac:dyDescent="0.3">
      <c r="A367" t="s">
        <v>137</v>
      </c>
      <c r="B367">
        <v>1</v>
      </c>
      <c r="C367" t="s">
        <v>821</v>
      </c>
      <c r="D367" t="str">
        <f t="shared" si="35"/>
        <v>(693)</v>
      </c>
      <c r="E367" t="str">
        <f t="shared" si="36"/>
        <v>693</v>
      </c>
      <c r="F367" t="str">
        <f t="shared" si="37"/>
        <v>LITTLE ROCK-PINE BLUFF</v>
      </c>
    </row>
    <row r="368" spans="1:6" x14ac:dyDescent="0.3">
      <c r="A368" t="s">
        <v>189</v>
      </c>
      <c r="B368">
        <v>1</v>
      </c>
      <c r="C368" t="s">
        <v>821</v>
      </c>
      <c r="D368" t="str">
        <f t="shared" si="35"/>
        <v>(692)</v>
      </c>
      <c r="E368" t="str">
        <f t="shared" si="36"/>
        <v>692</v>
      </c>
      <c r="F368" t="str">
        <f t="shared" si="37"/>
        <v>BEAUMONT-PORT ARTHUR</v>
      </c>
    </row>
    <row r="369" spans="1:6" x14ac:dyDescent="0.3">
      <c r="A369" t="s">
        <v>183</v>
      </c>
      <c r="B369">
        <v>1</v>
      </c>
      <c r="C369" t="s">
        <v>821</v>
      </c>
      <c r="D369" t="str">
        <f t="shared" si="35"/>
        <v>(657)</v>
      </c>
      <c r="E369" t="str">
        <f t="shared" si="36"/>
        <v>657</v>
      </c>
      <c r="F369" t="str">
        <f t="shared" si="37"/>
        <v>SHERMAN-ADA</v>
      </c>
    </row>
    <row r="370" spans="1:6" x14ac:dyDescent="0.3">
      <c r="A370" t="s">
        <v>154</v>
      </c>
      <c r="B370">
        <v>1</v>
      </c>
      <c r="C370" t="s">
        <v>821</v>
      </c>
      <c r="D370" t="str">
        <f t="shared" si="35"/>
        <v>(656)</v>
      </c>
      <c r="E370" t="str">
        <f t="shared" si="36"/>
        <v>656</v>
      </c>
      <c r="F370" t="str">
        <f t="shared" si="37"/>
        <v>PANAMA CITY</v>
      </c>
    </row>
    <row r="371" spans="1:6" x14ac:dyDescent="0.3">
      <c r="A371" t="s">
        <v>177</v>
      </c>
      <c r="B371">
        <v>1</v>
      </c>
      <c r="C371" t="s">
        <v>821</v>
      </c>
      <c r="D371" t="str">
        <f t="shared" si="35"/>
        <v>(642)</v>
      </c>
      <c r="E371" t="str">
        <f t="shared" si="36"/>
        <v>642</v>
      </c>
      <c r="F371" t="str">
        <f t="shared" si="37"/>
        <v>LAFAYETTE LA</v>
      </c>
    </row>
    <row r="372" spans="1:6" x14ac:dyDescent="0.3">
      <c r="A372" t="s">
        <v>159</v>
      </c>
      <c r="B372">
        <v>1</v>
      </c>
      <c r="C372" t="s">
        <v>821</v>
      </c>
      <c r="D372" t="str">
        <f t="shared" si="35"/>
        <v>(636)</v>
      </c>
      <c r="E372" t="str">
        <f t="shared" si="36"/>
        <v>636</v>
      </c>
      <c r="F372" t="str">
        <f t="shared" si="37"/>
        <v>HARLINGEN-WSLCO-BRNSVL-MCA</v>
      </c>
    </row>
    <row r="373" spans="1:6" x14ac:dyDescent="0.3">
      <c r="A373" t="s">
        <v>170</v>
      </c>
      <c r="B373">
        <v>1</v>
      </c>
      <c r="C373" t="s">
        <v>821</v>
      </c>
      <c r="D373" t="str">
        <f t="shared" si="35"/>
        <v>(633)</v>
      </c>
      <c r="E373" t="str">
        <f t="shared" si="36"/>
        <v>633</v>
      </c>
      <c r="F373" t="str">
        <f t="shared" si="37"/>
        <v>ODESSA-MIDLAND</v>
      </c>
    </row>
    <row r="374" spans="1:6" x14ac:dyDescent="0.3">
      <c r="A374" t="s">
        <v>206</v>
      </c>
      <c r="B374">
        <v>1</v>
      </c>
      <c r="C374" t="s">
        <v>821</v>
      </c>
      <c r="D374" t="str">
        <f t="shared" si="35"/>
        <v>(600)</v>
      </c>
      <c r="E374" t="str">
        <f t="shared" si="36"/>
        <v>600</v>
      </c>
      <c r="F374" t="str">
        <f t="shared" si="37"/>
        <v>CORPUS CHRISTI</v>
      </c>
    </row>
    <row r="375" spans="1:6" x14ac:dyDescent="0.3">
      <c r="A375" t="s">
        <v>134</v>
      </c>
      <c r="B375">
        <v>1</v>
      </c>
      <c r="C375" t="s">
        <v>821</v>
      </c>
      <c r="D375" t="str">
        <f t="shared" si="35"/>
        <v>(570)</v>
      </c>
      <c r="E375" t="str">
        <f t="shared" si="36"/>
        <v>570</v>
      </c>
      <c r="F375" t="str">
        <f t="shared" si="37"/>
        <v>MYRTLE BEACH-FLORENCE</v>
      </c>
    </row>
    <row r="376" spans="1:6" x14ac:dyDescent="0.3">
      <c r="A376" t="s">
        <v>145</v>
      </c>
      <c r="B376">
        <v>1</v>
      </c>
      <c r="C376" t="s">
        <v>821</v>
      </c>
      <c r="D376" t="str">
        <f t="shared" si="35"/>
        <v>(566)</v>
      </c>
      <c r="E376" t="str">
        <f t="shared" si="36"/>
        <v>566</v>
      </c>
      <c r="F376" t="str">
        <f t="shared" si="37"/>
        <v>HARRISBURG-LNCSTR-LEB-YORK</v>
      </c>
    </row>
    <row r="377" spans="1:6" x14ac:dyDescent="0.3">
      <c r="A377" t="s">
        <v>274</v>
      </c>
      <c r="B377">
        <v>1</v>
      </c>
      <c r="C377" t="s">
        <v>821</v>
      </c>
      <c r="D377" t="str">
        <f t="shared" si="35"/>
        <v>(552)</v>
      </c>
      <c r="E377" t="str">
        <f t="shared" si="36"/>
        <v>552</v>
      </c>
      <c r="F377" t="str">
        <f t="shared" si="37"/>
        <v>PRESQUE ISLE</v>
      </c>
    </row>
    <row r="378" spans="1:6" x14ac:dyDescent="0.3">
      <c r="A378" t="s">
        <v>150</v>
      </c>
      <c r="B378">
        <v>1</v>
      </c>
      <c r="C378" t="s">
        <v>821</v>
      </c>
      <c r="D378" t="str">
        <f t="shared" si="35"/>
        <v>(550)</v>
      </c>
      <c r="E378" t="str">
        <f t="shared" si="36"/>
        <v>550</v>
      </c>
      <c r="F378" t="str">
        <f t="shared" si="37"/>
        <v>WILMINGTON</v>
      </c>
    </row>
    <row r="379" spans="1:6" x14ac:dyDescent="0.3">
      <c r="A379" t="s">
        <v>169</v>
      </c>
      <c r="B379">
        <v>1</v>
      </c>
      <c r="C379" t="s">
        <v>821</v>
      </c>
      <c r="D379" t="str">
        <f t="shared" si="35"/>
        <v>(545)</v>
      </c>
      <c r="E379" t="str">
        <f t="shared" si="36"/>
        <v>545</v>
      </c>
      <c r="F379" t="str">
        <f t="shared" si="37"/>
        <v>GREENVILLE-N.BERN-WASHNGTN</v>
      </c>
    </row>
    <row r="380" spans="1:6" x14ac:dyDescent="0.3">
      <c r="A380" t="s">
        <v>202</v>
      </c>
      <c r="B380">
        <v>1</v>
      </c>
      <c r="C380" t="s">
        <v>821</v>
      </c>
      <c r="D380" t="str">
        <f t="shared" si="35"/>
        <v>(543)</v>
      </c>
      <c r="E380" t="str">
        <f t="shared" si="36"/>
        <v>543</v>
      </c>
      <c r="F380" t="str">
        <f t="shared" si="37"/>
        <v>SPRINGFIELD-HOLYOKE</v>
      </c>
    </row>
    <row r="381" spans="1:6" x14ac:dyDescent="0.3">
      <c r="A381" t="s">
        <v>153</v>
      </c>
      <c r="B381">
        <v>1</v>
      </c>
      <c r="C381" t="s">
        <v>821</v>
      </c>
      <c r="D381" t="str">
        <f t="shared" si="35"/>
        <v>(532)</v>
      </c>
      <c r="E381" t="str">
        <f t="shared" si="36"/>
        <v>532</v>
      </c>
      <c r="F381" t="str">
        <f t="shared" si="37"/>
        <v>ALBANY-SCHENECTADY-TROY</v>
      </c>
    </row>
    <row r="382" spans="1:6" x14ac:dyDescent="0.3">
      <c r="A382" t="s">
        <v>3</v>
      </c>
      <c r="B382">
        <v>45545</v>
      </c>
      <c r="C382" t="s">
        <v>822</v>
      </c>
      <c r="D382" t="str">
        <f t="shared" si="35"/>
        <v>N/A</v>
      </c>
      <c r="E382" t="str">
        <f t="shared" si="36"/>
        <v>N/A</v>
      </c>
      <c r="F382" t="str">
        <f t="shared" si="37"/>
        <v>N/A</v>
      </c>
    </row>
    <row r="383" spans="1:6" x14ac:dyDescent="0.3">
      <c r="A383" t="s">
        <v>5</v>
      </c>
      <c r="B383">
        <v>4801</v>
      </c>
      <c r="C383" t="s">
        <v>822</v>
      </c>
      <c r="D383" t="str">
        <f t="shared" si="35"/>
        <v>(602)</v>
      </c>
      <c r="E383" t="str">
        <f t="shared" si="36"/>
        <v>602</v>
      </c>
      <c r="F383" t="str">
        <f t="shared" si="37"/>
        <v>CHICAGO</v>
      </c>
    </row>
    <row r="384" spans="1:6" x14ac:dyDescent="0.3">
      <c r="A384" t="s">
        <v>4</v>
      </c>
      <c r="B384">
        <v>4392</v>
      </c>
      <c r="C384" t="s">
        <v>822</v>
      </c>
      <c r="D384" t="str">
        <f t="shared" si="35"/>
        <v>(524)</v>
      </c>
      <c r="E384" t="str">
        <f t="shared" si="36"/>
        <v>524</v>
      </c>
      <c r="F384" t="str">
        <f t="shared" si="37"/>
        <v>ATLANTA</v>
      </c>
    </row>
    <row r="385" spans="1:6" x14ac:dyDescent="0.3">
      <c r="A385" t="s">
        <v>8</v>
      </c>
      <c r="B385">
        <v>2559</v>
      </c>
      <c r="C385" t="s">
        <v>822</v>
      </c>
      <c r="D385" t="str">
        <f t="shared" si="35"/>
        <v>(751)</v>
      </c>
      <c r="E385" t="str">
        <f t="shared" si="36"/>
        <v>751</v>
      </c>
      <c r="F385" t="str">
        <f t="shared" si="37"/>
        <v>DENVER</v>
      </c>
    </row>
    <row r="386" spans="1:6" x14ac:dyDescent="0.3">
      <c r="A386" t="s">
        <v>9</v>
      </c>
      <c r="B386">
        <v>2551</v>
      </c>
      <c r="C386" t="s">
        <v>822</v>
      </c>
      <c r="D386" t="str">
        <f t="shared" si="35"/>
        <v>(753)</v>
      </c>
      <c r="E386" t="str">
        <f t="shared" si="36"/>
        <v>753</v>
      </c>
      <c r="F386" t="str">
        <f t="shared" si="37"/>
        <v>PHOENIX (PRESCOTT)</v>
      </c>
    </row>
    <row r="387" spans="1:6" x14ac:dyDescent="0.3">
      <c r="A387" t="s">
        <v>7</v>
      </c>
      <c r="B387">
        <v>2499</v>
      </c>
      <c r="C387" t="s">
        <v>822</v>
      </c>
      <c r="D387" t="str">
        <f t="shared" ref="D387:D450" si="38">IF(RIGHT(A387,1)=")",RIGHT(A387,5),"N/A")</f>
        <v>(819)</v>
      </c>
      <c r="E387" t="str">
        <f t="shared" ref="E387:E450" si="39">TRIM(IF(LEFT(D387,1)="(",MID(D387,2,3),"N/A"))</f>
        <v>819</v>
      </c>
      <c r="F387" t="str">
        <f t="shared" ref="F387:F450" si="40">UPPER(TRIM(IF(E387="N/A","N/A",LEFT(A387,LEN(A387)-5))))</f>
        <v>SEATTLE-TACOMA</v>
      </c>
    </row>
    <row r="388" spans="1:6" x14ac:dyDescent="0.3">
      <c r="A388" t="s">
        <v>6</v>
      </c>
      <c r="B388">
        <v>1881</v>
      </c>
      <c r="C388" t="s">
        <v>822</v>
      </c>
      <c r="D388" t="str">
        <f t="shared" si="38"/>
        <v>(613)</v>
      </c>
      <c r="E388" t="str">
        <f t="shared" si="39"/>
        <v>613</v>
      </c>
      <c r="F388" t="str">
        <f t="shared" si="40"/>
        <v>MINNEAPOLIS-ST. PAUL</v>
      </c>
    </row>
    <row r="389" spans="1:6" x14ac:dyDescent="0.3">
      <c r="A389" t="s">
        <v>10</v>
      </c>
      <c r="B389">
        <v>1733</v>
      </c>
      <c r="C389" t="s">
        <v>822</v>
      </c>
      <c r="D389" t="str">
        <f t="shared" si="38"/>
        <v>(609)</v>
      </c>
      <c r="E389" t="str">
        <f t="shared" si="39"/>
        <v>609</v>
      </c>
      <c r="F389" t="str">
        <f t="shared" si="40"/>
        <v>ST. LOUIS</v>
      </c>
    </row>
    <row r="390" spans="1:6" x14ac:dyDescent="0.3">
      <c r="A390" t="s">
        <v>11</v>
      </c>
      <c r="B390">
        <v>1502</v>
      </c>
      <c r="C390" t="s">
        <v>822</v>
      </c>
      <c r="D390" t="str">
        <f t="shared" si="38"/>
        <v>(616)</v>
      </c>
      <c r="E390" t="str">
        <f t="shared" si="39"/>
        <v>616</v>
      </c>
      <c r="F390" t="str">
        <f t="shared" si="40"/>
        <v>KANSAS CITY</v>
      </c>
    </row>
    <row r="391" spans="1:6" x14ac:dyDescent="0.3">
      <c r="A391" t="s">
        <v>15</v>
      </c>
      <c r="B391">
        <v>1501</v>
      </c>
      <c r="C391" t="s">
        <v>822</v>
      </c>
      <c r="D391" t="str">
        <f t="shared" si="38"/>
        <v>(839)</v>
      </c>
      <c r="E391" t="str">
        <f t="shared" si="39"/>
        <v>839</v>
      </c>
      <c r="F391" t="str">
        <f t="shared" si="40"/>
        <v>LAS VEGAS</v>
      </c>
    </row>
    <row r="392" spans="1:6" x14ac:dyDescent="0.3">
      <c r="A392" t="s">
        <v>12</v>
      </c>
      <c r="B392">
        <v>1420</v>
      </c>
      <c r="C392" t="s">
        <v>822</v>
      </c>
      <c r="D392" t="str">
        <f t="shared" si="38"/>
        <v>(617)</v>
      </c>
      <c r="E392" t="str">
        <f t="shared" si="39"/>
        <v>617</v>
      </c>
      <c r="F392" t="str">
        <f t="shared" si="40"/>
        <v>MILWAUKEE</v>
      </c>
    </row>
    <row r="393" spans="1:6" x14ac:dyDescent="0.3">
      <c r="A393" t="s">
        <v>13</v>
      </c>
      <c r="B393">
        <v>1374</v>
      </c>
      <c r="C393" t="s">
        <v>822</v>
      </c>
      <c r="D393" t="str">
        <f t="shared" si="38"/>
        <v>(820)</v>
      </c>
      <c r="E393" t="str">
        <f t="shared" si="39"/>
        <v>820</v>
      </c>
      <c r="F393" t="str">
        <f t="shared" si="40"/>
        <v>PORTLAND OR</v>
      </c>
    </row>
    <row r="394" spans="1:6" x14ac:dyDescent="0.3">
      <c r="A394" t="s">
        <v>14</v>
      </c>
      <c r="B394">
        <v>1287</v>
      </c>
      <c r="C394" t="s">
        <v>822</v>
      </c>
      <c r="D394" t="str">
        <f t="shared" si="38"/>
        <v>(770)</v>
      </c>
      <c r="E394" t="str">
        <f t="shared" si="39"/>
        <v>770</v>
      </c>
      <c r="F394" t="str">
        <f t="shared" si="40"/>
        <v>SALT LAKE CITY</v>
      </c>
    </row>
    <row r="395" spans="1:6" x14ac:dyDescent="0.3">
      <c r="A395" t="s">
        <v>17</v>
      </c>
      <c r="B395">
        <v>1217</v>
      </c>
      <c r="C395" t="s">
        <v>822</v>
      </c>
      <c r="D395" t="str">
        <f t="shared" si="38"/>
        <v>(527)</v>
      </c>
      <c r="E395" t="str">
        <f t="shared" si="39"/>
        <v>527</v>
      </c>
      <c r="F395" t="str">
        <f t="shared" si="40"/>
        <v>INDIANAPOLIS</v>
      </c>
    </row>
    <row r="396" spans="1:6" x14ac:dyDescent="0.3">
      <c r="A396" t="s">
        <v>16</v>
      </c>
      <c r="B396">
        <v>1052</v>
      </c>
      <c r="C396" t="s">
        <v>822</v>
      </c>
      <c r="D396" t="str">
        <f t="shared" si="38"/>
        <v>(510)</v>
      </c>
      <c r="E396" t="str">
        <f t="shared" si="39"/>
        <v>510</v>
      </c>
      <c r="F396" t="str">
        <f t="shared" si="40"/>
        <v>CLEVELAND-AKRON (CANTON)</v>
      </c>
    </row>
    <row r="397" spans="1:6" x14ac:dyDescent="0.3">
      <c r="A397" t="s">
        <v>19</v>
      </c>
      <c r="B397">
        <v>825</v>
      </c>
      <c r="C397" t="s">
        <v>822</v>
      </c>
      <c r="D397" t="str">
        <f t="shared" si="38"/>
        <v>(652)</v>
      </c>
      <c r="E397" t="str">
        <f t="shared" si="39"/>
        <v>652</v>
      </c>
      <c r="F397" t="str">
        <f t="shared" si="40"/>
        <v>OMAHA</v>
      </c>
    </row>
    <row r="398" spans="1:6" x14ac:dyDescent="0.3">
      <c r="A398" t="s">
        <v>18</v>
      </c>
      <c r="B398">
        <v>806</v>
      </c>
      <c r="C398" t="s">
        <v>822</v>
      </c>
      <c r="D398" t="str">
        <f t="shared" si="38"/>
        <v>(535)</v>
      </c>
      <c r="E398" t="str">
        <f t="shared" si="39"/>
        <v>535</v>
      </c>
      <c r="F398" t="str">
        <f t="shared" si="40"/>
        <v>COLUMBUS OH</v>
      </c>
    </row>
    <row r="399" spans="1:6" x14ac:dyDescent="0.3">
      <c r="A399" t="s">
        <v>21</v>
      </c>
      <c r="B399">
        <v>727</v>
      </c>
      <c r="C399" t="s">
        <v>822</v>
      </c>
      <c r="D399" t="str">
        <f t="shared" si="38"/>
        <v>(669)</v>
      </c>
      <c r="E399" t="str">
        <f t="shared" si="39"/>
        <v>669</v>
      </c>
      <c r="F399" t="str">
        <f t="shared" si="40"/>
        <v>MADISON</v>
      </c>
    </row>
    <row r="400" spans="1:6" x14ac:dyDescent="0.3">
      <c r="A400" t="s">
        <v>22</v>
      </c>
      <c r="B400">
        <v>592</v>
      </c>
      <c r="C400" t="s">
        <v>822</v>
      </c>
      <c r="D400" t="str">
        <f t="shared" si="38"/>
        <v>(515)</v>
      </c>
      <c r="E400" t="str">
        <f t="shared" si="39"/>
        <v>515</v>
      </c>
      <c r="F400" t="str">
        <f t="shared" si="40"/>
        <v>CINCINNATI</v>
      </c>
    </row>
    <row r="401" spans="1:6" x14ac:dyDescent="0.3">
      <c r="A401" t="s">
        <v>23</v>
      </c>
      <c r="B401">
        <v>574</v>
      </c>
      <c r="C401" t="s">
        <v>822</v>
      </c>
      <c r="D401" t="str">
        <f t="shared" si="38"/>
        <v>(678)</v>
      </c>
      <c r="E401" t="str">
        <f t="shared" si="39"/>
        <v>678</v>
      </c>
      <c r="F401" t="str">
        <f t="shared" si="40"/>
        <v>WICHITA-HUTCHINSON PLUS</v>
      </c>
    </row>
    <row r="402" spans="1:6" x14ac:dyDescent="0.3">
      <c r="A402" t="s">
        <v>24</v>
      </c>
      <c r="B402">
        <v>537</v>
      </c>
      <c r="C402" t="s">
        <v>822</v>
      </c>
      <c r="D402" t="str">
        <f t="shared" si="38"/>
        <v>(803)</v>
      </c>
      <c r="E402" t="str">
        <f t="shared" si="39"/>
        <v>803</v>
      </c>
      <c r="F402" t="str">
        <f t="shared" si="40"/>
        <v>LOS ANGELES</v>
      </c>
    </row>
    <row r="403" spans="1:6" x14ac:dyDescent="0.3">
      <c r="A403" t="s">
        <v>30</v>
      </c>
      <c r="B403">
        <v>525</v>
      </c>
      <c r="C403" t="s">
        <v>822</v>
      </c>
      <c r="D403" t="str">
        <f t="shared" si="38"/>
        <v>(752)</v>
      </c>
      <c r="E403" t="str">
        <f t="shared" si="39"/>
        <v>752</v>
      </c>
      <c r="F403" t="str">
        <f t="shared" si="40"/>
        <v>COLORADO SPRINGS-PUEBLO</v>
      </c>
    </row>
    <row r="404" spans="1:6" x14ac:dyDescent="0.3">
      <c r="A404" t="s">
        <v>20</v>
      </c>
      <c r="B404">
        <v>512</v>
      </c>
      <c r="C404" t="s">
        <v>822</v>
      </c>
      <c r="D404" t="str">
        <f t="shared" si="38"/>
        <v>(501)</v>
      </c>
      <c r="E404" t="str">
        <f t="shared" si="39"/>
        <v>501</v>
      </c>
      <c r="F404" t="str">
        <f t="shared" si="40"/>
        <v>NEW YORK</v>
      </c>
    </row>
    <row r="405" spans="1:6" x14ac:dyDescent="0.3">
      <c r="A405" t="s">
        <v>29</v>
      </c>
      <c r="B405">
        <v>410</v>
      </c>
      <c r="C405" t="s">
        <v>822</v>
      </c>
      <c r="D405" t="str">
        <f t="shared" si="38"/>
        <v>(505)</v>
      </c>
      <c r="E405" t="str">
        <f t="shared" si="39"/>
        <v>505</v>
      </c>
      <c r="F405" t="str">
        <f t="shared" si="40"/>
        <v>DETROIT</v>
      </c>
    </row>
    <row r="406" spans="1:6" x14ac:dyDescent="0.3">
      <c r="A406" t="s">
        <v>27</v>
      </c>
      <c r="B406">
        <v>409</v>
      </c>
      <c r="C406" t="s">
        <v>822</v>
      </c>
      <c r="D406" t="str">
        <f t="shared" si="38"/>
        <v>(679)</v>
      </c>
      <c r="E406" t="str">
        <f t="shared" si="39"/>
        <v>679</v>
      </c>
      <c r="F406" t="str">
        <f t="shared" si="40"/>
        <v>DES MOINES-AMES</v>
      </c>
    </row>
    <row r="407" spans="1:6" x14ac:dyDescent="0.3">
      <c r="A407" t="s">
        <v>31</v>
      </c>
      <c r="B407">
        <v>349</v>
      </c>
      <c r="C407" t="s">
        <v>822</v>
      </c>
      <c r="D407" t="str">
        <f t="shared" si="38"/>
        <v>(637)</v>
      </c>
      <c r="E407" t="str">
        <f t="shared" si="39"/>
        <v>637</v>
      </c>
      <c r="F407" t="str">
        <f t="shared" si="40"/>
        <v>CEDAR RAPIDS-WTRLO-IWC&amp;DUB</v>
      </c>
    </row>
    <row r="408" spans="1:6" x14ac:dyDescent="0.3">
      <c r="A408" t="s">
        <v>28</v>
      </c>
      <c r="B408">
        <v>338</v>
      </c>
      <c r="C408" t="s">
        <v>822</v>
      </c>
      <c r="D408" t="str">
        <f t="shared" si="38"/>
        <v>(542)</v>
      </c>
      <c r="E408" t="str">
        <f t="shared" si="39"/>
        <v>542</v>
      </c>
      <c r="F408" t="str">
        <f t="shared" si="40"/>
        <v>DAYTON</v>
      </c>
    </row>
    <row r="409" spans="1:6" x14ac:dyDescent="0.3">
      <c r="A409" t="s">
        <v>25</v>
      </c>
      <c r="B409">
        <v>331</v>
      </c>
      <c r="C409" t="s">
        <v>822</v>
      </c>
      <c r="D409" t="str">
        <f t="shared" si="38"/>
        <v>(504)</v>
      </c>
      <c r="E409" t="str">
        <f t="shared" si="39"/>
        <v>504</v>
      </c>
      <c r="F409" t="str">
        <f t="shared" si="40"/>
        <v>PHILADELPHIA</v>
      </c>
    </row>
    <row r="410" spans="1:6" x14ac:dyDescent="0.3">
      <c r="A410" t="s">
        <v>32</v>
      </c>
      <c r="B410">
        <v>278</v>
      </c>
      <c r="C410" t="s">
        <v>822</v>
      </c>
      <c r="D410" t="str">
        <f t="shared" si="38"/>
        <v>(658)</v>
      </c>
      <c r="E410" t="str">
        <f t="shared" si="39"/>
        <v>658</v>
      </c>
      <c r="F410" t="str">
        <f t="shared" si="40"/>
        <v>GREEN BAY-APPLETON</v>
      </c>
    </row>
    <row r="411" spans="1:6" x14ac:dyDescent="0.3">
      <c r="A411" t="s">
        <v>45</v>
      </c>
      <c r="B411">
        <v>274</v>
      </c>
      <c r="C411" t="s">
        <v>822</v>
      </c>
      <c r="D411" t="str">
        <f t="shared" si="38"/>
        <v>(757)</v>
      </c>
      <c r="E411" t="str">
        <f t="shared" si="39"/>
        <v>757</v>
      </c>
      <c r="F411" t="str">
        <f t="shared" si="40"/>
        <v>BOISE</v>
      </c>
    </row>
    <row r="412" spans="1:6" x14ac:dyDescent="0.3">
      <c r="A412" t="s">
        <v>35</v>
      </c>
      <c r="B412">
        <v>261</v>
      </c>
      <c r="C412" t="s">
        <v>822</v>
      </c>
      <c r="D412" t="str">
        <f t="shared" si="38"/>
        <v>(619)</v>
      </c>
      <c r="E412" t="str">
        <f t="shared" si="39"/>
        <v>619</v>
      </c>
      <c r="F412" t="str">
        <f t="shared" si="40"/>
        <v>SPRINGFIELD MO</v>
      </c>
    </row>
    <row r="413" spans="1:6" x14ac:dyDescent="0.3">
      <c r="A413" t="s">
        <v>26</v>
      </c>
      <c r="B413">
        <v>257</v>
      </c>
      <c r="C413" t="s">
        <v>822</v>
      </c>
      <c r="D413" t="str">
        <f t="shared" si="38"/>
        <v>(511)</v>
      </c>
      <c r="E413" t="str">
        <f t="shared" si="39"/>
        <v>511</v>
      </c>
      <c r="F413" t="str">
        <f t="shared" si="40"/>
        <v>WASHINGTON DC (HAGRSTWN)</v>
      </c>
    </row>
    <row r="414" spans="1:6" x14ac:dyDescent="0.3">
      <c r="A414" t="s">
        <v>33</v>
      </c>
      <c r="B414">
        <v>247</v>
      </c>
      <c r="C414" t="s">
        <v>822</v>
      </c>
      <c r="D414" t="str">
        <f t="shared" si="38"/>
        <v>(648)</v>
      </c>
      <c r="E414" t="str">
        <f t="shared" si="39"/>
        <v>648</v>
      </c>
      <c r="F414" t="str">
        <f t="shared" si="40"/>
        <v>CHAMPAIGN&amp;SPRNGFLD-DECATUR</v>
      </c>
    </row>
    <row r="415" spans="1:6" x14ac:dyDescent="0.3">
      <c r="A415" t="s">
        <v>40</v>
      </c>
      <c r="B415">
        <v>246</v>
      </c>
      <c r="C415" t="s">
        <v>822</v>
      </c>
      <c r="D415" t="str">
        <f t="shared" si="38"/>
        <v>(722)</v>
      </c>
      <c r="E415" t="str">
        <f t="shared" si="39"/>
        <v>722</v>
      </c>
      <c r="F415" t="str">
        <f t="shared" si="40"/>
        <v>LINCOLN &amp; HASTINGS-KRNY</v>
      </c>
    </row>
    <row r="416" spans="1:6" x14ac:dyDescent="0.3">
      <c r="A416" t="s">
        <v>38</v>
      </c>
      <c r="B416">
        <v>236</v>
      </c>
      <c r="C416" t="s">
        <v>822</v>
      </c>
      <c r="D416" t="str">
        <f t="shared" si="38"/>
        <v>(623)</v>
      </c>
      <c r="E416" t="str">
        <f t="shared" si="39"/>
        <v>623</v>
      </c>
      <c r="F416" t="str">
        <f t="shared" si="40"/>
        <v>DALLAS-FT. WORTH</v>
      </c>
    </row>
    <row r="417" spans="1:6" x14ac:dyDescent="0.3">
      <c r="A417" t="s">
        <v>41</v>
      </c>
      <c r="B417">
        <v>232</v>
      </c>
      <c r="C417" t="s">
        <v>822</v>
      </c>
      <c r="D417" t="str">
        <f t="shared" si="38"/>
        <v>(881)</v>
      </c>
      <c r="E417" t="str">
        <f t="shared" si="39"/>
        <v>881</v>
      </c>
      <c r="F417" t="str">
        <f t="shared" si="40"/>
        <v>SPOKANE</v>
      </c>
    </row>
    <row r="418" spans="1:6" x14ac:dyDescent="0.3">
      <c r="A418" t="s">
        <v>43</v>
      </c>
      <c r="B418">
        <v>231</v>
      </c>
      <c r="C418" t="s">
        <v>822</v>
      </c>
      <c r="D418" t="str">
        <f t="shared" si="38"/>
        <v>(604)</v>
      </c>
      <c r="E418" t="str">
        <f t="shared" si="39"/>
        <v>604</v>
      </c>
      <c r="F418" t="str">
        <f t="shared" si="40"/>
        <v>COLUMBIA-JEFFERSON CITY</v>
      </c>
    </row>
    <row r="419" spans="1:6" x14ac:dyDescent="0.3">
      <c r="A419" t="s">
        <v>46</v>
      </c>
      <c r="B419">
        <v>229</v>
      </c>
      <c r="C419" t="s">
        <v>822</v>
      </c>
      <c r="D419" t="str">
        <f t="shared" si="38"/>
        <v>(807)</v>
      </c>
      <c r="E419" t="str">
        <f t="shared" si="39"/>
        <v>807</v>
      </c>
      <c r="F419" t="str">
        <f t="shared" si="40"/>
        <v>SAN FRANCISCO-OAK-SAN JOSE</v>
      </c>
    </row>
    <row r="420" spans="1:6" x14ac:dyDescent="0.3">
      <c r="A420" t="s">
        <v>51</v>
      </c>
      <c r="B420">
        <v>226</v>
      </c>
      <c r="C420" t="s">
        <v>822</v>
      </c>
      <c r="D420" t="str">
        <f t="shared" si="38"/>
        <v>(789)</v>
      </c>
      <c r="E420" t="str">
        <f t="shared" si="39"/>
        <v>789</v>
      </c>
      <c r="F420" t="str">
        <f t="shared" si="40"/>
        <v>TUCSON (SIERRA VISTA)</v>
      </c>
    </row>
    <row r="421" spans="1:6" x14ac:dyDescent="0.3">
      <c r="A421" t="s">
        <v>37</v>
      </c>
      <c r="B421">
        <v>223</v>
      </c>
      <c r="C421" t="s">
        <v>822</v>
      </c>
      <c r="D421" t="str">
        <f t="shared" si="38"/>
        <v>(682)</v>
      </c>
      <c r="E421" t="str">
        <f t="shared" si="39"/>
        <v>682</v>
      </c>
      <c r="F421" t="str">
        <f t="shared" si="40"/>
        <v>DAVENPORT-R.ISLAND-MOLINE</v>
      </c>
    </row>
    <row r="422" spans="1:6" x14ac:dyDescent="0.3">
      <c r="A422" t="s">
        <v>48</v>
      </c>
      <c r="B422">
        <v>217</v>
      </c>
      <c r="C422" t="s">
        <v>822</v>
      </c>
      <c r="D422" t="str">
        <f t="shared" si="38"/>
        <v>(725)</v>
      </c>
      <c r="E422" t="str">
        <f t="shared" si="39"/>
        <v>725</v>
      </c>
      <c r="F422" t="str">
        <f t="shared" si="40"/>
        <v>SIOUX FALLS(MITCHELL)</v>
      </c>
    </row>
    <row r="423" spans="1:6" x14ac:dyDescent="0.3">
      <c r="A423" t="s">
        <v>39</v>
      </c>
      <c r="B423">
        <v>215</v>
      </c>
      <c r="C423" t="s">
        <v>822</v>
      </c>
      <c r="D423" t="str">
        <f t="shared" si="38"/>
        <v>(547)</v>
      </c>
      <c r="E423" t="str">
        <f t="shared" si="39"/>
        <v>547</v>
      </c>
      <c r="F423" t="str">
        <f t="shared" si="40"/>
        <v>TOLEDO</v>
      </c>
    </row>
    <row r="424" spans="1:6" x14ac:dyDescent="0.3">
      <c r="A424" t="s">
        <v>42</v>
      </c>
      <c r="B424">
        <v>213</v>
      </c>
      <c r="C424" t="s">
        <v>822</v>
      </c>
      <c r="D424" t="str">
        <f t="shared" si="38"/>
        <v>(724)</v>
      </c>
      <c r="E424" t="str">
        <f t="shared" si="39"/>
        <v>724</v>
      </c>
      <c r="F424" t="str">
        <f t="shared" si="40"/>
        <v>FARGO</v>
      </c>
    </row>
    <row r="425" spans="1:6" x14ac:dyDescent="0.3">
      <c r="A425" t="s">
        <v>52</v>
      </c>
      <c r="B425">
        <v>199</v>
      </c>
      <c r="C425" t="s">
        <v>822</v>
      </c>
      <c r="D425" t="str">
        <f t="shared" si="38"/>
        <v>(705)</v>
      </c>
      <c r="E425" t="str">
        <f t="shared" si="39"/>
        <v>705</v>
      </c>
      <c r="F425" t="str">
        <f t="shared" si="40"/>
        <v>WAUSAU-RHINELANDER</v>
      </c>
    </row>
    <row r="426" spans="1:6" x14ac:dyDescent="0.3">
      <c r="A426" t="s">
        <v>44</v>
      </c>
      <c r="B426">
        <v>197</v>
      </c>
      <c r="C426" t="s">
        <v>822</v>
      </c>
      <c r="D426" t="str">
        <f t="shared" si="38"/>
        <v>(702)</v>
      </c>
      <c r="E426" t="str">
        <f t="shared" si="39"/>
        <v>702</v>
      </c>
      <c r="F426" t="str">
        <f t="shared" si="40"/>
        <v>LA CROSSE-EAU CLAIRE</v>
      </c>
    </row>
    <row r="427" spans="1:6" x14ac:dyDescent="0.3">
      <c r="A427" t="s">
        <v>49</v>
      </c>
      <c r="B427">
        <v>182</v>
      </c>
      <c r="C427" t="s">
        <v>822</v>
      </c>
      <c r="D427" t="str">
        <f t="shared" si="38"/>
        <v>(801)</v>
      </c>
      <c r="E427" t="str">
        <f t="shared" si="39"/>
        <v>801</v>
      </c>
      <c r="F427" t="str">
        <f t="shared" si="40"/>
        <v>EUGENE</v>
      </c>
    </row>
    <row r="428" spans="1:6" x14ac:dyDescent="0.3">
      <c r="A428" t="s">
        <v>53</v>
      </c>
      <c r="B428">
        <v>182</v>
      </c>
      <c r="C428" t="s">
        <v>822</v>
      </c>
      <c r="D428" t="str">
        <f t="shared" si="38"/>
        <v>(610)</v>
      </c>
      <c r="E428" t="str">
        <f t="shared" si="39"/>
        <v>610</v>
      </c>
      <c r="F428" t="str">
        <f t="shared" si="40"/>
        <v>ROCKFORD</v>
      </c>
    </row>
    <row r="429" spans="1:6" x14ac:dyDescent="0.3">
      <c r="A429" t="s">
        <v>34</v>
      </c>
      <c r="B429">
        <v>171</v>
      </c>
      <c r="C429" t="s">
        <v>822</v>
      </c>
      <c r="D429" t="str">
        <f t="shared" si="38"/>
        <v>(507)</v>
      </c>
      <c r="E429" t="str">
        <f t="shared" si="39"/>
        <v>507</v>
      </c>
      <c r="F429" t="str">
        <f t="shared" si="40"/>
        <v>SAVANNAH</v>
      </c>
    </row>
    <row r="430" spans="1:6" x14ac:dyDescent="0.3">
      <c r="A430" t="s">
        <v>55</v>
      </c>
      <c r="B430">
        <v>166</v>
      </c>
      <c r="C430" t="s">
        <v>822</v>
      </c>
      <c r="D430" t="str">
        <f t="shared" si="38"/>
        <v>(810)</v>
      </c>
      <c r="E430" t="str">
        <f t="shared" si="39"/>
        <v>810</v>
      </c>
      <c r="F430" t="str">
        <f t="shared" si="40"/>
        <v>YAKIMA-PASCO-RCHLND-KNNWCK</v>
      </c>
    </row>
    <row r="431" spans="1:6" x14ac:dyDescent="0.3">
      <c r="A431" t="s">
        <v>54</v>
      </c>
      <c r="B431">
        <v>162</v>
      </c>
      <c r="C431" t="s">
        <v>822</v>
      </c>
      <c r="D431" t="str">
        <f t="shared" si="38"/>
        <v>(509)</v>
      </c>
      <c r="E431" t="str">
        <f t="shared" si="39"/>
        <v>509</v>
      </c>
      <c r="F431" t="str">
        <f t="shared" si="40"/>
        <v>FT. WAYNE</v>
      </c>
    </row>
    <row r="432" spans="1:6" x14ac:dyDescent="0.3">
      <c r="A432" t="s">
        <v>50</v>
      </c>
      <c r="B432">
        <v>155</v>
      </c>
      <c r="C432" t="s">
        <v>822</v>
      </c>
      <c r="D432" t="str">
        <f t="shared" si="38"/>
        <v>(632)</v>
      </c>
      <c r="E432" t="str">
        <f t="shared" si="39"/>
        <v>632</v>
      </c>
      <c r="F432" t="str">
        <f t="shared" si="40"/>
        <v>PADUCAH-CAPE GIRARD-HARSBG</v>
      </c>
    </row>
    <row r="433" spans="1:6" x14ac:dyDescent="0.3">
      <c r="A433" t="s">
        <v>36</v>
      </c>
      <c r="B433">
        <v>155</v>
      </c>
      <c r="C433" t="s">
        <v>822</v>
      </c>
      <c r="D433" t="str">
        <f t="shared" si="38"/>
        <v>(503)</v>
      </c>
      <c r="E433" t="str">
        <f t="shared" si="39"/>
        <v>503</v>
      </c>
      <c r="F433" t="str">
        <f t="shared" si="40"/>
        <v>MACON</v>
      </c>
    </row>
    <row r="434" spans="1:6" x14ac:dyDescent="0.3">
      <c r="A434" t="s">
        <v>56</v>
      </c>
      <c r="B434">
        <v>152</v>
      </c>
      <c r="C434" t="s">
        <v>822</v>
      </c>
      <c r="D434" t="str">
        <f t="shared" si="38"/>
        <v>(529)</v>
      </c>
      <c r="E434" t="str">
        <f t="shared" si="39"/>
        <v>529</v>
      </c>
      <c r="F434" t="str">
        <f t="shared" si="40"/>
        <v>LOUISVILLE</v>
      </c>
    </row>
    <row r="435" spans="1:6" x14ac:dyDescent="0.3">
      <c r="A435" t="s">
        <v>57</v>
      </c>
      <c r="B435">
        <v>145</v>
      </c>
      <c r="C435" t="s">
        <v>822</v>
      </c>
      <c r="D435" t="str">
        <f t="shared" si="38"/>
        <v>(588)</v>
      </c>
      <c r="E435" t="str">
        <f t="shared" si="39"/>
        <v>588</v>
      </c>
      <c r="F435" t="str">
        <f t="shared" si="40"/>
        <v>SOUTH BEND-ELKHART</v>
      </c>
    </row>
    <row r="436" spans="1:6" x14ac:dyDescent="0.3">
      <c r="A436" t="s">
        <v>47</v>
      </c>
      <c r="B436">
        <v>144</v>
      </c>
      <c r="C436" t="s">
        <v>822</v>
      </c>
      <c r="D436" t="str">
        <f t="shared" si="38"/>
        <v>(520)</v>
      </c>
      <c r="E436" t="str">
        <f t="shared" si="39"/>
        <v>520</v>
      </c>
      <c r="F436" t="str">
        <f t="shared" si="40"/>
        <v>AUGUSTA-AIKEN</v>
      </c>
    </row>
    <row r="437" spans="1:6" x14ac:dyDescent="0.3">
      <c r="A437" t="s">
        <v>62</v>
      </c>
      <c r="B437">
        <v>142</v>
      </c>
      <c r="C437" t="s">
        <v>822</v>
      </c>
      <c r="D437" t="str">
        <f t="shared" si="38"/>
        <v>(687)</v>
      </c>
      <c r="E437" t="str">
        <f t="shared" si="39"/>
        <v>687</v>
      </c>
      <c r="F437" t="str">
        <f t="shared" si="40"/>
        <v>MINOT-BSMRCK-DCKNSN(WLSTN)</v>
      </c>
    </row>
    <row r="438" spans="1:6" x14ac:dyDescent="0.3">
      <c r="A438" t="s">
        <v>71</v>
      </c>
      <c r="B438">
        <v>119</v>
      </c>
      <c r="C438" t="s">
        <v>822</v>
      </c>
      <c r="D438" t="str">
        <f t="shared" si="38"/>
        <v>(811)</v>
      </c>
      <c r="E438" t="str">
        <f t="shared" si="39"/>
        <v>811</v>
      </c>
      <c r="F438" t="str">
        <f t="shared" si="40"/>
        <v>RENO</v>
      </c>
    </row>
    <row r="439" spans="1:6" x14ac:dyDescent="0.3">
      <c r="A439" t="s">
        <v>60</v>
      </c>
      <c r="B439">
        <v>115</v>
      </c>
      <c r="C439" t="s">
        <v>822</v>
      </c>
      <c r="D439" t="str">
        <f t="shared" si="38"/>
        <v>o (0)</v>
      </c>
      <c r="E439" t="str">
        <f t="shared" si="39"/>
        <v>N/A</v>
      </c>
      <c r="F439" t="str">
        <f t="shared" si="40"/>
        <v>N/A</v>
      </c>
    </row>
    <row r="440" spans="1:6" x14ac:dyDescent="0.3">
      <c r="A440" t="s">
        <v>68</v>
      </c>
      <c r="B440">
        <v>114</v>
      </c>
      <c r="C440" t="s">
        <v>822</v>
      </c>
      <c r="D440" t="str">
        <f t="shared" si="38"/>
        <v>(581)</v>
      </c>
      <c r="E440" t="str">
        <f t="shared" si="39"/>
        <v>581</v>
      </c>
      <c r="F440" t="str">
        <f t="shared" si="40"/>
        <v>TERRE HAUTE</v>
      </c>
    </row>
    <row r="441" spans="1:6" x14ac:dyDescent="0.3">
      <c r="A441" t="s">
        <v>69</v>
      </c>
      <c r="B441">
        <v>110</v>
      </c>
      <c r="C441" t="s">
        <v>822</v>
      </c>
      <c r="D441" t="str">
        <f t="shared" si="38"/>
        <v>(862)</v>
      </c>
      <c r="E441" t="str">
        <f t="shared" si="39"/>
        <v>862</v>
      </c>
      <c r="F441" t="str">
        <f t="shared" si="40"/>
        <v>SACRAMNTO-STKTON-MODESTO</v>
      </c>
    </row>
    <row r="442" spans="1:6" x14ac:dyDescent="0.3">
      <c r="A442" t="s">
        <v>63</v>
      </c>
      <c r="B442">
        <v>106</v>
      </c>
      <c r="C442" t="s">
        <v>822</v>
      </c>
      <c r="D442" t="str">
        <f t="shared" si="38"/>
        <v>(790)</v>
      </c>
      <c r="E442" t="str">
        <f t="shared" si="39"/>
        <v>790</v>
      </c>
      <c r="F442" t="str">
        <f t="shared" si="40"/>
        <v>ALBUQUERQUE-SANTA FE</v>
      </c>
    </row>
    <row r="443" spans="1:6" x14ac:dyDescent="0.3">
      <c r="A443" t="s">
        <v>73</v>
      </c>
      <c r="B443">
        <v>101</v>
      </c>
      <c r="C443" t="s">
        <v>822</v>
      </c>
      <c r="D443" t="str">
        <f t="shared" si="38"/>
        <v>(764)</v>
      </c>
      <c r="E443" t="str">
        <f t="shared" si="39"/>
        <v>764</v>
      </c>
      <c r="F443" t="str">
        <f t="shared" si="40"/>
        <v>RAPID CITY</v>
      </c>
    </row>
    <row r="444" spans="1:6" x14ac:dyDescent="0.3">
      <c r="A444" t="s">
        <v>58</v>
      </c>
      <c r="B444">
        <v>100</v>
      </c>
      <c r="C444" t="s">
        <v>822</v>
      </c>
      <c r="D444" t="str">
        <f t="shared" si="38"/>
        <v>(525)</v>
      </c>
      <c r="E444" t="str">
        <f t="shared" si="39"/>
        <v>525</v>
      </c>
      <c r="F444" t="str">
        <f t="shared" si="40"/>
        <v>ALBANY GA</v>
      </c>
    </row>
    <row r="445" spans="1:6" x14ac:dyDescent="0.3">
      <c r="A445" t="s">
        <v>66</v>
      </c>
      <c r="B445">
        <v>99</v>
      </c>
      <c r="C445" t="s">
        <v>822</v>
      </c>
      <c r="D445" t="str">
        <f t="shared" si="38"/>
        <v>(675)</v>
      </c>
      <c r="E445" t="str">
        <f t="shared" si="39"/>
        <v>675</v>
      </c>
      <c r="F445" t="str">
        <f t="shared" si="40"/>
        <v>PEORIA-BLOOMINGTON</v>
      </c>
    </row>
    <row r="446" spans="1:6" x14ac:dyDescent="0.3">
      <c r="A446" t="s">
        <v>61</v>
      </c>
      <c r="B446">
        <v>98</v>
      </c>
      <c r="C446" t="s">
        <v>822</v>
      </c>
      <c r="D446" t="str">
        <f t="shared" si="38"/>
        <v>(676)</v>
      </c>
      <c r="E446" t="str">
        <f t="shared" si="39"/>
        <v>676</v>
      </c>
      <c r="F446" t="str">
        <f t="shared" si="40"/>
        <v>DULUTH-SUPERIOR</v>
      </c>
    </row>
    <row r="447" spans="1:6" x14ac:dyDescent="0.3">
      <c r="A447" t="s">
        <v>67</v>
      </c>
      <c r="B447">
        <v>93</v>
      </c>
      <c r="C447" t="s">
        <v>822</v>
      </c>
      <c r="D447" t="str">
        <f t="shared" si="38"/>
        <v>(603)</v>
      </c>
      <c r="E447" t="str">
        <f t="shared" si="39"/>
        <v>603</v>
      </c>
      <c r="F447" t="str">
        <f t="shared" si="40"/>
        <v>JOPLIN-PITTSBURG</v>
      </c>
    </row>
    <row r="448" spans="1:6" x14ac:dyDescent="0.3">
      <c r="A448" t="s">
        <v>64</v>
      </c>
      <c r="B448">
        <v>90</v>
      </c>
      <c r="C448" t="s">
        <v>822</v>
      </c>
      <c r="D448" t="str">
        <f t="shared" si="38"/>
        <v>(605)</v>
      </c>
      <c r="E448" t="str">
        <f t="shared" si="39"/>
        <v>605</v>
      </c>
      <c r="F448" t="str">
        <f t="shared" si="40"/>
        <v>TOPEKA</v>
      </c>
    </row>
    <row r="449" spans="1:6" x14ac:dyDescent="0.3">
      <c r="A449" t="s">
        <v>72</v>
      </c>
      <c r="B449">
        <v>84</v>
      </c>
      <c r="C449" t="s">
        <v>822</v>
      </c>
      <c r="D449" t="str">
        <f t="shared" si="38"/>
        <v>(649)</v>
      </c>
      <c r="E449" t="str">
        <f t="shared" si="39"/>
        <v>649</v>
      </c>
      <c r="F449" t="str">
        <f t="shared" si="40"/>
        <v>EVANSVILLE</v>
      </c>
    </row>
    <row r="450" spans="1:6" x14ac:dyDescent="0.3">
      <c r="A450" t="s">
        <v>59</v>
      </c>
      <c r="B450">
        <v>81</v>
      </c>
      <c r="C450" t="s">
        <v>822</v>
      </c>
      <c r="D450" t="str">
        <f t="shared" si="38"/>
        <v>(611)</v>
      </c>
      <c r="E450" t="str">
        <f t="shared" si="39"/>
        <v>611</v>
      </c>
      <c r="F450" t="str">
        <f t="shared" si="40"/>
        <v>ROCHESTR-MASON CITY-AUSTIN</v>
      </c>
    </row>
    <row r="451" spans="1:6" x14ac:dyDescent="0.3">
      <c r="A451" t="s">
        <v>81</v>
      </c>
      <c r="B451">
        <v>70</v>
      </c>
      <c r="C451" t="s">
        <v>822</v>
      </c>
      <c r="D451" t="str">
        <f t="shared" ref="D451:D514" si="41">IF(RIGHT(A451,1)=")",RIGHT(A451,5),"N/A")</f>
        <v>(659)</v>
      </c>
      <c r="E451" t="str">
        <f t="shared" ref="E451:E514" si="42">TRIM(IF(LEFT(D451,1)="(",MID(D451,2,3),"N/A"))</f>
        <v>659</v>
      </c>
      <c r="F451" t="str">
        <f t="shared" ref="F451:F514" si="43">UPPER(TRIM(IF(E451="N/A","N/A",LEFT(A451,LEN(A451)-5))))</f>
        <v>NASHVILLE</v>
      </c>
    </row>
    <row r="452" spans="1:6" x14ac:dyDescent="0.3">
      <c r="A452" t="s">
        <v>65</v>
      </c>
      <c r="B452">
        <v>69</v>
      </c>
      <c r="C452" t="s">
        <v>822</v>
      </c>
      <c r="D452" t="str">
        <f t="shared" si="41"/>
        <v>(575)</v>
      </c>
      <c r="E452" t="str">
        <f t="shared" si="42"/>
        <v>575</v>
      </c>
      <c r="F452" t="str">
        <f t="shared" si="43"/>
        <v>CHATTANOOGA</v>
      </c>
    </row>
    <row r="453" spans="1:6" x14ac:dyDescent="0.3">
      <c r="A453" t="s">
        <v>85</v>
      </c>
      <c r="B453">
        <v>67</v>
      </c>
      <c r="C453" t="s">
        <v>822</v>
      </c>
      <c r="D453" t="str">
        <f t="shared" si="41"/>
        <v>(758)</v>
      </c>
      <c r="E453" t="str">
        <f t="shared" si="42"/>
        <v>758</v>
      </c>
      <c r="F453" t="str">
        <f t="shared" si="43"/>
        <v>IDAHO FALS-POCATLLO(JCKSN)</v>
      </c>
    </row>
    <row r="454" spans="1:6" x14ac:dyDescent="0.3">
      <c r="A454" t="s">
        <v>74</v>
      </c>
      <c r="B454">
        <v>66</v>
      </c>
      <c r="C454" t="s">
        <v>822</v>
      </c>
      <c r="D454" t="str">
        <f t="shared" si="41"/>
        <v>(539)</v>
      </c>
      <c r="E454" t="str">
        <f t="shared" si="42"/>
        <v>539</v>
      </c>
      <c r="F454" t="str">
        <f t="shared" si="43"/>
        <v>TAMPA-ST. PETE (SARASOTA)</v>
      </c>
    </row>
    <row r="455" spans="1:6" x14ac:dyDescent="0.3">
      <c r="A455" t="s">
        <v>78</v>
      </c>
      <c r="B455">
        <v>62</v>
      </c>
      <c r="C455" t="s">
        <v>822</v>
      </c>
      <c r="D455" t="str">
        <f t="shared" si="41"/>
        <v>(717)</v>
      </c>
      <c r="E455" t="str">
        <f t="shared" si="42"/>
        <v>717</v>
      </c>
      <c r="F455" t="str">
        <f t="shared" si="43"/>
        <v>QUINCY-HANNIBAL-KEOKUK</v>
      </c>
    </row>
    <row r="456" spans="1:6" x14ac:dyDescent="0.3">
      <c r="A456" t="s">
        <v>80</v>
      </c>
      <c r="B456">
        <v>59</v>
      </c>
      <c r="C456" t="s">
        <v>822</v>
      </c>
      <c r="D456" t="str">
        <f t="shared" si="41"/>
        <v>(638)</v>
      </c>
      <c r="E456" t="str">
        <f t="shared" si="42"/>
        <v>638</v>
      </c>
      <c r="F456" t="str">
        <f t="shared" si="43"/>
        <v>ST. JOSEPH</v>
      </c>
    </row>
    <row r="457" spans="1:6" x14ac:dyDescent="0.3">
      <c r="A457" t="s">
        <v>75</v>
      </c>
      <c r="B457">
        <v>58</v>
      </c>
      <c r="C457" t="s">
        <v>822</v>
      </c>
      <c r="D457" t="str">
        <f t="shared" si="41"/>
        <v>(517)</v>
      </c>
      <c r="E457" t="str">
        <f t="shared" si="42"/>
        <v>517</v>
      </c>
      <c r="F457" t="str">
        <f t="shared" si="43"/>
        <v>CHARLOTTE</v>
      </c>
    </row>
    <row r="458" spans="1:6" x14ac:dyDescent="0.3">
      <c r="A458" t="s">
        <v>87</v>
      </c>
      <c r="B458">
        <v>48</v>
      </c>
      <c r="C458" t="s">
        <v>822</v>
      </c>
      <c r="D458" t="str">
        <f t="shared" si="41"/>
        <v>(671)</v>
      </c>
      <c r="E458" t="str">
        <f t="shared" si="42"/>
        <v>671</v>
      </c>
      <c r="F458" t="str">
        <f t="shared" si="43"/>
        <v>TULSA</v>
      </c>
    </row>
    <row r="459" spans="1:6" x14ac:dyDescent="0.3">
      <c r="A459" t="s">
        <v>83</v>
      </c>
      <c r="B459">
        <v>48</v>
      </c>
      <c r="C459" t="s">
        <v>822</v>
      </c>
      <c r="D459" t="str">
        <f t="shared" si="41"/>
        <v>(618)</v>
      </c>
      <c r="E459" t="str">
        <f t="shared" si="42"/>
        <v>618</v>
      </c>
      <c r="F459" t="str">
        <f t="shared" si="43"/>
        <v>HOUSTON</v>
      </c>
    </row>
    <row r="460" spans="1:6" x14ac:dyDescent="0.3">
      <c r="A460" t="s">
        <v>90</v>
      </c>
      <c r="B460">
        <v>47</v>
      </c>
      <c r="C460" t="s">
        <v>822</v>
      </c>
      <c r="D460" t="str">
        <f t="shared" si="41"/>
        <v>(813)</v>
      </c>
      <c r="E460" t="str">
        <f t="shared" si="42"/>
        <v>813</v>
      </c>
      <c r="F460" t="str">
        <f t="shared" si="43"/>
        <v>MEDFORD-KLAMATH FALLS</v>
      </c>
    </row>
    <row r="461" spans="1:6" x14ac:dyDescent="0.3">
      <c r="A461" t="s">
        <v>76</v>
      </c>
      <c r="B461">
        <v>46</v>
      </c>
      <c r="C461" t="s">
        <v>822</v>
      </c>
      <c r="D461" t="str">
        <f t="shared" si="41"/>
        <v>(528)</v>
      </c>
      <c r="E461" t="str">
        <f t="shared" si="42"/>
        <v>528</v>
      </c>
      <c r="F461" t="str">
        <f t="shared" si="43"/>
        <v>MIAMI-FT. LAUDERDALE</v>
      </c>
    </row>
    <row r="462" spans="1:6" x14ac:dyDescent="0.3">
      <c r="A462" t="s">
        <v>92</v>
      </c>
      <c r="B462">
        <v>45</v>
      </c>
      <c r="C462" t="s">
        <v>822</v>
      </c>
      <c r="D462" t="str">
        <f t="shared" si="41"/>
        <v>(582)</v>
      </c>
      <c r="E462" t="str">
        <f t="shared" si="42"/>
        <v>582</v>
      </c>
      <c r="F462" t="str">
        <f t="shared" si="43"/>
        <v>LAFAYETTE IN</v>
      </c>
    </row>
    <row r="463" spans="1:6" x14ac:dyDescent="0.3">
      <c r="A463" t="s">
        <v>77</v>
      </c>
      <c r="B463">
        <v>44</v>
      </c>
      <c r="C463" t="s">
        <v>822</v>
      </c>
      <c r="D463" t="str">
        <f t="shared" si="41"/>
        <v>(522)</v>
      </c>
      <c r="E463" t="str">
        <f t="shared" si="42"/>
        <v>522</v>
      </c>
      <c r="F463" t="str">
        <f t="shared" si="43"/>
        <v>COLUMBUS GA (OPELIKA AL)</v>
      </c>
    </row>
    <row r="464" spans="1:6" x14ac:dyDescent="0.3">
      <c r="A464" t="s">
        <v>94</v>
      </c>
      <c r="B464">
        <v>43</v>
      </c>
      <c r="C464" t="s">
        <v>822</v>
      </c>
      <c r="D464" t="str">
        <f t="shared" si="41"/>
        <v>(624)</v>
      </c>
      <c r="E464" t="str">
        <f t="shared" si="42"/>
        <v>624</v>
      </c>
      <c r="F464" t="str">
        <f t="shared" si="43"/>
        <v>SIOUX CITY</v>
      </c>
    </row>
    <row r="465" spans="1:6" x14ac:dyDescent="0.3">
      <c r="A465" t="s">
        <v>70</v>
      </c>
      <c r="B465">
        <v>41</v>
      </c>
      <c r="C465" t="s">
        <v>822</v>
      </c>
      <c r="D465" t="str">
        <f t="shared" si="41"/>
        <v>(561)</v>
      </c>
      <c r="E465" t="str">
        <f t="shared" si="42"/>
        <v>561</v>
      </c>
      <c r="F465" t="str">
        <f t="shared" si="43"/>
        <v>JACKSONVILLE</v>
      </c>
    </row>
    <row r="466" spans="1:6" x14ac:dyDescent="0.3">
      <c r="A466" t="s">
        <v>89</v>
      </c>
      <c r="B466">
        <v>40</v>
      </c>
      <c r="C466" t="s">
        <v>822</v>
      </c>
      <c r="D466" t="str">
        <f t="shared" si="41"/>
        <v>(737)</v>
      </c>
      <c r="E466" t="str">
        <f t="shared" si="42"/>
        <v>737</v>
      </c>
      <c r="F466" t="str">
        <f t="shared" si="43"/>
        <v>MANKATO</v>
      </c>
    </row>
    <row r="467" spans="1:6" x14ac:dyDescent="0.3">
      <c r="A467" t="s">
        <v>99</v>
      </c>
      <c r="B467">
        <v>40</v>
      </c>
      <c r="C467" t="s">
        <v>822</v>
      </c>
      <c r="D467" t="str">
        <f t="shared" si="41"/>
        <v>(635)</v>
      </c>
      <c r="E467" t="str">
        <f t="shared" si="42"/>
        <v>635</v>
      </c>
      <c r="F467" t="str">
        <f t="shared" si="43"/>
        <v>AUSTIN</v>
      </c>
    </row>
    <row r="468" spans="1:6" x14ac:dyDescent="0.3">
      <c r="A468" t="s">
        <v>91</v>
      </c>
      <c r="B468">
        <v>40</v>
      </c>
      <c r="C468" t="s">
        <v>822</v>
      </c>
      <c r="D468" t="str">
        <f t="shared" si="41"/>
        <v>(506)</v>
      </c>
      <c r="E468" t="str">
        <f t="shared" si="42"/>
        <v>506</v>
      </c>
      <c r="F468" t="str">
        <f t="shared" si="43"/>
        <v>BOSTON (MANCHESTER)</v>
      </c>
    </row>
    <row r="469" spans="1:6" x14ac:dyDescent="0.3">
      <c r="A469" t="s">
        <v>100</v>
      </c>
      <c r="B469">
        <v>38</v>
      </c>
      <c r="C469" t="s">
        <v>822</v>
      </c>
      <c r="D469" t="str">
        <f t="shared" si="41"/>
        <v>(773)</v>
      </c>
      <c r="E469" t="str">
        <f t="shared" si="42"/>
        <v>773</v>
      </c>
      <c r="F469" t="str">
        <f t="shared" si="43"/>
        <v>GRAND JUNCTION-MONTROSE</v>
      </c>
    </row>
    <row r="470" spans="1:6" x14ac:dyDescent="0.3">
      <c r="A470" t="s">
        <v>102</v>
      </c>
      <c r="B470">
        <v>37</v>
      </c>
      <c r="C470" t="s">
        <v>822</v>
      </c>
      <c r="D470" t="str">
        <f t="shared" si="41"/>
        <v>(759)</v>
      </c>
      <c r="E470" t="str">
        <f t="shared" si="42"/>
        <v>759</v>
      </c>
      <c r="F470" t="str">
        <f t="shared" si="43"/>
        <v>CHEYENNE-SCOTTSBLUFF</v>
      </c>
    </row>
    <row r="471" spans="1:6" x14ac:dyDescent="0.3">
      <c r="A471" t="s">
        <v>95</v>
      </c>
      <c r="B471">
        <v>35</v>
      </c>
      <c r="C471" t="s">
        <v>822</v>
      </c>
      <c r="D471" t="str">
        <f t="shared" si="41"/>
        <v>(508)</v>
      </c>
      <c r="E471" t="str">
        <f t="shared" si="42"/>
        <v>508</v>
      </c>
      <c r="F471" t="str">
        <f t="shared" si="43"/>
        <v>PITTSBURGH</v>
      </c>
    </row>
    <row r="472" spans="1:6" x14ac:dyDescent="0.3">
      <c r="A472" t="s">
        <v>96</v>
      </c>
      <c r="B472">
        <v>33</v>
      </c>
      <c r="C472" t="s">
        <v>822</v>
      </c>
      <c r="D472" t="str">
        <f t="shared" si="41"/>
        <v>(821)</v>
      </c>
      <c r="E472" t="str">
        <f t="shared" si="42"/>
        <v>821</v>
      </c>
      <c r="F472" t="str">
        <f t="shared" si="43"/>
        <v>BEND OR</v>
      </c>
    </row>
    <row r="473" spans="1:6" x14ac:dyDescent="0.3">
      <c r="A473" t="s">
        <v>79</v>
      </c>
      <c r="B473">
        <v>31</v>
      </c>
      <c r="C473" t="s">
        <v>822</v>
      </c>
      <c r="D473" t="str">
        <f t="shared" si="41"/>
        <v>(530)</v>
      </c>
      <c r="E473" t="str">
        <f t="shared" si="42"/>
        <v>530</v>
      </c>
      <c r="F473" t="str">
        <f t="shared" si="43"/>
        <v>TALLAHASSEE-THOMASVILLE</v>
      </c>
    </row>
    <row r="474" spans="1:6" x14ac:dyDescent="0.3">
      <c r="A474" t="s">
        <v>82</v>
      </c>
      <c r="B474">
        <v>30</v>
      </c>
      <c r="C474" t="s">
        <v>822</v>
      </c>
      <c r="D474" t="str">
        <f t="shared" si="41"/>
        <v>(630)</v>
      </c>
      <c r="E474" t="str">
        <f t="shared" si="42"/>
        <v>630</v>
      </c>
      <c r="F474" t="str">
        <f t="shared" si="43"/>
        <v>BIRMINGHAM (ANN AND TUSC)</v>
      </c>
    </row>
    <row r="475" spans="1:6" x14ac:dyDescent="0.3">
      <c r="A475" t="s">
        <v>107</v>
      </c>
      <c r="B475">
        <v>29</v>
      </c>
      <c r="C475" t="s">
        <v>822</v>
      </c>
      <c r="D475" t="str">
        <f t="shared" si="41"/>
        <v>(760)</v>
      </c>
      <c r="E475" t="str">
        <f t="shared" si="42"/>
        <v>760</v>
      </c>
      <c r="F475" t="str">
        <f t="shared" si="43"/>
        <v>TWIN FALLS</v>
      </c>
    </row>
    <row r="476" spans="1:6" x14ac:dyDescent="0.3">
      <c r="A476" t="s">
        <v>101</v>
      </c>
      <c r="B476">
        <v>29</v>
      </c>
      <c r="C476" t="s">
        <v>822</v>
      </c>
      <c r="D476" t="str">
        <f t="shared" si="41"/>
        <v>(558)</v>
      </c>
      <c r="E476" t="str">
        <f t="shared" si="42"/>
        <v>558</v>
      </c>
      <c r="F476" t="str">
        <f t="shared" si="43"/>
        <v>LIMA</v>
      </c>
    </row>
    <row r="477" spans="1:6" x14ac:dyDescent="0.3">
      <c r="A477" t="s">
        <v>97</v>
      </c>
      <c r="B477">
        <v>29</v>
      </c>
      <c r="C477" t="s">
        <v>822</v>
      </c>
      <c r="D477" t="str">
        <f t="shared" si="41"/>
        <v>(536)</v>
      </c>
      <c r="E477" t="str">
        <f t="shared" si="42"/>
        <v>536</v>
      </c>
      <c r="F477" t="str">
        <f t="shared" si="43"/>
        <v>YOUNGSTOWN</v>
      </c>
    </row>
    <row r="478" spans="1:6" x14ac:dyDescent="0.3">
      <c r="A478" t="s">
        <v>104</v>
      </c>
      <c r="B478">
        <v>27</v>
      </c>
      <c r="C478" t="s">
        <v>822</v>
      </c>
      <c r="D478" t="str">
        <f t="shared" si="41"/>
        <v>(825)</v>
      </c>
      <c r="E478" t="str">
        <f t="shared" si="42"/>
        <v>825</v>
      </c>
      <c r="F478" t="str">
        <f t="shared" si="43"/>
        <v>SAN DIEGO</v>
      </c>
    </row>
    <row r="479" spans="1:6" x14ac:dyDescent="0.3">
      <c r="A479" t="s">
        <v>98</v>
      </c>
      <c r="B479">
        <v>27</v>
      </c>
      <c r="C479" t="s">
        <v>822</v>
      </c>
      <c r="D479" t="str">
        <f t="shared" si="41"/>
        <v>(631)</v>
      </c>
      <c r="E479" t="str">
        <f t="shared" si="42"/>
        <v>631</v>
      </c>
      <c r="F479" t="str">
        <f t="shared" si="43"/>
        <v>OTTUMWA-KIRKSVILLE</v>
      </c>
    </row>
    <row r="480" spans="1:6" x14ac:dyDescent="0.3">
      <c r="A480" t="s">
        <v>88</v>
      </c>
      <c r="B480">
        <v>27</v>
      </c>
      <c r="C480" t="s">
        <v>822</v>
      </c>
      <c r="D480" t="str">
        <f t="shared" si="41"/>
        <v>(567)</v>
      </c>
      <c r="E480" t="str">
        <f t="shared" si="42"/>
        <v>567</v>
      </c>
      <c r="F480" t="str">
        <f t="shared" si="43"/>
        <v>GREENVLL-SPART-ASHEVLL-AND</v>
      </c>
    </row>
    <row r="481" spans="1:6" x14ac:dyDescent="0.3">
      <c r="A481" t="s">
        <v>84</v>
      </c>
      <c r="B481">
        <v>27</v>
      </c>
      <c r="C481" t="s">
        <v>822</v>
      </c>
      <c r="D481" t="str">
        <f t="shared" si="41"/>
        <v>(534)</v>
      </c>
      <c r="E481" t="str">
        <f t="shared" si="42"/>
        <v>534</v>
      </c>
      <c r="F481" t="str">
        <f t="shared" si="43"/>
        <v>ORLANDO-DAYTONA BCH-MELBRN</v>
      </c>
    </row>
    <row r="482" spans="1:6" x14ac:dyDescent="0.3">
      <c r="A482" t="s">
        <v>93</v>
      </c>
      <c r="B482">
        <v>23</v>
      </c>
      <c r="C482" t="s">
        <v>822</v>
      </c>
      <c r="D482" t="str">
        <f t="shared" si="41"/>
        <v>(564)</v>
      </c>
      <c r="E482" t="str">
        <f t="shared" si="42"/>
        <v>564</v>
      </c>
      <c r="F482" t="str">
        <f t="shared" si="43"/>
        <v>CHARLESTON-HUNTINGTON</v>
      </c>
    </row>
    <row r="483" spans="1:6" x14ac:dyDescent="0.3">
      <c r="A483" t="s">
        <v>105</v>
      </c>
      <c r="B483">
        <v>23</v>
      </c>
      <c r="C483" t="s">
        <v>822</v>
      </c>
      <c r="D483" t="str">
        <f t="shared" si="41"/>
        <v>(563)</v>
      </c>
      <c r="E483" t="str">
        <f t="shared" si="42"/>
        <v>563</v>
      </c>
      <c r="F483" t="str">
        <f t="shared" si="43"/>
        <v>GRAND RAPIDS-KALMZOO-B.CRK</v>
      </c>
    </row>
    <row r="484" spans="1:6" x14ac:dyDescent="0.3">
      <c r="A484" t="s">
        <v>103</v>
      </c>
      <c r="B484">
        <v>22</v>
      </c>
      <c r="C484" t="s">
        <v>822</v>
      </c>
      <c r="D484" t="str">
        <f t="shared" si="41"/>
        <v>(771)</v>
      </c>
      <c r="E484" t="str">
        <f t="shared" si="42"/>
        <v>771</v>
      </c>
      <c r="F484" t="str">
        <f t="shared" si="43"/>
        <v>YUMA-EL CENTRO</v>
      </c>
    </row>
    <row r="485" spans="1:6" x14ac:dyDescent="0.3">
      <c r="A485" t="s">
        <v>86</v>
      </c>
      <c r="B485">
        <v>21</v>
      </c>
      <c r="C485" t="s">
        <v>822</v>
      </c>
      <c r="D485" t="str">
        <f t="shared" si="41"/>
        <v>(670)</v>
      </c>
      <c r="E485" t="str">
        <f t="shared" si="42"/>
        <v>670</v>
      </c>
      <c r="F485" t="str">
        <f t="shared" si="43"/>
        <v>FT. SMITH-FAY-SPRNGDL-RGRS</v>
      </c>
    </row>
    <row r="486" spans="1:6" x14ac:dyDescent="0.3">
      <c r="A486" t="s">
        <v>109</v>
      </c>
      <c r="B486">
        <v>20</v>
      </c>
      <c r="C486" t="s">
        <v>822</v>
      </c>
      <c r="D486" t="str">
        <f t="shared" si="41"/>
        <v>(650)</v>
      </c>
      <c r="E486" t="str">
        <f t="shared" si="42"/>
        <v>650</v>
      </c>
      <c r="F486" t="str">
        <f t="shared" si="43"/>
        <v>OKLAHOMA CITY</v>
      </c>
    </row>
    <row r="487" spans="1:6" x14ac:dyDescent="0.3">
      <c r="A487" t="s">
        <v>111</v>
      </c>
      <c r="B487">
        <v>20</v>
      </c>
      <c r="C487" t="s">
        <v>822</v>
      </c>
      <c r="D487" t="str">
        <f t="shared" si="41"/>
        <v>(596)</v>
      </c>
      <c r="E487" t="str">
        <f t="shared" si="42"/>
        <v>596</v>
      </c>
      <c r="F487" t="str">
        <f t="shared" si="43"/>
        <v>ZANESVILLE</v>
      </c>
    </row>
    <row r="488" spans="1:6" x14ac:dyDescent="0.3">
      <c r="A488" t="s">
        <v>108</v>
      </c>
      <c r="B488">
        <v>18</v>
      </c>
      <c r="C488" t="s">
        <v>822</v>
      </c>
      <c r="D488" t="str">
        <f t="shared" si="41"/>
        <v>(640)</v>
      </c>
      <c r="E488" t="str">
        <f t="shared" si="42"/>
        <v>640</v>
      </c>
      <c r="F488" t="str">
        <f t="shared" si="43"/>
        <v>MEMPHIS</v>
      </c>
    </row>
    <row r="489" spans="1:6" x14ac:dyDescent="0.3">
      <c r="A489" t="s">
        <v>113</v>
      </c>
      <c r="B489">
        <v>18</v>
      </c>
      <c r="C489" t="s">
        <v>822</v>
      </c>
      <c r="D489" t="str">
        <f t="shared" si="41"/>
        <v>(554)</v>
      </c>
      <c r="E489" t="str">
        <f t="shared" si="42"/>
        <v>554</v>
      </c>
      <c r="F489" t="str">
        <f t="shared" si="43"/>
        <v>WHEELING-STEUBENVILLE</v>
      </c>
    </row>
    <row r="490" spans="1:6" x14ac:dyDescent="0.3">
      <c r="A490" t="s">
        <v>106</v>
      </c>
      <c r="B490">
        <v>16</v>
      </c>
      <c r="C490" t="s">
        <v>822</v>
      </c>
      <c r="D490" t="str">
        <f t="shared" si="41"/>
        <v>(765)</v>
      </c>
      <c r="E490" t="str">
        <f t="shared" si="42"/>
        <v>765</v>
      </c>
      <c r="F490" t="str">
        <f t="shared" si="43"/>
        <v>EL PASO (LAS CRUCES)</v>
      </c>
    </row>
    <row r="491" spans="1:6" x14ac:dyDescent="0.3">
      <c r="A491" t="s">
        <v>110</v>
      </c>
      <c r="B491">
        <v>16</v>
      </c>
      <c r="C491" t="s">
        <v>822</v>
      </c>
      <c r="D491" t="str">
        <f t="shared" si="41"/>
        <v>(512)</v>
      </c>
      <c r="E491" t="str">
        <f t="shared" si="42"/>
        <v>512</v>
      </c>
      <c r="F491" t="str">
        <f t="shared" si="43"/>
        <v>BALTIMORE</v>
      </c>
    </row>
    <row r="492" spans="1:6" x14ac:dyDescent="0.3">
      <c r="A492" t="s">
        <v>121</v>
      </c>
      <c r="B492">
        <v>15</v>
      </c>
      <c r="C492" t="s">
        <v>822</v>
      </c>
      <c r="D492" t="str">
        <f t="shared" si="41"/>
        <v>(551)</v>
      </c>
      <c r="E492" t="str">
        <f t="shared" si="42"/>
        <v>551</v>
      </c>
      <c r="F492" t="str">
        <f t="shared" si="43"/>
        <v>LANSING</v>
      </c>
    </row>
    <row r="493" spans="1:6" x14ac:dyDescent="0.3">
      <c r="A493" t="s">
        <v>118</v>
      </c>
      <c r="B493">
        <v>12</v>
      </c>
      <c r="C493" t="s">
        <v>822</v>
      </c>
      <c r="D493" t="str">
        <f t="shared" si="41"/>
        <v>(740)</v>
      </c>
      <c r="E493" t="str">
        <f t="shared" si="42"/>
        <v>740</v>
      </c>
      <c r="F493" t="str">
        <f t="shared" si="43"/>
        <v>NORTH PLATTE</v>
      </c>
    </row>
    <row r="494" spans="1:6" x14ac:dyDescent="0.3">
      <c r="A494" t="s">
        <v>112</v>
      </c>
      <c r="B494">
        <v>12</v>
      </c>
      <c r="C494" t="s">
        <v>822</v>
      </c>
      <c r="D494" t="str">
        <f t="shared" si="41"/>
        <v>(560)</v>
      </c>
      <c r="E494" t="str">
        <f t="shared" si="42"/>
        <v>560</v>
      </c>
      <c r="F494" t="str">
        <f t="shared" si="43"/>
        <v>RALEIGH-DURHAM (FAYETVLLE)</v>
      </c>
    </row>
    <row r="495" spans="1:6" x14ac:dyDescent="0.3">
      <c r="A495" t="s">
        <v>114</v>
      </c>
      <c r="B495">
        <v>10</v>
      </c>
      <c r="C495" t="s">
        <v>822</v>
      </c>
      <c r="D495" t="str">
        <f t="shared" si="41"/>
        <v>(641)</v>
      </c>
      <c r="E495" t="str">
        <f t="shared" si="42"/>
        <v>641</v>
      </c>
      <c r="F495" t="str">
        <f t="shared" si="43"/>
        <v>SAN ANTONIO</v>
      </c>
    </row>
    <row r="496" spans="1:6" x14ac:dyDescent="0.3">
      <c r="A496" t="s">
        <v>123</v>
      </c>
      <c r="B496">
        <v>10</v>
      </c>
      <c r="C496" t="s">
        <v>822</v>
      </c>
      <c r="D496" t="str">
        <f t="shared" si="41"/>
        <v>(597)</v>
      </c>
      <c r="E496" t="str">
        <f t="shared" si="42"/>
        <v>597</v>
      </c>
      <c r="F496" t="str">
        <f t="shared" si="43"/>
        <v>PARKERSBURG</v>
      </c>
    </row>
    <row r="497" spans="1:6" x14ac:dyDescent="0.3">
      <c r="A497" t="s">
        <v>133</v>
      </c>
      <c r="B497">
        <v>9</v>
      </c>
      <c r="C497" t="s">
        <v>822</v>
      </c>
      <c r="D497" t="str">
        <f t="shared" si="41"/>
        <v>(556)</v>
      </c>
      <c r="E497" t="str">
        <f t="shared" si="42"/>
        <v>556</v>
      </c>
      <c r="F497" t="str">
        <f t="shared" si="43"/>
        <v>RICHMOND-PETERSBURG</v>
      </c>
    </row>
    <row r="498" spans="1:6" x14ac:dyDescent="0.3">
      <c r="A498" t="s">
        <v>115</v>
      </c>
      <c r="B498">
        <v>9</v>
      </c>
      <c r="C498" t="s">
        <v>822</v>
      </c>
      <c r="D498" t="str">
        <f t="shared" si="41"/>
        <v>(548)</v>
      </c>
      <c r="E498" t="str">
        <f t="shared" si="42"/>
        <v>548</v>
      </c>
      <c r="F498" t="str">
        <f t="shared" si="43"/>
        <v>WEST PALM BEACH-FT. PIERCE</v>
      </c>
    </row>
    <row r="499" spans="1:6" x14ac:dyDescent="0.3">
      <c r="A499" t="s">
        <v>117</v>
      </c>
      <c r="B499">
        <v>8</v>
      </c>
      <c r="C499" t="s">
        <v>822</v>
      </c>
      <c r="D499" t="str">
        <f t="shared" si="41"/>
        <v>(533)</v>
      </c>
      <c r="E499" t="str">
        <f t="shared" si="42"/>
        <v>533</v>
      </c>
      <c r="F499" t="str">
        <f t="shared" si="43"/>
        <v>HARTFORD &amp; NEW HAVEN</v>
      </c>
    </row>
    <row r="500" spans="1:6" x14ac:dyDescent="0.3">
      <c r="A500" t="s">
        <v>116</v>
      </c>
      <c r="B500">
        <v>8</v>
      </c>
      <c r="C500" t="s">
        <v>822</v>
      </c>
      <c r="D500" t="str">
        <f t="shared" si="41"/>
        <v>(521)</v>
      </c>
      <c r="E500" t="str">
        <f t="shared" si="42"/>
        <v>521</v>
      </c>
      <c r="F500" t="str">
        <f t="shared" si="43"/>
        <v>PROVIDENCE-NEW BEDFORD</v>
      </c>
    </row>
    <row r="501" spans="1:6" x14ac:dyDescent="0.3">
      <c r="A501" t="s">
        <v>122</v>
      </c>
      <c r="B501">
        <v>7</v>
      </c>
      <c r="C501" t="s">
        <v>822</v>
      </c>
      <c r="D501" t="str">
        <f t="shared" si="41"/>
        <v>(686)</v>
      </c>
      <c r="E501" t="str">
        <f t="shared" si="42"/>
        <v>686</v>
      </c>
      <c r="F501" t="str">
        <f t="shared" si="43"/>
        <v>MOBILE-PENSACOLA (FT WALT)</v>
      </c>
    </row>
    <row r="502" spans="1:6" x14ac:dyDescent="0.3">
      <c r="A502" t="s">
        <v>131</v>
      </c>
      <c r="B502">
        <v>7</v>
      </c>
      <c r="C502" t="s">
        <v>822</v>
      </c>
      <c r="D502" t="str">
        <f t="shared" si="41"/>
        <v>(557)</v>
      </c>
      <c r="E502" t="str">
        <f t="shared" si="42"/>
        <v>557</v>
      </c>
      <c r="F502" t="str">
        <f t="shared" si="43"/>
        <v>KNOXVILLE</v>
      </c>
    </row>
    <row r="503" spans="1:6" x14ac:dyDescent="0.3">
      <c r="A503" t="s">
        <v>130</v>
      </c>
      <c r="B503">
        <v>7</v>
      </c>
      <c r="C503" t="s">
        <v>822</v>
      </c>
      <c r="D503" t="str">
        <f t="shared" si="41"/>
        <v>(541)</v>
      </c>
      <c r="E503" t="str">
        <f t="shared" si="42"/>
        <v>541</v>
      </c>
      <c r="F503" t="str">
        <f t="shared" si="43"/>
        <v>LEXINGTON</v>
      </c>
    </row>
    <row r="504" spans="1:6" x14ac:dyDescent="0.3">
      <c r="A504" t="s">
        <v>140</v>
      </c>
      <c r="B504">
        <v>6</v>
      </c>
      <c r="C504" t="s">
        <v>822</v>
      </c>
      <c r="D504" t="str">
        <f t="shared" si="41"/>
        <v>(855)</v>
      </c>
      <c r="E504" t="str">
        <f t="shared" si="42"/>
        <v>855</v>
      </c>
      <c r="F504" t="str">
        <f t="shared" si="43"/>
        <v>SANTABARBRA-SANMAR-SANLUOB</v>
      </c>
    </row>
    <row r="505" spans="1:6" x14ac:dyDescent="0.3">
      <c r="A505" t="s">
        <v>137</v>
      </c>
      <c r="B505">
        <v>6</v>
      </c>
      <c r="C505" t="s">
        <v>822</v>
      </c>
      <c r="D505" t="str">
        <f t="shared" si="41"/>
        <v>(693)</v>
      </c>
      <c r="E505" t="str">
        <f t="shared" si="42"/>
        <v>693</v>
      </c>
      <c r="F505" t="str">
        <f t="shared" si="43"/>
        <v>LITTLE ROCK-PINE BLUFF</v>
      </c>
    </row>
    <row r="506" spans="1:6" x14ac:dyDescent="0.3">
      <c r="A506" t="s">
        <v>129</v>
      </c>
      <c r="B506">
        <v>6</v>
      </c>
      <c r="C506" t="s">
        <v>822</v>
      </c>
      <c r="D506" t="str">
        <f t="shared" si="41"/>
        <v>(546)</v>
      </c>
      <c r="E506" t="str">
        <f t="shared" si="42"/>
        <v>546</v>
      </c>
      <c r="F506" t="str">
        <f t="shared" si="43"/>
        <v>COLUMBIA SC</v>
      </c>
    </row>
    <row r="507" spans="1:6" x14ac:dyDescent="0.3">
      <c r="A507" t="s">
        <v>126</v>
      </c>
      <c r="B507">
        <v>6</v>
      </c>
      <c r="C507" t="s">
        <v>822</v>
      </c>
      <c r="D507" t="str">
        <f t="shared" si="41"/>
        <v>(518)</v>
      </c>
      <c r="E507" t="str">
        <f t="shared" si="42"/>
        <v>518</v>
      </c>
      <c r="F507" t="str">
        <f t="shared" si="43"/>
        <v>GREENSBORO-H.POINT-W.SALEM</v>
      </c>
    </row>
    <row r="508" spans="1:6" x14ac:dyDescent="0.3">
      <c r="A508" t="s">
        <v>119</v>
      </c>
      <c r="B508">
        <v>5</v>
      </c>
      <c r="C508" t="s">
        <v>822</v>
      </c>
      <c r="D508" t="str">
        <f t="shared" si="41"/>
        <v>(866)</v>
      </c>
      <c r="E508" t="str">
        <f t="shared" si="42"/>
        <v>866</v>
      </c>
      <c r="F508" t="str">
        <f t="shared" si="43"/>
        <v>FRESNO-VISALIA</v>
      </c>
    </row>
    <row r="509" spans="1:6" x14ac:dyDescent="0.3">
      <c r="A509" t="s">
        <v>124</v>
      </c>
      <c r="B509">
        <v>5</v>
      </c>
      <c r="C509" t="s">
        <v>822</v>
      </c>
      <c r="D509" t="str">
        <f t="shared" si="41"/>
        <v>(744)</v>
      </c>
      <c r="E509" t="str">
        <f t="shared" si="42"/>
        <v>744</v>
      </c>
      <c r="F509" t="str">
        <f t="shared" si="43"/>
        <v>HONOLULU</v>
      </c>
    </row>
    <row r="510" spans="1:6" x14ac:dyDescent="0.3">
      <c r="A510" t="s">
        <v>136</v>
      </c>
      <c r="B510">
        <v>5</v>
      </c>
      <c r="C510" t="s">
        <v>822</v>
      </c>
      <c r="D510" t="str">
        <f t="shared" si="41"/>
        <v>(698)</v>
      </c>
      <c r="E510" t="str">
        <f t="shared" si="42"/>
        <v>698</v>
      </c>
      <c r="F510" t="str">
        <f t="shared" si="43"/>
        <v>MONTGOMERY-SELMA</v>
      </c>
    </row>
    <row r="511" spans="1:6" x14ac:dyDescent="0.3">
      <c r="A511" t="s">
        <v>151</v>
      </c>
      <c r="B511">
        <v>5</v>
      </c>
      <c r="C511" t="s">
        <v>822</v>
      </c>
      <c r="D511" t="str">
        <f t="shared" si="41"/>
        <v>(628)</v>
      </c>
      <c r="E511" t="str">
        <f t="shared" si="42"/>
        <v>628</v>
      </c>
      <c r="F511" t="str">
        <f t="shared" si="43"/>
        <v>MONROE-EL DORADO</v>
      </c>
    </row>
    <row r="512" spans="1:6" x14ac:dyDescent="0.3">
      <c r="A512" t="s">
        <v>120</v>
      </c>
      <c r="B512">
        <v>5</v>
      </c>
      <c r="C512" t="s">
        <v>822</v>
      </c>
      <c r="D512" t="str">
        <f t="shared" si="41"/>
        <v>(571)</v>
      </c>
      <c r="E512" t="str">
        <f t="shared" si="42"/>
        <v>571</v>
      </c>
      <c r="F512" t="str">
        <f t="shared" si="43"/>
        <v>FT. MYERS-NAPLES</v>
      </c>
    </row>
    <row r="513" spans="1:6" x14ac:dyDescent="0.3">
      <c r="A513" t="s">
        <v>142</v>
      </c>
      <c r="B513">
        <v>4</v>
      </c>
      <c r="C513" t="s">
        <v>822</v>
      </c>
      <c r="D513" t="str">
        <f t="shared" si="41"/>
        <v>(743)</v>
      </c>
      <c r="E513" t="str">
        <f t="shared" si="42"/>
        <v>743</v>
      </c>
      <c r="F513" t="str">
        <f t="shared" si="43"/>
        <v>ANCHORAGE</v>
      </c>
    </row>
    <row r="514" spans="1:6" x14ac:dyDescent="0.3">
      <c r="A514" t="s">
        <v>139</v>
      </c>
      <c r="B514">
        <v>4</v>
      </c>
      <c r="C514" t="s">
        <v>822</v>
      </c>
      <c r="D514" t="str">
        <f t="shared" si="41"/>
        <v>(691)</v>
      </c>
      <c r="E514" t="str">
        <f t="shared" si="42"/>
        <v>691</v>
      </c>
      <c r="F514" t="str">
        <f t="shared" si="43"/>
        <v>HUNTSVILLE-DECATUR (FLOR)</v>
      </c>
    </row>
    <row r="515" spans="1:6" x14ac:dyDescent="0.3">
      <c r="A515" t="s">
        <v>160</v>
      </c>
      <c r="B515">
        <v>4</v>
      </c>
      <c r="C515" t="s">
        <v>822</v>
      </c>
      <c r="D515" t="str">
        <f t="shared" ref="D515:D578" si="44">IF(RIGHT(A515,1)=")",RIGHT(A515,5),"N/A")</f>
        <v>(647)</v>
      </c>
      <c r="E515" t="str">
        <f t="shared" ref="E515:E578" si="45">TRIM(IF(LEFT(D515,1)="(",MID(D515,2,3),"N/A"))</f>
        <v>647</v>
      </c>
      <c r="F515" t="str">
        <f t="shared" ref="F515:F578" si="46">UPPER(TRIM(IF(E515="N/A","N/A",LEFT(A515,LEN(A515)-5))))</f>
        <v>GREENWOOD-GREENVILLE</v>
      </c>
    </row>
    <row r="516" spans="1:6" x14ac:dyDescent="0.3">
      <c r="A516" t="s">
        <v>155</v>
      </c>
      <c r="B516">
        <v>4</v>
      </c>
      <c r="C516" t="s">
        <v>822</v>
      </c>
      <c r="D516" t="str">
        <f t="shared" si="44"/>
        <v>(540)</v>
      </c>
      <c r="E516" t="str">
        <f t="shared" si="45"/>
        <v>540</v>
      </c>
      <c r="F516" t="str">
        <f t="shared" si="46"/>
        <v>TRAVERSE CITY-CADILLAC</v>
      </c>
    </row>
    <row r="517" spans="1:6" x14ac:dyDescent="0.3">
      <c r="A517" t="s">
        <v>141</v>
      </c>
      <c r="B517">
        <v>4</v>
      </c>
      <c r="C517" t="s">
        <v>822</v>
      </c>
      <c r="D517" t="str">
        <f t="shared" si="44"/>
        <v>(514)</v>
      </c>
      <c r="E517" t="str">
        <f t="shared" si="45"/>
        <v>514</v>
      </c>
      <c r="F517" t="str">
        <f t="shared" si="46"/>
        <v>BUFFALO</v>
      </c>
    </row>
    <row r="518" spans="1:6" x14ac:dyDescent="0.3">
      <c r="A518" t="s">
        <v>128</v>
      </c>
      <c r="B518">
        <v>4</v>
      </c>
      <c r="C518" t="s">
        <v>822</v>
      </c>
      <c r="D518" t="str">
        <f t="shared" si="44"/>
        <v>(513)</v>
      </c>
      <c r="E518" t="str">
        <f t="shared" si="45"/>
        <v>513</v>
      </c>
      <c r="F518" t="str">
        <f t="shared" si="46"/>
        <v>FLINT-SAGINAW-BAY CITY</v>
      </c>
    </row>
    <row r="519" spans="1:6" x14ac:dyDescent="0.3">
      <c r="A519" t="s">
        <v>146</v>
      </c>
      <c r="B519">
        <v>3</v>
      </c>
      <c r="C519" t="s">
        <v>822</v>
      </c>
      <c r="D519" t="str">
        <f t="shared" si="44"/>
        <v>(718)</v>
      </c>
      <c r="E519" t="str">
        <f t="shared" si="45"/>
        <v>718</v>
      </c>
      <c r="F519" t="str">
        <f t="shared" si="46"/>
        <v>JACKSON MS</v>
      </c>
    </row>
    <row r="520" spans="1:6" x14ac:dyDescent="0.3">
      <c r="A520" t="s">
        <v>138</v>
      </c>
      <c r="B520">
        <v>3</v>
      </c>
      <c r="C520" t="s">
        <v>822</v>
      </c>
      <c r="D520" t="str">
        <f t="shared" si="44"/>
        <v>(716)</v>
      </c>
      <c r="E520" t="str">
        <f t="shared" si="45"/>
        <v>716</v>
      </c>
      <c r="F520" t="str">
        <f t="shared" si="46"/>
        <v>BATON ROUGE</v>
      </c>
    </row>
    <row r="521" spans="1:6" x14ac:dyDescent="0.3">
      <c r="A521" t="s">
        <v>154</v>
      </c>
      <c r="B521">
        <v>3</v>
      </c>
      <c r="C521" t="s">
        <v>822</v>
      </c>
      <c r="D521" t="str">
        <f t="shared" si="44"/>
        <v>(656)</v>
      </c>
      <c r="E521" t="str">
        <f t="shared" si="45"/>
        <v>656</v>
      </c>
      <c r="F521" t="str">
        <f t="shared" si="46"/>
        <v>PANAMA CITY</v>
      </c>
    </row>
    <row r="522" spans="1:6" x14ac:dyDescent="0.3">
      <c r="A522" t="s">
        <v>125</v>
      </c>
      <c r="B522">
        <v>3</v>
      </c>
      <c r="C522" t="s">
        <v>822</v>
      </c>
      <c r="D522" t="str">
        <f t="shared" si="44"/>
        <v>(622)</v>
      </c>
      <c r="E522" t="str">
        <f t="shared" si="45"/>
        <v>622</v>
      </c>
      <c r="F522" t="str">
        <f t="shared" si="46"/>
        <v>NEW ORLEANS</v>
      </c>
    </row>
    <row r="523" spans="1:6" x14ac:dyDescent="0.3">
      <c r="A523" t="s">
        <v>162</v>
      </c>
      <c r="B523">
        <v>3</v>
      </c>
      <c r="C523" t="s">
        <v>822</v>
      </c>
      <c r="D523" t="str">
        <f t="shared" si="44"/>
        <v>(612)</v>
      </c>
      <c r="E523" t="str">
        <f t="shared" si="45"/>
        <v>612</v>
      </c>
      <c r="F523" t="str">
        <f t="shared" si="46"/>
        <v>SHREVEPORT</v>
      </c>
    </row>
    <row r="524" spans="1:6" x14ac:dyDescent="0.3">
      <c r="A524" t="s">
        <v>149</v>
      </c>
      <c r="B524">
        <v>3</v>
      </c>
      <c r="C524" t="s">
        <v>822</v>
      </c>
      <c r="D524" t="str">
        <f t="shared" si="44"/>
        <v>(574)</v>
      </c>
      <c r="E524" t="str">
        <f t="shared" si="45"/>
        <v>574</v>
      </c>
      <c r="F524" t="str">
        <f t="shared" si="46"/>
        <v>JOHNSTOWN-ALTOONA-ST COLGE</v>
      </c>
    </row>
    <row r="525" spans="1:6" x14ac:dyDescent="0.3">
      <c r="A525" t="s">
        <v>147</v>
      </c>
      <c r="B525">
        <v>3</v>
      </c>
      <c r="C525" t="s">
        <v>822</v>
      </c>
      <c r="D525" t="str">
        <f t="shared" si="44"/>
        <v>(573)</v>
      </c>
      <c r="E525" t="str">
        <f t="shared" si="45"/>
        <v>573</v>
      </c>
      <c r="F525" t="str">
        <f t="shared" si="46"/>
        <v>ROANOKE-LYNCHBURG</v>
      </c>
    </row>
    <row r="526" spans="1:6" x14ac:dyDescent="0.3">
      <c r="A526" t="s">
        <v>127</v>
      </c>
      <c r="B526">
        <v>3</v>
      </c>
      <c r="C526" t="s">
        <v>822</v>
      </c>
      <c r="D526" t="str">
        <f t="shared" si="44"/>
        <v>(569)</v>
      </c>
      <c r="E526" t="str">
        <f t="shared" si="45"/>
        <v>569</v>
      </c>
      <c r="F526" t="str">
        <f t="shared" si="46"/>
        <v>HARRISONBURG</v>
      </c>
    </row>
    <row r="527" spans="1:6" x14ac:dyDescent="0.3">
      <c r="A527" t="s">
        <v>145</v>
      </c>
      <c r="B527">
        <v>3</v>
      </c>
      <c r="C527" t="s">
        <v>822</v>
      </c>
      <c r="D527" t="str">
        <f t="shared" si="44"/>
        <v>(566)</v>
      </c>
      <c r="E527" t="str">
        <f t="shared" si="45"/>
        <v>566</v>
      </c>
      <c r="F527" t="str">
        <f t="shared" si="46"/>
        <v>HARRISBURG-LNCSTR-LEB-YORK</v>
      </c>
    </row>
    <row r="528" spans="1:6" x14ac:dyDescent="0.3">
      <c r="A528" t="s">
        <v>135</v>
      </c>
      <c r="B528">
        <v>3</v>
      </c>
      <c r="C528" t="s">
        <v>822</v>
      </c>
      <c r="D528" t="str">
        <f t="shared" si="44"/>
        <v>(519)</v>
      </c>
      <c r="E528" t="str">
        <f t="shared" si="45"/>
        <v>519</v>
      </c>
      <c r="F528" t="str">
        <f t="shared" si="46"/>
        <v>CHARLESTON SC</v>
      </c>
    </row>
    <row r="529" spans="1:6" x14ac:dyDescent="0.3">
      <c r="A529" t="s">
        <v>161</v>
      </c>
      <c r="B529">
        <v>2</v>
      </c>
      <c r="C529" t="s">
        <v>822</v>
      </c>
      <c r="D529" t="str">
        <f t="shared" si="44"/>
        <v>(828)</v>
      </c>
      <c r="E529" t="str">
        <f t="shared" si="45"/>
        <v>828</v>
      </c>
      <c r="F529" t="str">
        <f t="shared" si="46"/>
        <v>MONTEREY-SALINAS</v>
      </c>
    </row>
    <row r="530" spans="1:6" x14ac:dyDescent="0.3">
      <c r="A530" t="s">
        <v>198</v>
      </c>
      <c r="B530">
        <v>2</v>
      </c>
      <c r="C530" t="s">
        <v>822</v>
      </c>
      <c r="D530" t="str">
        <f t="shared" si="44"/>
        <v>(756)</v>
      </c>
      <c r="E530" t="str">
        <f t="shared" si="45"/>
        <v>756</v>
      </c>
      <c r="F530" t="str">
        <f t="shared" si="46"/>
        <v>BILLINGS</v>
      </c>
    </row>
    <row r="531" spans="1:6" x14ac:dyDescent="0.3">
      <c r="A531" t="s">
        <v>158</v>
      </c>
      <c r="B531">
        <v>2</v>
      </c>
      <c r="C531" t="s">
        <v>822</v>
      </c>
      <c r="D531" t="str">
        <f t="shared" si="44"/>
        <v>(754)</v>
      </c>
      <c r="E531" t="str">
        <f t="shared" si="45"/>
        <v>754</v>
      </c>
      <c r="F531" t="str">
        <f t="shared" si="46"/>
        <v>BUTTE-BOZEMAN</v>
      </c>
    </row>
    <row r="532" spans="1:6" x14ac:dyDescent="0.3">
      <c r="A532" t="s">
        <v>152</v>
      </c>
      <c r="B532">
        <v>2</v>
      </c>
      <c r="C532" t="s">
        <v>822</v>
      </c>
      <c r="D532" t="str">
        <f t="shared" si="44"/>
        <v>(625)</v>
      </c>
      <c r="E532" t="str">
        <f t="shared" si="45"/>
        <v>625</v>
      </c>
      <c r="F532" t="str">
        <f t="shared" si="46"/>
        <v>WACO-TEMPLE-BRYAN</v>
      </c>
    </row>
    <row r="533" spans="1:6" x14ac:dyDescent="0.3">
      <c r="A533" t="s">
        <v>143</v>
      </c>
      <c r="B533">
        <v>2</v>
      </c>
      <c r="C533" t="s">
        <v>822</v>
      </c>
      <c r="D533" t="str">
        <f t="shared" si="44"/>
        <v>(592)</v>
      </c>
      <c r="E533" t="str">
        <f t="shared" si="45"/>
        <v>592</v>
      </c>
      <c r="F533" t="str">
        <f t="shared" si="46"/>
        <v>GAINESVILLE</v>
      </c>
    </row>
    <row r="534" spans="1:6" x14ac:dyDescent="0.3">
      <c r="A534" t="s">
        <v>171</v>
      </c>
      <c r="B534">
        <v>2</v>
      </c>
      <c r="C534" t="s">
        <v>822</v>
      </c>
      <c r="D534" t="str">
        <f t="shared" si="44"/>
        <v>(584)</v>
      </c>
      <c r="E534" t="str">
        <f t="shared" si="45"/>
        <v>584</v>
      </c>
      <c r="F534" t="str">
        <f t="shared" si="46"/>
        <v>CHARLOTTESVILLE</v>
      </c>
    </row>
    <row r="535" spans="1:6" x14ac:dyDescent="0.3">
      <c r="A535" t="s">
        <v>148</v>
      </c>
      <c r="B535">
        <v>2</v>
      </c>
      <c r="C535" t="s">
        <v>822</v>
      </c>
      <c r="D535" t="str">
        <f t="shared" si="44"/>
        <v>(577)</v>
      </c>
      <c r="E535" t="str">
        <f t="shared" si="45"/>
        <v>577</v>
      </c>
      <c r="F535" t="str">
        <f t="shared" si="46"/>
        <v>WILKES BARRE-SCRANTON-HZTN</v>
      </c>
    </row>
    <row r="536" spans="1:6" x14ac:dyDescent="0.3">
      <c r="A536" t="s">
        <v>134</v>
      </c>
      <c r="B536">
        <v>2</v>
      </c>
      <c r="C536" t="s">
        <v>822</v>
      </c>
      <c r="D536" t="str">
        <f t="shared" si="44"/>
        <v>(570)</v>
      </c>
      <c r="E536" t="str">
        <f t="shared" si="45"/>
        <v>570</v>
      </c>
      <c r="F536" t="str">
        <f t="shared" si="46"/>
        <v>MYRTLE BEACH-FLORENCE</v>
      </c>
    </row>
    <row r="537" spans="1:6" x14ac:dyDescent="0.3">
      <c r="A537" t="s">
        <v>132</v>
      </c>
      <c r="B537">
        <v>2</v>
      </c>
      <c r="C537" t="s">
        <v>822</v>
      </c>
      <c r="D537" t="str">
        <f t="shared" si="44"/>
        <v>(544)</v>
      </c>
      <c r="E537" t="str">
        <f t="shared" si="45"/>
        <v>544</v>
      </c>
      <c r="F537" t="str">
        <f t="shared" si="46"/>
        <v>NORFOLK-PORTSMTH-NEWPT NWS</v>
      </c>
    </row>
    <row r="538" spans="1:6" x14ac:dyDescent="0.3">
      <c r="A538" t="s">
        <v>182</v>
      </c>
      <c r="B538">
        <v>2</v>
      </c>
      <c r="C538" t="s">
        <v>822</v>
      </c>
      <c r="D538" t="str">
        <f t="shared" si="44"/>
        <v>(538)</v>
      </c>
      <c r="E538" t="str">
        <f t="shared" si="45"/>
        <v>538</v>
      </c>
      <c r="F538" t="str">
        <f t="shared" si="46"/>
        <v>ROCHESTER NY</v>
      </c>
    </row>
    <row r="539" spans="1:6" x14ac:dyDescent="0.3">
      <c r="A539" t="s">
        <v>175</v>
      </c>
      <c r="B539">
        <v>2</v>
      </c>
      <c r="C539" t="s">
        <v>822</v>
      </c>
      <c r="D539" t="str">
        <f t="shared" si="44"/>
        <v>(537)</v>
      </c>
      <c r="E539" t="str">
        <f t="shared" si="45"/>
        <v>537</v>
      </c>
      <c r="F539" t="str">
        <f t="shared" si="46"/>
        <v>BANGOR</v>
      </c>
    </row>
    <row r="540" spans="1:6" x14ac:dyDescent="0.3">
      <c r="A540" t="s">
        <v>144</v>
      </c>
      <c r="B540">
        <v>1</v>
      </c>
      <c r="C540" t="s">
        <v>822</v>
      </c>
      <c r="D540" t="str">
        <f t="shared" si="44"/>
        <v>(804)</v>
      </c>
      <c r="E540" t="str">
        <f t="shared" si="45"/>
        <v>804</v>
      </c>
      <c r="F540" t="str">
        <f t="shared" si="46"/>
        <v>PALM SPRINGS</v>
      </c>
    </row>
    <row r="541" spans="1:6" x14ac:dyDescent="0.3">
      <c r="A541" t="s">
        <v>205</v>
      </c>
      <c r="B541">
        <v>1</v>
      </c>
      <c r="C541" t="s">
        <v>822</v>
      </c>
      <c r="D541" t="str">
        <f t="shared" si="44"/>
        <v>(802)</v>
      </c>
      <c r="E541" t="str">
        <f t="shared" si="45"/>
        <v>802</v>
      </c>
      <c r="F541" t="str">
        <f t="shared" si="46"/>
        <v>EUREKA</v>
      </c>
    </row>
    <row r="542" spans="1:6" x14ac:dyDescent="0.3">
      <c r="A542" t="s">
        <v>167</v>
      </c>
      <c r="B542">
        <v>1</v>
      </c>
      <c r="C542" t="s">
        <v>822</v>
      </c>
      <c r="D542" t="str">
        <f t="shared" si="44"/>
        <v>(800)</v>
      </c>
      <c r="E542" t="str">
        <f t="shared" si="45"/>
        <v>800</v>
      </c>
      <c r="F542" t="str">
        <f t="shared" si="46"/>
        <v>BAKERSFIELD</v>
      </c>
    </row>
    <row r="543" spans="1:6" x14ac:dyDescent="0.3">
      <c r="A543" t="s">
        <v>190</v>
      </c>
      <c r="B543">
        <v>1</v>
      </c>
      <c r="C543" t="s">
        <v>822</v>
      </c>
      <c r="D543" t="str">
        <f t="shared" si="44"/>
        <v>(767)</v>
      </c>
      <c r="E543" t="str">
        <f t="shared" si="45"/>
        <v>767</v>
      </c>
      <c r="F543" t="str">
        <f t="shared" si="46"/>
        <v>CASPER-RIVERTON</v>
      </c>
    </row>
    <row r="544" spans="1:6" x14ac:dyDescent="0.3">
      <c r="A544" t="s">
        <v>179</v>
      </c>
      <c r="B544">
        <v>1</v>
      </c>
      <c r="C544" t="s">
        <v>822</v>
      </c>
      <c r="D544" t="str">
        <f t="shared" si="44"/>
        <v>(762)</v>
      </c>
      <c r="E544" t="str">
        <f t="shared" si="45"/>
        <v>762</v>
      </c>
      <c r="F544" t="str">
        <f t="shared" si="46"/>
        <v>MISSOULA</v>
      </c>
    </row>
    <row r="545" spans="1:6" x14ac:dyDescent="0.3">
      <c r="A545" t="s">
        <v>165</v>
      </c>
      <c r="B545">
        <v>1</v>
      </c>
      <c r="C545" t="s">
        <v>822</v>
      </c>
      <c r="D545" t="str">
        <f t="shared" si="44"/>
        <v>(746)</v>
      </c>
      <c r="E545" t="str">
        <f t="shared" si="45"/>
        <v>746</v>
      </c>
      <c r="F545" t="str">
        <f t="shared" si="46"/>
        <v>BILOXI-GULFPORT</v>
      </c>
    </row>
    <row r="546" spans="1:6" x14ac:dyDescent="0.3">
      <c r="A546" t="s">
        <v>157</v>
      </c>
      <c r="B546">
        <v>1</v>
      </c>
      <c r="C546" t="s">
        <v>822</v>
      </c>
      <c r="D546" t="str">
        <f t="shared" si="44"/>
        <v>(745)</v>
      </c>
      <c r="E546" t="str">
        <f t="shared" si="45"/>
        <v>745</v>
      </c>
      <c r="F546" t="str">
        <f t="shared" si="46"/>
        <v>FAIRBANKS</v>
      </c>
    </row>
    <row r="547" spans="1:6" x14ac:dyDescent="0.3">
      <c r="A547" t="s">
        <v>193</v>
      </c>
      <c r="B547">
        <v>1</v>
      </c>
      <c r="C547" t="s">
        <v>822</v>
      </c>
      <c r="D547" t="str">
        <f t="shared" si="44"/>
        <v>(736)</v>
      </c>
      <c r="E547" t="str">
        <f t="shared" si="45"/>
        <v>736</v>
      </c>
      <c r="F547" t="str">
        <f t="shared" si="46"/>
        <v>BOWLING GREEN</v>
      </c>
    </row>
    <row r="548" spans="1:6" x14ac:dyDescent="0.3">
      <c r="A548" t="s">
        <v>189</v>
      </c>
      <c r="B548">
        <v>1</v>
      </c>
      <c r="C548" t="s">
        <v>822</v>
      </c>
      <c r="D548" t="str">
        <f t="shared" si="44"/>
        <v>(692)</v>
      </c>
      <c r="E548" t="str">
        <f t="shared" si="45"/>
        <v>692</v>
      </c>
      <c r="F548" t="str">
        <f t="shared" si="46"/>
        <v>BEAUMONT-PORT ARTHUR</v>
      </c>
    </row>
    <row r="549" spans="1:6" x14ac:dyDescent="0.3">
      <c r="A549" t="s">
        <v>186</v>
      </c>
      <c r="B549">
        <v>1</v>
      </c>
      <c r="C549" t="s">
        <v>822</v>
      </c>
      <c r="D549" t="str">
        <f t="shared" si="44"/>
        <v>(662)</v>
      </c>
      <c r="E549" t="str">
        <f t="shared" si="45"/>
        <v>662</v>
      </c>
      <c r="F549" t="str">
        <f t="shared" si="46"/>
        <v>ABILENE-SWEETWATER</v>
      </c>
    </row>
    <row r="550" spans="1:6" x14ac:dyDescent="0.3">
      <c r="A550" t="s">
        <v>183</v>
      </c>
      <c r="B550">
        <v>1</v>
      </c>
      <c r="C550" t="s">
        <v>822</v>
      </c>
      <c r="D550" t="str">
        <f t="shared" si="44"/>
        <v>(657)</v>
      </c>
      <c r="E550" t="str">
        <f t="shared" si="45"/>
        <v>657</v>
      </c>
      <c r="F550" t="str">
        <f t="shared" si="46"/>
        <v>SHERMAN-ADA</v>
      </c>
    </row>
    <row r="551" spans="1:6" x14ac:dyDescent="0.3">
      <c r="A551" t="s">
        <v>199</v>
      </c>
      <c r="B551">
        <v>1</v>
      </c>
      <c r="C551" t="s">
        <v>822</v>
      </c>
      <c r="D551" t="str">
        <f t="shared" si="44"/>
        <v>(651)</v>
      </c>
      <c r="E551" t="str">
        <f t="shared" si="45"/>
        <v>651</v>
      </c>
      <c r="F551" t="str">
        <f t="shared" si="46"/>
        <v>LUBBOCK</v>
      </c>
    </row>
    <row r="552" spans="1:6" x14ac:dyDescent="0.3">
      <c r="A552" t="s">
        <v>177</v>
      </c>
      <c r="B552">
        <v>1</v>
      </c>
      <c r="C552" t="s">
        <v>822</v>
      </c>
      <c r="D552" t="str">
        <f t="shared" si="44"/>
        <v>(642)</v>
      </c>
      <c r="E552" t="str">
        <f t="shared" si="45"/>
        <v>642</v>
      </c>
      <c r="F552" t="str">
        <f t="shared" si="46"/>
        <v>LAFAYETTE LA</v>
      </c>
    </row>
    <row r="553" spans="1:6" x14ac:dyDescent="0.3">
      <c r="A553" t="s">
        <v>159</v>
      </c>
      <c r="B553">
        <v>1</v>
      </c>
      <c r="C553" t="s">
        <v>822</v>
      </c>
      <c r="D553" t="str">
        <f t="shared" si="44"/>
        <v>(636)</v>
      </c>
      <c r="E553" t="str">
        <f t="shared" si="45"/>
        <v>636</v>
      </c>
      <c r="F553" t="str">
        <f t="shared" si="46"/>
        <v>HARLINGEN-WSLCO-BRNSVL-MCA</v>
      </c>
    </row>
    <row r="554" spans="1:6" x14ac:dyDescent="0.3">
      <c r="A554" t="s">
        <v>170</v>
      </c>
      <c r="B554">
        <v>1</v>
      </c>
      <c r="C554" t="s">
        <v>822</v>
      </c>
      <c r="D554" t="str">
        <f t="shared" si="44"/>
        <v>(633)</v>
      </c>
      <c r="E554" t="str">
        <f t="shared" si="45"/>
        <v>633</v>
      </c>
      <c r="F554" t="str">
        <f t="shared" si="46"/>
        <v>ODESSA-MIDLAND</v>
      </c>
    </row>
    <row r="555" spans="1:6" x14ac:dyDescent="0.3">
      <c r="A555" t="s">
        <v>200</v>
      </c>
      <c r="B555">
        <v>1</v>
      </c>
      <c r="C555" t="s">
        <v>822</v>
      </c>
      <c r="D555" t="str">
        <f t="shared" si="44"/>
        <v>(627)</v>
      </c>
      <c r="E555" t="str">
        <f t="shared" si="45"/>
        <v>627</v>
      </c>
      <c r="F555" t="str">
        <f t="shared" si="46"/>
        <v>WICHITA FALLS &amp; LAWTON</v>
      </c>
    </row>
    <row r="556" spans="1:6" x14ac:dyDescent="0.3">
      <c r="A556" t="s">
        <v>156</v>
      </c>
      <c r="B556">
        <v>1</v>
      </c>
      <c r="C556" t="s">
        <v>822</v>
      </c>
      <c r="D556" t="str">
        <f t="shared" si="44"/>
        <v>(606)</v>
      </c>
      <c r="E556" t="str">
        <f t="shared" si="45"/>
        <v>606</v>
      </c>
      <c r="F556" t="str">
        <f t="shared" si="46"/>
        <v>DOTHAN</v>
      </c>
    </row>
    <row r="557" spans="1:6" x14ac:dyDescent="0.3">
      <c r="A557" t="s">
        <v>206</v>
      </c>
      <c r="B557">
        <v>1</v>
      </c>
      <c r="C557" t="s">
        <v>822</v>
      </c>
      <c r="D557" t="str">
        <f t="shared" si="44"/>
        <v>(600)</v>
      </c>
      <c r="E557" t="str">
        <f t="shared" si="45"/>
        <v>600</v>
      </c>
      <c r="F557" t="str">
        <f t="shared" si="46"/>
        <v>CORPUS CHRISTI</v>
      </c>
    </row>
    <row r="558" spans="1:6" x14ac:dyDescent="0.3">
      <c r="A558" t="s">
        <v>180</v>
      </c>
      <c r="B558">
        <v>1</v>
      </c>
      <c r="C558" t="s">
        <v>822</v>
      </c>
      <c r="D558" t="str">
        <f t="shared" si="44"/>
        <v>(576)</v>
      </c>
      <c r="E558" t="str">
        <f t="shared" si="45"/>
        <v>576</v>
      </c>
      <c r="F558" t="str">
        <f t="shared" si="46"/>
        <v>SALISBURY</v>
      </c>
    </row>
    <row r="559" spans="1:6" x14ac:dyDescent="0.3">
      <c r="A559" t="s">
        <v>181</v>
      </c>
      <c r="B559">
        <v>1</v>
      </c>
      <c r="C559" t="s">
        <v>822</v>
      </c>
      <c r="D559" t="str">
        <f t="shared" si="44"/>
        <v>(555)</v>
      </c>
      <c r="E559" t="str">
        <f t="shared" si="45"/>
        <v>555</v>
      </c>
      <c r="F559" t="str">
        <f t="shared" si="46"/>
        <v>SYRACUSE</v>
      </c>
    </row>
    <row r="560" spans="1:6" x14ac:dyDescent="0.3">
      <c r="A560" t="s">
        <v>150</v>
      </c>
      <c r="B560">
        <v>1</v>
      </c>
      <c r="C560" t="s">
        <v>822</v>
      </c>
      <c r="D560" t="str">
        <f t="shared" si="44"/>
        <v>(550)</v>
      </c>
      <c r="E560" t="str">
        <f t="shared" si="45"/>
        <v>550</v>
      </c>
      <c r="F560" t="str">
        <f t="shared" si="46"/>
        <v>WILMINGTON</v>
      </c>
    </row>
    <row r="561" spans="1:6" x14ac:dyDescent="0.3">
      <c r="A561" t="s">
        <v>169</v>
      </c>
      <c r="B561">
        <v>1</v>
      </c>
      <c r="C561" t="s">
        <v>822</v>
      </c>
      <c r="D561" t="str">
        <f t="shared" si="44"/>
        <v>(545)</v>
      </c>
      <c r="E561" t="str">
        <f t="shared" si="45"/>
        <v>545</v>
      </c>
      <c r="F561" t="str">
        <f t="shared" si="46"/>
        <v>GREENVILLE-N.BERN-WASHNGTN</v>
      </c>
    </row>
    <row r="562" spans="1:6" x14ac:dyDescent="0.3">
      <c r="A562" t="s">
        <v>178</v>
      </c>
      <c r="B562">
        <v>1</v>
      </c>
      <c r="C562" t="s">
        <v>822</v>
      </c>
      <c r="D562" t="str">
        <f t="shared" si="44"/>
        <v>(523)</v>
      </c>
      <c r="E562" t="str">
        <f t="shared" si="45"/>
        <v>523</v>
      </c>
      <c r="F562" t="str">
        <f t="shared" si="46"/>
        <v>BURLINGTON-PLATTSBURGH</v>
      </c>
    </row>
    <row r="563" spans="1:6" x14ac:dyDescent="0.3">
      <c r="A563" t="s">
        <v>176</v>
      </c>
      <c r="B563">
        <v>1</v>
      </c>
      <c r="C563" t="s">
        <v>822</v>
      </c>
      <c r="D563" t="str">
        <f t="shared" si="44"/>
        <v>(516)</v>
      </c>
      <c r="E563" t="str">
        <f t="shared" si="45"/>
        <v>516</v>
      </c>
      <c r="F563" t="str">
        <f t="shared" si="46"/>
        <v>ERIE</v>
      </c>
    </row>
    <row r="564" spans="1:6" x14ac:dyDescent="0.3">
      <c r="A564" t="s">
        <v>207</v>
      </c>
      <c r="B564">
        <v>1</v>
      </c>
      <c r="C564" t="s">
        <v>822</v>
      </c>
      <c r="D564" t="str">
        <f t="shared" si="44"/>
        <v>(502)</v>
      </c>
      <c r="E564" t="str">
        <f t="shared" si="45"/>
        <v>502</v>
      </c>
      <c r="F564" t="str">
        <f t="shared" si="46"/>
        <v>BINGHAMTON</v>
      </c>
    </row>
    <row r="565" spans="1:6" x14ac:dyDescent="0.3">
      <c r="A565" t="s">
        <v>164</v>
      </c>
      <c r="B565">
        <v>1</v>
      </c>
      <c r="C565" t="s">
        <v>822</v>
      </c>
      <c r="D565" t="str">
        <f t="shared" si="44"/>
        <v>(500)</v>
      </c>
      <c r="E565" t="str">
        <f t="shared" si="45"/>
        <v>500</v>
      </c>
      <c r="F565" t="str">
        <f t="shared" si="46"/>
        <v>PORTLAND-AUBURN</v>
      </c>
    </row>
    <row r="566" spans="1:6" x14ac:dyDescent="0.3">
      <c r="A566" t="s">
        <v>3</v>
      </c>
      <c r="B566">
        <v>45468</v>
      </c>
      <c r="C566" t="s">
        <v>823</v>
      </c>
      <c r="D566" t="str">
        <f t="shared" si="44"/>
        <v>N/A</v>
      </c>
      <c r="E566" t="str">
        <f t="shared" si="45"/>
        <v>N/A</v>
      </c>
      <c r="F566" t="str">
        <f t="shared" si="46"/>
        <v>N/A</v>
      </c>
    </row>
    <row r="567" spans="1:6" x14ac:dyDescent="0.3">
      <c r="A567" t="s">
        <v>4</v>
      </c>
      <c r="B567">
        <v>5447</v>
      </c>
      <c r="C567" t="s">
        <v>823</v>
      </c>
      <c r="D567" t="str">
        <f t="shared" si="44"/>
        <v>(524)</v>
      </c>
      <c r="E567" t="str">
        <f t="shared" si="45"/>
        <v>524</v>
      </c>
      <c r="F567" t="str">
        <f t="shared" si="46"/>
        <v>ATLANTA</v>
      </c>
    </row>
    <row r="568" spans="1:6" x14ac:dyDescent="0.3">
      <c r="A568" t="s">
        <v>5</v>
      </c>
      <c r="B568">
        <v>4443</v>
      </c>
      <c r="C568" t="s">
        <v>823</v>
      </c>
      <c r="D568" t="str">
        <f t="shared" si="44"/>
        <v>(602)</v>
      </c>
      <c r="E568" t="str">
        <f t="shared" si="45"/>
        <v>602</v>
      </c>
      <c r="F568" t="str">
        <f t="shared" si="46"/>
        <v>CHICAGO</v>
      </c>
    </row>
    <row r="569" spans="1:6" x14ac:dyDescent="0.3">
      <c r="A569" t="s">
        <v>7</v>
      </c>
      <c r="B569">
        <v>2612</v>
      </c>
      <c r="C569" t="s">
        <v>823</v>
      </c>
      <c r="D569" t="str">
        <f t="shared" si="44"/>
        <v>(819)</v>
      </c>
      <c r="E569" t="str">
        <f t="shared" si="45"/>
        <v>819</v>
      </c>
      <c r="F569" t="str">
        <f t="shared" si="46"/>
        <v>SEATTLE-TACOMA</v>
      </c>
    </row>
    <row r="570" spans="1:6" x14ac:dyDescent="0.3">
      <c r="A570" t="s">
        <v>9</v>
      </c>
      <c r="B570">
        <v>2444</v>
      </c>
      <c r="C570" t="s">
        <v>823</v>
      </c>
      <c r="D570" t="str">
        <f t="shared" si="44"/>
        <v>(753)</v>
      </c>
      <c r="E570" t="str">
        <f t="shared" si="45"/>
        <v>753</v>
      </c>
      <c r="F570" t="str">
        <f t="shared" si="46"/>
        <v>PHOENIX (PRESCOTT)</v>
      </c>
    </row>
    <row r="571" spans="1:6" x14ac:dyDescent="0.3">
      <c r="A571" t="s">
        <v>8</v>
      </c>
      <c r="B571">
        <v>2235</v>
      </c>
      <c r="C571" t="s">
        <v>823</v>
      </c>
      <c r="D571" t="str">
        <f t="shared" si="44"/>
        <v>(751)</v>
      </c>
      <c r="E571" t="str">
        <f t="shared" si="45"/>
        <v>751</v>
      </c>
      <c r="F571" t="str">
        <f t="shared" si="46"/>
        <v>DENVER</v>
      </c>
    </row>
    <row r="572" spans="1:6" x14ac:dyDescent="0.3">
      <c r="A572" t="s">
        <v>6</v>
      </c>
      <c r="B572">
        <v>1957</v>
      </c>
      <c r="C572" t="s">
        <v>823</v>
      </c>
      <c r="D572" t="str">
        <f t="shared" si="44"/>
        <v>(613)</v>
      </c>
      <c r="E572" t="str">
        <f t="shared" si="45"/>
        <v>613</v>
      </c>
      <c r="F572" t="str">
        <f t="shared" si="46"/>
        <v>MINNEAPOLIS-ST. PAUL</v>
      </c>
    </row>
    <row r="573" spans="1:6" x14ac:dyDescent="0.3">
      <c r="A573" t="s">
        <v>11</v>
      </c>
      <c r="B573">
        <v>1605</v>
      </c>
      <c r="C573" t="s">
        <v>823</v>
      </c>
      <c r="D573" t="str">
        <f t="shared" si="44"/>
        <v>(616)</v>
      </c>
      <c r="E573" t="str">
        <f t="shared" si="45"/>
        <v>616</v>
      </c>
      <c r="F573" t="str">
        <f t="shared" si="46"/>
        <v>KANSAS CITY</v>
      </c>
    </row>
    <row r="574" spans="1:6" x14ac:dyDescent="0.3">
      <c r="A574" t="s">
        <v>15</v>
      </c>
      <c r="B574">
        <v>1491</v>
      </c>
      <c r="C574" t="s">
        <v>823</v>
      </c>
      <c r="D574" t="str">
        <f t="shared" si="44"/>
        <v>(839)</v>
      </c>
      <c r="E574" t="str">
        <f t="shared" si="45"/>
        <v>839</v>
      </c>
      <c r="F574" t="str">
        <f t="shared" si="46"/>
        <v>LAS VEGAS</v>
      </c>
    </row>
    <row r="575" spans="1:6" x14ac:dyDescent="0.3">
      <c r="A575" t="s">
        <v>10</v>
      </c>
      <c r="B575">
        <v>1448</v>
      </c>
      <c r="C575" t="s">
        <v>823</v>
      </c>
      <c r="D575" t="str">
        <f t="shared" si="44"/>
        <v>(609)</v>
      </c>
      <c r="E575" t="str">
        <f t="shared" si="45"/>
        <v>609</v>
      </c>
      <c r="F575" t="str">
        <f t="shared" si="46"/>
        <v>ST. LOUIS</v>
      </c>
    </row>
    <row r="576" spans="1:6" x14ac:dyDescent="0.3">
      <c r="A576" t="s">
        <v>12</v>
      </c>
      <c r="B576">
        <v>1326</v>
      </c>
      <c r="C576" t="s">
        <v>823</v>
      </c>
      <c r="D576" t="str">
        <f t="shared" si="44"/>
        <v>(617)</v>
      </c>
      <c r="E576" t="str">
        <f t="shared" si="45"/>
        <v>617</v>
      </c>
      <c r="F576" t="str">
        <f t="shared" si="46"/>
        <v>MILWAUKEE</v>
      </c>
    </row>
    <row r="577" spans="1:6" x14ac:dyDescent="0.3">
      <c r="A577" t="s">
        <v>14</v>
      </c>
      <c r="B577">
        <v>1272</v>
      </c>
      <c r="C577" t="s">
        <v>823</v>
      </c>
      <c r="D577" t="str">
        <f t="shared" si="44"/>
        <v>(770)</v>
      </c>
      <c r="E577" t="str">
        <f t="shared" si="45"/>
        <v>770</v>
      </c>
      <c r="F577" t="str">
        <f t="shared" si="46"/>
        <v>SALT LAKE CITY</v>
      </c>
    </row>
    <row r="578" spans="1:6" x14ac:dyDescent="0.3">
      <c r="A578" t="s">
        <v>13</v>
      </c>
      <c r="B578">
        <v>1247</v>
      </c>
      <c r="C578" t="s">
        <v>823</v>
      </c>
      <c r="D578" t="str">
        <f t="shared" si="44"/>
        <v>(820)</v>
      </c>
      <c r="E578" t="str">
        <f t="shared" si="45"/>
        <v>820</v>
      </c>
      <c r="F578" t="str">
        <f t="shared" si="46"/>
        <v>PORTLAND OR</v>
      </c>
    </row>
    <row r="579" spans="1:6" x14ac:dyDescent="0.3">
      <c r="A579" t="s">
        <v>16</v>
      </c>
      <c r="B579">
        <v>1169</v>
      </c>
      <c r="C579" t="s">
        <v>823</v>
      </c>
      <c r="D579" t="str">
        <f t="shared" ref="D579:D642" si="47">IF(RIGHT(A579,1)=")",RIGHT(A579,5),"N/A")</f>
        <v>(510)</v>
      </c>
      <c r="E579" t="str">
        <f t="shared" ref="E579:E642" si="48">TRIM(IF(LEFT(D579,1)="(",MID(D579,2,3),"N/A"))</f>
        <v>510</v>
      </c>
      <c r="F579" t="str">
        <f t="shared" ref="F579:F642" si="49">UPPER(TRIM(IF(E579="N/A","N/A",LEFT(A579,LEN(A579)-5))))</f>
        <v>CLEVELAND-AKRON (CANTON)</v>
      </c>
    </row>
    <row r="580" spans="1:6" x14ac:dyDescent="0.3">
      <c r="A580" t="s">
        <v>17</v>
      </c>
      <c r="B580">
        <v>999</v>
      </c>
      <c r="C580" t="s">
        <v>823</v>
      </c>
      <c r="D580" t="str">
        <f t="shared" si="47"/>
        <v>(527)</v>
      </c>
      <c r="E580" t="str">
        <f t="shared" si="48"/>
        <v>527</v>
      </c>
      <c r="F580" t="str">
        <f t="shared" si="49"/>
        <v>INDIANAPOLIS</v>
      </c>
    </row>
    <row r="581" spans="1:6" x14ac:dyDescent="0.3">
      <c r="A581" t="s">
        <v>26</v>
      </c>
      <c r="B581">
        <v>761</v>
      </c>
      <c r="C581" t="s">
        <v>823</v>
      </c>
      <c r="D581" t="str">
        <f t="shared" si="47"/>
        <v>(511)</v>
      </c>
      <c r="E581" t="str">
        <f t="shared" si="48"/>
        <v>511</v>
      </c>
      <c r="F581" t="str">
        <f t="shared" si="49"/>
        <v>WASHINGTON DC (HAGRSTWN)</v>
      </c>
    </row>
    <row r="582" spans="1:6" x14ac:dyDescent="0.3">
      <c r="A582" t="s">
        <v>18</v>
      </c>
      <c r="B582">
        <v>746</v>
      </c>
      <c r="C582" t="s">
        <v>823</v>
      </c>
      <c r="D582" t="str">
        <f t="shared" si="47"/>
        <v>(535)</v>
      </c>
      <c r="E582" t="str">
        <f t="shared" si="48"/>
        <v>535</v>
      </c>
      <c r="F582" t="str">
        <f t="shared" si="49"/>
        <v>COLUMBUS OH</v>
      </c>
    </row>
    <row r="583" spans="1:6" x14ac:dyDescent="0.3">
      <c r="A583" t="s">
        <v>19</v>
      </c>
      <c r="B583">
        <v>707</v>
      </c>
      <c r="C583" t="s">
        <v>823</v>
      </c>
      <c r="D583" t="str">
        <f t="shared" si="47"/>
        <v>(652)</v>
      </c>
      <c r="E583" t="str">
        <f t="shared" si="48"/>
        <v>652</v>
      </c>
      <c r="F583" t="str">
        <f t="shared" si="49"/>
        <v>OMAHA</v>
      </c>
    </row>
    <row r="584" spans="1:6" x14ac:dyDescent="0.3">
      <c r="A584" t="s">
        <v>20</v>
      </c>
      <c r="B584">
        <v>608</v>
      </c>
      <c r="C584" t="s">
        <v>823</v>
      </c>
      <c r="D584" t="str">
        <f t="shared" si="47"/>
        <v>(501)</v>
      </c>
      <c r="E584" t="str">
        <f t="shared" si="48"/>
        <v>501</v>
      </c>
      <c r="F584" t="str">
        <f t="shared" si="49"/>
        <v>NEW YORK</v>
      </c>
    </row>
    <row r="585" spans="1:6" x14ac:dyDescent="0.3">
      <c r="A585" t="s">
        <v>22</v>
      </c>
      <c r="B585">
        <v>576</v>
      </c>
      <c r="C585" t="s">
        <v>823</v>
      </c>
      <c r="D585" t="str">
        <f t="shared" si="47"/>
        <v>(515)</v>
      </c>
      <c r="E585" t="str">
        <f t="shared" si="48"/>
        <v>515</v>
      </c>
      <c r="F585" t="str">
        <f t="shared" si="49"/>
        <v>CINCINNATI</v>
      </c>
    </row>
    <row r="586" spans="1:6" x14ac:dyDescent="0.3">
      <c r="A586" t="s">
        <v>25</v>
      </c>
      <c r="B586">
        <v>568</v>
      </c>
      <c r="C586" t="s">
        <v>823</v>
      </c>
      <c r="D586" t="str">
        <f t="shared" si="47"/>
        <v>(504)</v>
      </c>
      <c r="E586" t="str">
        <f t="shared" si="48"/>
        <v>504</v>
      </c>
      <c r="F586" t="str">
        <f t="shared" si="49"/>
        <v>PHILADELPHIA</v>
      </c>
    </row>
    <row r="587" spans="1:6" x14ac:dyDescent="0.3">
      <c r="A587" t="s">
        <v>23</v>
      </c>
      <c r="B587">
        <v>563</v>
      </c>
      <c r="C587" t="s">
        <v>823</v>
      </c>
      <c r="D587" t="str">
        <f t="shared" si="47"/>
        <v>(678)</v>
      </c>
      <c r="E587" t="str">
        <f t="shared" si="48"/>
        <v>678</v>
      </c>
      <c r="F587" t="str">
        <f t="shared" si="49"/>
        <v>WICHITA-HUTCHINSON PLUS</v>
      </c>
    </row>
    <row r="588" spans="1:6" x14ac:dyDescent="0.3">
      <c r="A588" t="s">
        <v>21</v>
      </c>
      <c r="B588">
        <v>559</v>
      </c>
      <c r="C588" t="s">
        <v>823</v>
      </c>
      <c r="D588" t="str">
        <f t="shared" si="47"/>
        <v>(669)</v>
      </c>
      <c r="E588" t="str">
        <f t="shared" si="48"/>
        <v>669</v>
      </c>
      <c r="F588" t="str">
        <f t="shared" si="49"/>
        <v>MADISON</v>
      </c>
    </row>
    <row r="589" spans="1:6" x14ac:dyDescent="0.3">
      <c r="A589" t="s">
        <v>24</v>
      </c>
      <c r="B589">
        <v>516</v>
      </c>
      <c r="C589" t="s">
        <v>823</v>
      </c>
      <c r="D589" t="str">
        <f t="shared" si="47"/>
        <v>(803)</v>
      </c>
      <c r="E589" t="str">
        <f t="shared" si="48"/>
        <v>803</v>
      </c>
      <c r="F589" t="str">
        <f t="shared" si="49"/>
        <v>LOS ANGELES</v>
      </c>
    </row>
    <row r="590" spans="1:6" x14ac:dyDescent="0.3">
      <c r="A590" t="s">
        <v>30</v>
      </c>
      <c r="B590">
        <v>453</v>
      </c>
      <c r="C590" t="s">
        <v>823</v>
      </c>
      <c r="D590" t="str">
        <f t="shared" si="47"/>
        <v>(752)</v>
      </c>
      <c r="E590" t="str">
        <f t="shared" si="48"/>
        <v>752</v>
      </c>
      <c r="F590" t="str">
        <f t="shared" si="49"/>
        <v>COLORADO SPRINGS-PUEBLO</v>
      </c>
    </row>
    <row r="591" spans="1:6" x14ac:dyDescent="0.3">
      <c r="A591" t="s">
        <v>27</v>
      </c>
      <c r="B591">
        <v>405</v>
      </c>
      <c r="C591" t="s">
        <v>823</v>
      </c>
      <c r="D591" t="str">
        <f t="shared" si="47"/>
        <v>(679)</v>
      </c>
      <c r="E591" t="str">
        <f t="shared" si="48"/>
        <v>679</v>
      </c>
      <c r="F591" t="str">
        <f t="shared" si="49"/>
        <v>DES MOINES-AMES</v>
      </c>
    </row>
    <row r="592" spans="1:6" x14ac:dyDescent="0.3">
      <c r="A592" t="s">
        <v>28</v>
      </c>
      <c r="B592">
        <v>369</v>
      </c>
      <c r="C592" t="s">
        <v>823</v>
      </c>
      <c r="D592" t="str">
        <f t="shared" si="47"/>
        <v>(542)</v>
      </c>
      <c r="E592" t="str">
        <f t="shared" si="48"/>
        <v>542</v>
      </c>
      <c r="F592" t="str">
        <f t="shared" si="49"/>
        <v>DAYTON</v>
      </c>
    </row>
    <row r="593" spans="1:6" x14ac:dyDescent="0.3">
      <c r="A593" t="s">
        <v>29</v>
      </c>
      <c r="B593">
        <v>296</v>
      </c>
      <c r="C593" t="s">
        <v>823</v>
      </c>
      <c r="D593" t="str">
        <f t="shared" si="47"/>
        <v>(505)</v>
      </c>
      <c r="E593" t="str">
        <f t="shared" si="48"/>
        <v>505</v>
      </c>
      <c r="F593" t="str">
        <f t="shared" si="49"/>
        <v>DETROIT</v>
      </c>
    </row>
    <row r="594" spans="1:6" x14ac:dyDescent="0.3">
      <c r="A594" t="s">
        <v>32</v>
      </c>
      <c r="B594">
        <v>248</v>
      </c>
      <c r="C594" t="s">
        <v>823</v>
      </c>
      <c r="D594" t="str">
        <f t="shared" si="47"/>
        <v>(658)</v>
      </c>
      <c r="E594" t="str">
        <f t="shared" si="48"/>
        <v>658</v>
      </c>
      <c r="F594" t="str">
        <f t="shared" si="49"/>
        <v>GREEN BAY-APPLETON</v>
      </c>
    </row>
    <row r="595" spans="1:6" x14ac:dyDescent="0.3">
      <c r="A595" t="s">
        <v>31</v>
      </c>
      <c r="B595">
        <v>245</v>
      </c>
      <c r="C595" t="s">
        <v>823</v>
      </c>
      <c r="D595" t="str">
        <f t="shared" si="47"/>
        <v>(637)</v>
      </c>
      <c r="E595" t="str">
        <f t="shared" si="48"/>
        <v>637</v>
      </c>
      <c r="F595" t="str">
        <f t="shared" si="49"/>
        <v>CEDAR RAPIDS-WTRLO-IWC&amp;DUB</v>
      </c>
    </row>
    <row r="596" spans="1:6" x14ac:dyDescent="0.3">
      <c r="A596" t="s">
        <v>40</v>
      </c>
      <c r="B596">
        <v>238</v>
      </c>
      <c r="C596" t="s">
        <v>823</v>
      </c>
      <c r="D596" t="str">
        <f t="shared" si="47"/>
        <v>(722)</v>
      </c>
      <c r="E596" t="str">
        <f t="shared" si="48"/>
        <v>722</v>
      </c>
      <c r="F596" t="str">
        <f t="shared" si="49"/>
        <v>LINCOLN &amp; HASTINGS-KRNY</v>
      </c>
    </row>
    <row r="597" spans="1:6" x14ac:dyDescent="0.3">
      <c r="A597" t="s">
        <v>51</v>
      </c>
      <c r="B597">
        <v>235</v>
      </c>
      <c r="C597" t="s">
        <v>823</v>
      </c>
      <c r="D597" t="str">
        <f t="shared" si="47"/>
        <v>(789)</v>
      </c>
      <c r="E597" t="str">
        <f t="shared" si="48"/>
        <v>789</v>
      </c>
      <c r="F597" t="str">
        <f t="shared" si="49"/>
        <v>TUCSON (SIERRA VISTA)</v>
      </c>
    </row>
    <row r="598" spans="1:6" x14ac:dyDescent="0.3">
      <c r="A598" t="s">
        <v>39</v>
      </c>
      <c r="B598">
        <v>234</v>
      </c>
      <c r="C598" t="s">
        <v>823</v>
      </c>
      <c r="D598" t="str">
        <f t="shared" si="47"/>
        <v>(547)</v>
      </c>
      <c r="E598" t="str">
        <f t="shared" si="48"/>
        <v>547</v>
      </c>
      <c r="F598" t="str">
        <f t="shared" si="49"/>
        <v>TOLEDO</v>
      </c>
    </row>
    <row r="599" spans="1:6" x14ac:dyDescent="0.3">
      <c r="A599" t="s">
        <v>33</v>
      </c>
      <c r="B599">
        <v>233</v>
      </c>
      <c r="C599" t="s">
        <v>823</v>
      </c>
      <c r="D599" t="str">
        <f t="shared" si="47"/>
        <v>(648)</v>
      </c>
      <c r="E599" t="str">
        <f t="shared" si="48"/>
        <v>648</v>
      </c>
      <c r="F599" t="str">
        <f t="shared" si="49"/>
        <v>CHAMPAIGN&amp;SPRNGFLD-DECATUR</v>
      </c>
    </row>
    <row r="600" spans="1:6" x14ac:dyDescent="0.3">
      <c r="A600" t="s">
        <v>43</v>
      </c>
      <c r="B600">
        <v>226</v>
      </c>
      <c r="C600" t="s">
        <v>823</v>
      </c>
      <c r="D600" t="str">
        <f t="shared" si="47"/>
        <v>(604)</v>
      </c>
      <c r="E600" t="str">
        <f t="shared" si="48"/>
        <v>604</v>
      </c>
      <c r="F600" t="str">
        <f t="shared" si="49"/>
        <v>COLUMBIA-JEFFERSON CITY</v>
      </c>
    </row>
    <row r="601" spans="1:6" x14ac:dyDescent="0.3">
      <c r="A601" t="s">
        <v>35</v>
      </c>
      <c r="B601">
        <v>224</v>
      </c>
      <c r="C601" t="s">
        <v>823</v>
      </c>
      <c r="D601" t="str">
        <f t="shared" si="47"/>
        <v>(619)</v>
      </c>
      <c r="E601" t="str">
        <f t="shared" si="48"/>
        <v>619</v>
      </c>
      <c r="F601" t="str">
        <f t="shared" si="49"/>
        <v>SPRINGFIELD MO</v>
      </c>
    </row>
    <row r="602" spans="1:6" x14ac:dyDescent="0.3">
      <c r="A602" t="s">
        <v>45</v>
      </c>
      <c r="B602">
        <v>215</v>
      </c>
      <c r="C602" t="s">
        <v>823</v>
      </c>
      <c r="D602" t="str">
        <f t="shared" si="47"/>
        <v>(757)</v>
      </c>
      <c r="E602" t="str">
        <f t="shared" si="48"/>
        <v>757</v>
      </c>
      <c r="F602" t="str">
        <f t="shared" si="49"/>
        <v>BOISE</v>
      </c>
    </row>
    <row r="603" spans="1:6" x14ac:dyDescent="0.3">
      <c r="A603" t="s">
        <v>41</v>
      </c>
      <c r="B603">
        <v>210</v>
      </c>
      <c r="C603" t="s">
        <v>823</v>
      </c>
      <c r="D603" t="str">
        <f t="shared" si="47"/>
        <v>(881)</v>
      </c>
      <c r="E603" t="str">
        <f t="shared" si="48"/>
        <v>881</v>
      </c>
      <c r="F603" t="str">
        <f t="shared" si="49"/>
        <v>SPOKANE</v>
      </c>
    </row>
    <row r="604" spans="1:6" x14ac:dyDescent="0.3">
      <c r="A604" t="s">
        <v>34</v>
      </c>
      <c r="B604">
        <v>207</v>
      </c>
      <c r="C604" t="s">
        <v>823</v>
      </c>
      <c r="D604" t="str">
        <f t="shared" si="47"/>
        <v>(507)</v>
      </c>
      <c r="E604" t="str">
        <f t="shared" si="48"/>
        <v>507</v>
      </c>
      <c r="F604" t="str">
        <f t="shared" si="49"/>
        <v>SAVANNAH</v>
      </c>
    </row>
    <row r="605" spans="1:6" x14ac:dyDescent="0.3">
      <c r="A605" t="s">
        <v>48</v>
      </c>
      <c r="B605">
        <v>204</v>
      </c>
      <c r="C605" t="s">
        <v>823</v>
      </c>
      <c r="D605" t="str">
        <f t="shared" si="47"/>
        <v>(725)</v>
      </c>
      <c r="E605" t="str">
        <f t="shared" si="48"/>
        <v>725</v>
      </c>
      <c r="F605" t="str">
        <f t="shared" si="49"/>
        <v>SIOUX FALLS(MITCHELL)</v>
      </c>
    </row>
    <row r="606" spans="1:6" x14ac:dyDescent="0.3">
      <c r="A606" t="s">
        <v>37</v>
      </c>
      <c r="B606">
        <v>198</v>
      </c>
      <c r="C606" t="s">
        <v>823</v>
      </c>
      <c r="D606" t="str">
        <f t="shared" si="47"/>
        <v>(682)</v>
      </c>
      <c r="E606" t="str">
        <f t="shared" si="48"/>
        <v>682</v>
      </c>
      <c r="F606" t="str">
        <f t="shared" si="49"/>
        <v>DAVENPORT-R.ISLAND-MOLINE</v>
      </c>
    </row>
    <row r="607" spans="1:6" x14ac:dyDescent="0.3">
      <c r="A607" t="s">
        <v>42</v>
      </c>
      <c r="B607">
        <v>191</v>
      </c>
      <c r="C607" t="s">
        <v>823</v>
      </c>
      <c r="D607" t="str">
        <f t="shared" si="47"/>
        <v>(724)</v>
      </c>
      <c r="E607" t="str">
        <f t="shared" si="48"/>
        <v>724</v>
      </c>
      <c r="F607" t="str">
        <f t="shared" si="49"/>
        <v>FARGO</v>
      </c>
    </row>
    <row r="608" spans="1:6" x14ac:dyDescent="0.3">
      <c r="A608" t="s">
        <v>44</v>
      </c>
      <c r="B608">
        <v>183</v>
      </c>
      <c r="C608" t="s">
        <v>823</v>
      </c>
      <c r="D608" t="str">
        <f t="shared" si="47"/>
        <v>(702)</v>
      </c>
      <c r="E608" t="str">
        <f t="shared" si="48"/>
        <v>702</v>
      </c>
      <c r="F608" t="str">
        <f t="shared" si="49"/>
        <v>LA CROSSE-EAU CLAIRE</v>
      </c>
    </row>
    <row r="609" spans="1:6" x14ac:dyDescent="0.3">
      <c r="A609" t="s">
        <v>38</v>
      </c>
      <c r="B609">
        <v>183</v>
      </c>
      <c r="C609" t="s">
        <v>823</v>
      </c>
      <c r="D609" t="str">
        <f t="shared" si="47"/>
        <v>(623)</v>
      </c>
      <c r="E609" t="str">
        <f t="shared" si="48"/>
        <v>623</v>
      </c>
      <c r="F609" t="str">
        <f t="shared" si="49"/>
        <v>DALLAS-FT. WORTH</v>
      </c>
    </row>
    <row r="610" spans="1:6" x14ac:dyDescent="0.3">
      <c r="A610" t="s">
        <v>46</v>
      </c>
      <c r="B610">
        <v>182</v>
      </c>
      <c r="C610" t="s">
        <v>823</v>
      </c>
      <c r="D610" t="str">
        <f t="shared" si="47"/>
        <v>(807)</v>
      </c>
      <c r="E610" t="str">
        <f t="shared" si="48"/>
        <v>807</v>
      </c>
      <c r="F610" t="str">
        <f t="shared" si="49"/>
        <v>SAN FRANCISCO-OAK-SAN JOSE</v>
      </c>
    </row>
    <row r="611" spans="1:6" x14ac:dyDescent="0.3">
      <c r="A611" t="s">
        <v>49</v>
      </c>
      <c r="B611">
        <v>182</v>
      </c>
      <c r="C611" t="s">
        <v>823</v>
      </c>
      <c r="D611" t="str">
        <f t="shared" si="47"/>
        <v>(801)</v>
      </c>
      <c r="E611" t="str">
        <f t="shared" si="48"/>
        <v>801</v>
      </c>
      <c r="F611" t="str">
        <f t="shared" si="49"/>
        <v>EUGENE</v>
      </c>
    </row>
    <row r="612" spans="1:6" x14ac:dyDescent="0.3">
      <c r="A612" t="s">
        <v>50</v>
      </c>
      <c r="B612">
        <v>182</v>
      </c>
      <c r="C612" t="s">
        <v>823</v>
      </c>
      <c r="D612" t="str">
        <f t="shared" si="47"/>
        <v>(632)</v>
      </c>
      <c r="E612" t="str">
        <f t="shared" si="48"/>
        <v>632</v>
      </c>
      <c r="F612" t="str">
        <f t="shared" si="49"/>
        <v>PADUCAH-CAPE GIRARD-HARSBG</v>
      </c>
    </row>
    <row r="613" spans="1:6" x14ac:dyDescent="0.3">
      <c r="A613" t="s">
        <v>36</v>
      </c>
      <c r="B613">
        <v>173</v>
      </c>
      <c r="C613" t="s">
        <v>823</v>
      </c>
      <c r="D613" t="str">
        <f t="shared" si="47"/>
        <v>(503)</v>
      </c>
      <c r="E613" t="str">
        <f t="shared" si="48"/>
        <v>503</v>
      </c>
      <c r="F613" t="str">
        <f t="shared" si="49"/>
        <v>MACON</v>
      </c>
    </row>
    <row r="614" spans="1:6" x14ac:dyDescent="0.3">
      <c r="A614" t="s">
        <v>54</v>
      </c>
      <c r="B614">
        <v>167</v>
      </c>
      <c r="C614" t="s">
        <v>823</v>
      </c>
      <c r="D614" t="str">
        <f t="shared" si="47"/>
        <v>(509)</v>
      </c>
      <c r="E614" t="str">
        <f t="shared" si="48"/>
        <v>509</v>
      </c>
      <c r="F614" t="str">
        <f t="shared" si="49"/>
        <v>FT. WAYNE</v>
      </c>
    </row>
    <row r="615" spans="1:6" x14ac:dyDescent="0.3">
      <c r="A615" t="s">
        <v>53</v>
      </c>
      <c r="B615">
        <v>153</v>
      </c>
      <c r="C615" t="s">
        <v>823</v>
      </c>
      <c r="D615" t="str">
        <f t="shared" si="47"/>
        <v>(610)</v>
      </c>
      <c r="E615" t="str">
        <f t="shared" si="48"/>
        <v>610</v>
      </c>
      <c r="F615" t="str">
        <f t="shared" si="49"/>
        <v>ROCKFORD</v>
      </c>
    </row>
    <row r="616" spans="1:6" x14ac:dyDescent="0.3">
      <c r="A616" t="s">
        <v>47</v>
      </c>
      <c r="B616">
        <v>149</v>
      </c>
      <c r="C616" t="s">
        <v>823</v>
      </c>
      <c r="D616" t="str">
        <f t="shared" si="47"/>
        <v>(520)</v>
      </c>
      <c r="E616" t="str">
        <f t="shared" si="48"/>
        <v>520</v>
      </c>
      <c r="F616" t="str">
        <f t="shared" si="49"/>
        <v>AUGUSTA-AIKEN</v>
      </c>
    </row>
    <row r="617" spans="1:6" x14ac:dyDescent="0.3">
      <c r="A617" t="s">
        <v>71</v>
      </c>
      <c r="B617">
        <v>145</v>
      </c>
      <c r="C617" t="s">
        <v>823</v>
      </c>
      <c r="D617" t="str">
        <f t="shared" si="47"/>
        <v>(811)</v>
      </c>
      <c r="E617" t="str">
        <f t="shared" si="48"/>
        <v>811</v>
      </c>
      <c r="F617" t="str">
        <f t="shared" si="49"/>
        <v>RENO</v>
      </c>
    </row>
    <row r="618" spans="1:6" x14ac:dyDescent="0.3">
      <c r="A618" t="s">
        <v>55</v>
      </c>
      <c r="B618">
        <v>144</v>
      </c>
      <c r="C618" t="s">
        <v>823</v>
      </c>
      <c r="D618" t="str">
        <f t="shared" si="47"/>
        <v>(810)</v>
      </c>
      <c r="E618" t="str">
        <f t="shared" si="48"/>
        <v>810</v>
      </c>
      <c r="F618" t="str">
        <f t="shared" si="49"/>
        <v>YAKIMA-PASCO-RCHLND-KNNWCK</v>
      </c>
    </row>
    <row r="619" spans="1:6" x14ac:dyDescent="0.3">
      <c r="A619" t="s">
        <v>57</v>
      </c>
      <c r="B619">
        <v>140</v>
      </c>
      <c r="C619" t="s">
        <v>823</v>
      </c>
      <c r="D619" t="str">
        <f t="shared" si="47"/>
        <v>(588)</v>
      </c>
      <c r="E619" t="str">
        <f t="shared" si="48"/>
        <v>588</v>
      </c>
      <c r="F619" t="str">
        <f t="shared" si="49"/>
        <v>SOUTH BEND-ELKHART</v>
      </c>
    </row>
    <row r="620" spans="1:6" x14ac:dyDescent="0.3">
      <c r="A620" t="s">
        <v>56</v>
      </c>
      <c r="B620">
        <v>138</v>
      </c>
      <c r="C620" t="s">
        <v>823</v>
      </c>
      <c r="D620" t="str">
        <f t="shared" si="47"/>
        <v>(529)</v>
      </c>
      <c r="E620" t="str">
        <f t="shared" si="48"/>
        <v>529</v>
      </c>
      <c r="F620" t="str">
        <f t="shared" si="49"/>
        <v>LOUISVILLE</v>
      </c>
    </row>
    <row r="621" spans="1:6" x14ac:dyDescent="0.3">
      <c r="A621" t="s">
        <v>62</v>
      </c>
      <c r="B621">
        <v>133</v>
      </c>
      <c r="C621" t="s">
        <v>823</v>
      </c>
      <c r="D621" t="str">
        <f t="shared" si="47"/>
        <v>(687)</v>
      </c>
      <c r="E621" t="str">
        <f t="shared" si="48"/>
        <v>687</v>
      </c>
      <c r="F621" t="str">
        <f t="shared" si="49"/>
        <v>MINOT-BSMRCK-DCKNSN(WLSTN)</v>
      </c>
    </row>
    <row r="622" spans="1:6" x14ac:dyDescent="0.3">
      <c r="A622" t="s">
        <v>67</v>
      </c>
      <c r="B622">
        <v>133</v>
      </c>
      <c r="C622" t="s">
        <v>823</v>
      </c>
      <c r="D622" t="str">
        <f t="shared" si="47"/>
        <v>(603)</v>
      </c>
      <c r="E622" t="str">
        <f t="shared" si="48"/>
        <v>603</v>
      </c>
      <c r="F622" t="str">
        <f t="shared" si="49"/>
        <v>JOPLIN-PITTSBURG</v>
      </c>
    </row>
    <row r="623" spans="1:6" x14ac:dyDescent="0.3">
      <c r="A623" t="s">
        <v>52</v>
      </c>
      <c r="B623">
        <v>130</v>
      </c>
      <c r="C623" t="s">
        <v>823</v>
      </c>
      <c r="D623" t="str">
        <f t="shared" si="47"/>
        <v>(705)</v>
      </c>
      <c r="E623" t="str">
        <f t="shared" si="48"/>
        <v>705</v>
      </c>
      <c r="F623" t="str">
        <f t="shared" si="49"/>
        <v>WAUSAU-RHINELANDER</v>
      </c>
    </row>
    <row r="624" spans="1:6" x14ac:dyDescent="0.3">
      <c r="A624" t="s">
        <v>64</v>
      </c>
      <c r="B624">
        <v>126</v>
      </c>
      <c r="C624" t="s">
        <v>823</v>
      </c>
      <c r="D624" t="str">
        <f t="shared" si="47"/>
        <v>(605)</v>
      </c>
      <c r="E624" t="str">
        <f t="shared" si="48"/>
        <v>605</v>
      </c>
      <c r="F624" t="str">
        <f t="shared" si="49"/>
        <v>TOPEKA</v>
      </c>
    </row>
    <row r="625" spans="1:6" x14ac:dyDescent="0.3">
      <c r="A625" t="s">
        <v>66</v>
      </c>
      <c r="B625">
        <v>115</v>
      </c>
      <c r="C625" t="s">
        <v>823</v>
      </c>
      <c r="D625" t="str">
        <f t="shared" si="47"/>
        <v>(675)</v>
      </c>
      <c r="E625" t="str">
        <f t="shared" si="48"/>
        <v>675</v>
      </c>
      <c r="F625" t="str">
        <f t="shared" si="49"/>
        <v>PEORIA-BLOOMINGTON</v>
      </c>
    </row>
    <row r="626" spans="1:6" x14ac:dyDescent="0.3">
      <c r="A626" t="s">
        <v>61</v>
      </c>
      <c r="B626">
        <v>99</v>
      </c>
      <c r="C626" t="s">
        <v>823</v>
      </c>
      <c r="D626" t="str">
        <f t="shared" si="47"/>
        <v>(676)</v>
      </c>
      <c r="E626" t="str">
        <f t="shared" si="48"/>
        <v>676</v>
      </c>
      <c r="F626" t="str">
        <f t="shared" si="49"/>
        <v>DULUTH-SUPERIOR</v>
      </c>
    </row>
    <row r="627" spans="1:6" x14ac:dyDescent="0.3">
      <c r="A627" t="s">
        <v>63</v>
      </c>
      <c r="B627">
        <v>97</v>
      </c>
      <c r="C627" t="s">
        <v>823</v>
      </c>
      <c r="D627" t="str">
        <f t="shared" si="47"/>
        <v>(790)</v>
      </c>
      <c r="E627" t="str">
        <f t="shared" si="48"/>
        <v>790</v>
      </c>
      <c r="F627" t="str">
        <f t="shared" si="49"/>
        <v>ALBUQUERQUE-SANTA FE</v>
      </c>
    </row>
    <row r="628" spans="1:6" x14ac:dyDescent="0.3">
      <c r="A628" t="s">
        <v>60</v>
      </c>
      <c r="B628">
        <v>97</v>
      </c>
      <c r="C628" t="s">
        <v>823</v>
      </c>
      <c r="D628" t="str">
        <f t="shared" si="47"/>
        <v>o (0)</v>
      </c>
      <c r="E628" t="str">
        <f t="shared" si="48"/>
        <v>N/A</v>
      </c>
      <c r="F628" t="str">
        <f t="shared" si="49"/>
        <v>N/A</v>
      </c>
    </row>
    <row r="629" spans="1:6" x14ac:dyDescent="0.3">
      <c r="A629" t="s">
        <v>65</v>
      </c>
      <c r="B629">
        <v>96</v>
      </c>
      <c r="C629" t="s">
        <v>823</v>
      </c>
      <c r="D629" t="str">
        <f t="shared" si="47"/>
        <v>(575)</v>
      </c>
      <c r="E629" t="str">
        <f t="shared" si="48"/>
        <v>575</v>
      </c>
      <c r="F629" t="str">
        <f t="shared" si="49"/>
        <v>CHATTANOOGA</v>
      </c>
    </row>
    <row r="630" spans="1:6" x14ac:dyDescent="0.3">
      <c r="A630" t="s">
        <v>58</v>
      </c>
      <c r="B630">
        <v>93</v>
      </c>
      <c r="C630" t="s">
        <v>823</v>
      </c>
      <c r="D630" t="str">
        <f t="shared" si="47"/>
        <v>(525)</v>
      </c>
      <c r="E630" t="str">
        <f t="shared" si="48"/>
        <v>525</v>
      </c>
      <c r="F630" t="str">
        <f t="shared" si="49"/>
        <v>ALBANY GA</v>
      </c>
    </row>
    <row r="631" spans="1:6" x14ac:dyDescent="0.3">
      <c r="A631" t="s">
        <v>59</v>
      </c>
      <c r="B631">
        <v>88</v>
      </c>
      <c r="C631" t="s">
        <v>823</v>
      </c>
      <c r="D631" t="str">
        <f t="shared" si="47"/>
        <v>(611)</v>
      </c>
      <c r="E631" t="str">
        <f t="shared" si="48"/>
        <v>611</v>
      </c>
      <c r="F631" t="str">
        <f t="shared" si="49"/>
        <v>ROCHESTR-MASON CITY-AUSTIN</v>
      </c>
    </row>
    <row r="632" spans="1:6" x14ac:dyDescent="0.3">
      <c r="A632" t="s">
        <v>72</v>
      </c>
      <c r="B632">
        <v>84</v>
      </c>
      <c r="C632" t="s">
        <v>823</v>
      </c>
      <c r="D632" t="str">
        <f t="shared" si="47"/>
        <v>(649)</v>
      </c>
      <c r="E632" t="str">
        <f t="shared" si="48"/>
        <v>649</v>
      </c>
      <c r="F632" t="str">
        <f t="shared" si="49"/>
        <v>EVANSVILLE</v>
      </c>
    </row>
    <row r="633" spans="1:6" x14ac:dyDescent="0.3">
      <c r="A633" t="s">
        <v>73</v>
      </c>
      <c r="B633">
        <v>81</v>
      </c>
      <c r="C633" t="s">
        <v>823</v>
      </c>
      <c r="D633" t="str">
        <f t="shared" si="47"/>
        <v>(764)</v>
      </c>
      <c r="E633" t="str">
        <f t="shared" si="48"/>
        <v>764</v>
      </c>
      <c r="F633" t="str">
        <f t="shared" si="49"/>
        <v>RAPID CITY</v>
      </c>
    </row>
    <row r="634" spans="1:6" x14ac:dyDescent="0.3">
      <c r="A634" t="s">
        <v>75</v>
      </c>
      <c r="B634">
        <v>74</v>
      </c>
      <c r="C634" t="s">
        <v>823</v>
      </c>
      <c r="D634" t="str">
        <f t="shared" si="47"/>
        <v>(517)</v>
      </c>
      <c r="E634" t="str">
        <f t="shared" si="48"/>
        <v>517</v>
      </c>
      <c r="F634" t="str">
        <f t="shared" si="49"/>
        <v>CHARLOTTE</v>
      </c>
    </row>
    <row r="635" spans="1:6" x14ac:dyDescent="0.3">
      <c r="A635" t="s">
        <v>69</v>
      </c>
      <c r="B635">
        <v>71</v>
      </c>
      <c r="C635" t="s">
        <v>823</v>
      </c>
      <c r="D635" t="str">
        <f t="shared" si="47"/>
        <v>(862)</v>
      </c>
      <c r="E635" t="str">
        <f t="shared" si="48"/>
        <v>862</v>
      </c>
      <c r="F635" t="str">
        <f t="shared" si="49"/>
        <v>SACRAMNTO-STKTON-MODESTO</v>
      </c>
    </row>
    <row r="636" spans="1:6" x14ac:dyDescent="0.3">
      <c r="A636" t="s">
        <v>85</v>
      </c>
      <c r="B636">
        <v>58</v>
      </c>
      <c r="C636" t="s">
        <v>823</v>
      </c>
      <c r="D636" t="str">
        <f t="shared" si="47"/>
        <v>(758)</v>
      </c>
      <c r="E636" t="str">
        <f t="shared" si="48"/>
        <v>758</v>
      </c>
      <c r="F636" t="str">
        <f t="shared" si="49"/>
        <v>IDAHO FALS-POCATLLO(JCKSN)</v>
      </c>
    </row>
    <row r="637" spans="1:6" x14ac:dyDescent="0.3">
      <c r="A637" t="s">
        <v>80</v>
      </c>
      <c r="B637">
        <v>58</v>
      </c>
      <c r="C637" t="s">
        <v>823</v>
      </c>
      <c r="D637" t="str">
        <f t="shared" si="47"/>
        <v>(638)</v>
      </c>
      <c r="E637" t="str">
        <f t="shared" si="48"/>
        <v>638</v>
      </c>
      <c r="F637" t="str">
        <f t="shared" si="49"/>
        <v>ST. JOSEPH</v>
      </c>
    </row>
    <row r="638" spans="1:6" x14ac:dyDescent="0.3">
      <c r="A638" t="s">
        <v>68</v>
      </c>
      <c r="B638">
        <v>58</v>
      </c>
      <c r="C638" t="s">
        <v>823</v>
      </c>
      <c r="D638" t="str">
        <f t="shared" si="47"/>
        <v>(581)</v>
      </c>
      <c r="E638" t="str">
        <f t="shared" si="48"/>
        <v>581</v>
      </c>
      <c r="F638" t="str">
        <f t="shared" si="49"/>
        <v>TERRE HAUTE</v>
      </c>
    </row>
    <row r="639" spans="1:6" x14ac:dyDescent="0.3">
      <c r="A639" t="s">
        <v>74</v>
      </c>
      <c r="B639">
        <v>57</v>
      </c>
      <c r="C639" t="s">
        <v>823</v>
      </c>
      <c r="D639" t="str">
        <f t="shared" si="47"/>
        <v>(539)</v>
      </c>
      <c r="E639" t="str">
        <f t="shared" si="48"/>
        <v>539</v>
      </c>
      <c r="F639" t="str">
        <f t="shared" si="49"/>
        <v>TAMPA-ST. PETE (SARASOTA)</v>
      </c>
    </row>
    <row r="640" spans="1:6" x14ac:dyDescent="0.3">
      <c r="A640" t="s">
        <v>77</v>
      </c>
      <c r="B640">
        <v>56</v>
      </c>
      <c r="C640" t="s">
        <v>823</v>
      </c>
      <c r="D640" t="str">
        <f t="shared" si="47"/>
        <v>(522)</v>
      </c>
      <c r="E640" t="str">
        <f t="shared" si="48"/>
        <v>522</v>
      </c>
      <c r="F640" t="str">
        <f t="shared" si="49"/>
        <v>COLUMBUS GA (OPELIKA AL)</v>
      </c>
    </row>
    <row r="641" spans="1:6" x14ac:dyDescent="0.3">
      <c r="A641" t="s">
        <v>90</v>
      </c>
      <c r="B641">
        <v>55</v>
      </c>
      <c r="C641" t="s">
        <v>823</v>
      </c>
      <c r="D641" t="str">
        <f t="shared" si="47"/>
        <v>(813)</v>
      </c>
      <c r="E641" t="str">
        <f t="shared" si="48"/>
        <v>813</v>
      </c>
      <c r="F641" t="str">
        <f t="shared" si="49"/>
        <v>MEDFORD-KLAMATH FALLS</v>
      </c>
    </row>
    <row r="642" spans="1:6" x14ac:dyDescent="0.3">
      <c r="A642" t="s">
        <v>78</v>
      </c>
      <c r="B642">
        <v>53</v>
      </c>
      <c r="C642" t="s">
        <v>823</v>
      </c>
      <c r="D642" t="str">
        <f t="shared" si="47"/>
        <v>(717)</v>
      </c>
      <c r="E642" t="str">
        <f t="shared" si="48"/>
        <v>717</v>
      </c>
      <c r="F642" t="str">
        <f t="shared" si="49"/>
        <v>QUINCY-HANNIBAL-KEOKUK</v>
      </c>
    </row>
    <row r="643" spans="1:6" x14ac:dyDescent="0.3">
      <c r="A643" t="s">
        <v>94</v>
      </c>
      <c r="B643">
        <v>53</v>
      </c>
      <c r="C643" t="s">
        <v>823</v>
      </c>
      <c r="D643" t="str">
        <f t="shared" ref="D643:D706" si="50">IF(RIGHT(A643,1)=")",RIGHT(A643,5),"N/A")</f>
        <v>(624)</v>
      </c>
      <c r="E643" t="str">
        <f t="shared" ref="E643:E706" si="51">TRIM(IF(LEFT(D643,1)="(",MID(D643,2,3),"N/A"))</f>
        <v>624</v>
      </c>
      <c r="F643" t="str">
        <f t="shared" ref="F643:F706" si="52">UPPER(TRIM(IF(E643="N/A","N/A",LEFT(A643,LEN(A643)-5))))</f>
        <v>SIOUX CITY</v>
      </c>
    </row>
    <row r="644" spans="1:6" x14ac:dyDescent="0.3">
      <c r="A644" t="s">
        <v>70</v>
      </c>
      <c r="B644">
        <v>53</v>
      </c>
      <c r="C644" t="s">
        <v>823</v>
      </c>
      <c r="D644" t="str">
        <f t="shared" si="50"/>
        <v>(561)</v>
      </c>
      <c r="E644" t="str">
        <f t="shared" si="51"/>
        <v>561</v>
      </c>
      <c r="F644" t="str">
        <f t="shared" si="52"/>
        <v>JACKSONVILLE</v>
      </c>
    </row>
    <row r="645" spans="1:6" x14ac:dyDescent="0.3">
      <c r="A645" t="s">
        <v>76</v>
      </c>
      <c r="B645">
        <v>53</v>
      </c>
      <c r="C645" t="s">
        <v>823</v>
      </c>
      <c r="D645" t="str">
        <f t="shared" si="50"/>
        <v>(528)</v>
      </c>
      <c r="E645" t="str">
        <f t="shared" si="51"/>
        <v>528</v>
      </c>
      <c r="F645" t="str">
        <f t="shared" si="52"/>
        <v>MIAMI-FT. LAUDERDALE</v>
      </c>
    </row>
    <row r="646" spans="1:6" x14ac:dyDescent="0.3">
      <c r="A646" t="s">
        <v>82</v>
      </c>
      <c r="B646">
        <v>51</v>
      </c>
      <c r="C646" t="s">
        <v>823</v>
      </c>
      <c r="D646" t="str">
        <f t="shared" si="50"/>
        <v>(630)</v>
      </c>
      <c r="E646" t="str">
        <f t="shared" si="51"/>
        <v>630</v>
      </c>
      <c r="F646" t="str">
        <f t="shared" si="52"/>
        <v>BIRMINGHAM (ANN AND TUSC)</v>
      </c>
    </row>
    <row r="647" spans="1:6" x14ac:dyDescent="0.3">
      <c r="A647" t="s">
        <v>92</v>
      </c>
      <c r="B647">
        <v>51</v>
      </c>
      <c r="C647" t="s">
        <v>823</v>
      </c>
      <c r="D647" t="str">
        <f t="shared" si="50"/>
        <v>(582)</v>
      </c>
      <c r="E647" t="str">
        <f t="shared" si="51"/>
        <v>582</v>
      </c>
      <c r="F647" t="str">
        <f t="shared" si="52"/>
        <v>LAFAYETTE IN</v>
      </c>
    </row>
    <row r="648" spans="1:6" x14ac:dyDescent="0.3">
      <c r="A648" t="s">
        <v>84</v>
      </c>
      <c r="B648">
        <v>50</v>
      </c>
      <c r="C648" t="s">
        <v>823</v>
      </c>
      <c r="D648" t="str">
        <f t="shared" si="50"/>
        <v>(534)</v>
      </c>
      <c r="E648" t="str">
        <f t="shared" si="51"/>
        <v>534</v>
      </c>
      <c r="F648" t="str">
        <f t="shared" si="52"/>
        <v>ORLANDO-DAYTONA BCH-MELBRN</v>
      </c>
    </row>
    <row r="649" spans="1:6" x14ac:dyDescent="0.3">
      <c r="A649" t="s">
        <v>97</v>
      </c>
      <c r="B649">
        <v>49</v>
      </c>
      <c r="C649" t="s">
        <v>823</v>
      </c>
      <c r="D649" t="str">
        <f t="shared" si="50"/>
        <v>(536)</v>
      </c>
      <c r="E649" t="str">
        <f t="shared" si="51"/>
        <v>536</v>
      </c>
      <c r="F649" t="str">
        <f t="shared" si="52"/>
        <v>YOUNGSTOWN</v>
      </c>
    </row>
    <row r="650" spans="1:6" x14ac:dyDescent="0.3">
      <c r="A650" t="s">
        <v>93</v>
      </c>
      <c r="B650">
        <v>47</v>
      </c>
      <c r="C650" t="s">
        <v>823</v>
      </c>
      <c r="D650" t="str">
        <f t="shared" si="50"/>
        <v>(564)</v>
      </c>
      <c r="E650" t="str">
        <f t="shared" si="51"/>
        <v>564</v>
      </c>
      <c r="F650" t="str">
        <f t="shared" si="52"/>
        <v>CHARLESTON-HUNTINGTON</v>
      </c>
    </row>
    <row r="651" spans="1:6" x14ac:dyDescent="0.3">
      <c r="A651" t="s">
        <v>88</v>
      </c>
      <c r="B651">
        <v>46</v>
      </c>
      <c r="C651" t="s">
        <v>823</v>
      </c>
      <c r="D651" t="str">
        <f t="shared" si="50"/>
        <v>(567)</v>
      </c>
      <c r="E651" t="str">
        <f t="shared" si="51"/>
        <v>567</v>
      </c>
      <c r="F651" t="str">
        <f t="shared" si="52"/>
        <v>GREENVLL-SPART-ASHEVLL-AND</v>
      </c>
    </row>
    <row r="652" spans="1:6" x14ac:dyDescent="0.3">
      <c r="A652" t="s">
        <v>91</v>
      </c>
      <c r="B652">
        <v>46</v>
      </c>
      <c r="C652" t="s">
        <v>823</v>
      </c>
      <c r="D652" t="str">
        <f t="shared" si="50"/>
        <v>(506)</v>
      </c>
      <c r="E652" t="str">
        <f t="shared" si="51"/>
        <v>506</v>
      </c>
      <c r="F652" t="str">
        <f t="shared" si="52"/>
        <v>BOSTON (MANCHESTER)</v>
      </c>
    </row>
    <row r="653" spans="1:6" x14ac:dyDescent="0.3">
      <c r="A653" t="s">
        <v>83</v>
      </c>
      <c r="B653">
        <v>44</v>
      </c>
      <c r="C653" t="s">
        <v>823</v>
      </c>
      <c r="D653" t="str">
        <f t="shared" si="50"/>
        <v>(618)</v>
      </c>
      <c r="E653" t="str">
        <f t="shared" si="51"/>
        <v>618</v>
      </c>
      <c r="F653" t="str">
        <f t="shared" si="52"/>
        <v>HOUSTON</v>
      </c>
    </row>
    <row r="654" spans="1:6" x14ac:dyDescent="0.3">
      <c r="A654" t="s">
        <v>86</v>
      </c>
      <c r="B654">
        <v>43</v>
      </c>
      <c r="C654" t="s">
        <v>823</v>
      </c>
      <c r="D654" t="str">
        <f t="shared" si="50"/>
        <v>(670)</v>
      </c>
      <c r="E654" t="str">
        <f t="shared" si="51"/>
        <v>670</v>
      </c>
      <c r="F654" t="str">
        <f t="shared" si="52"/>
        <v>FT. SMITH-FAY-SPRNGDL-RGRS</v>
      </c>
    </row>
    <row r="655" spans="1:6" x14ac:dyDescent="0.3">
      <c r="A655" t="s">
        <v>95</v>
      </c>
      <c r="B655">
        <v>43</v>
      </c>
      <c r="C655" t="s">
        <v>823</v>
      </c>
      <c r="D655" t="str">
        <f t="shared" si="50"/>
        <v>(508)</v>
      </c>
      <c r="E655" t="str">
        <f t="shared" si="51"/>
        <v>508</v>
      </c>
      <c r="F655" t="str">
        <f t="shared" si="52"/>
        <v>PITTSBURGH</v>
      </c>
    </row>
    <row r="656" spans="1:6" x14ac:dyDescent="0.3">
      <c r="A656" t="s">
        <v>98</v>
      </c>
      <c r="B656">
        <v>42</v>
      </c>
      <c r="C656" t="s">
        <v>823</v>
      </c>
      <c r="D656" t="str">
        <f t="shared" si="50"/>
        <v>(631)</v>
      </c>
      <c r="E656" t="str">
        <f t="shared" si="51"/>
        <v>631</v>
      </c>
      <c r="F656" t="str">
        <f t="shared" si="52"/>
        <v>OTTUMWA-KIRKSVILLE</v>
      </c>
    </row>
    <row r="657" spans="1:6" x14ac:dyDescent="0.3">
      <c r="A657" t="s">
        <v>100</v>
      </c>
      <c r="B657">
        <v>41</v>
      </c>
      <c r="C657" t="s">
        <v>823</v>
      </c>
      <c r="D657" t="str">
        <f t="shared" si="50"/>
        <v>(773)</v>
      </c>
      <c r="E657" t="str">
        <f t="shared" si="51"/>
        <v>773</v>
      </c>
      <c r="F657" t="str">
        <f t="shared" si="52"/>
        <v>GRAND JUNCTION-MONTROSE</v>
      </c>
    </row>
    <row r="658" spans="1:6" x14ac:dyDescent="0.3">
      <c r="A658" t="s">
        <v>79</v>
      </c>
      <c r="B658">
        <v>41</v>
      </c>
      <c r="C658" t="s">
        <v>823</v>
      </c>
      <c r="D658" t="str">
        <f t="shared" si="50"/>
        <v>(530)</v>
      </c>
      <c r="E658" t="str">
        <f t="shared" si="51"/>
        <v>530</v>
      </c>
      <c r="F658" t="str">
        <f t="shared" si="52"/>
        <v>TALLAHASSEE-THOMASVILLE</v>
      </c>
    </row>
    <row r="659" spans="1:6" x14ac:dyDescent="0.3">
      <c r="A659" t="s">
        <v>103</v>
      </c>
      <c r="B659">
        <v>38</v>
      </c>
      <c r="C659" t="s">
        <v>823</v>
      </c>
      <c r="D659" t="str">
        <f t="shared" si="50"/>
        <v>(771)</v>
      </c>
      <c r="E659" t="str">
        <f t="shared" si="51"/>
        <v>771</v>
      </c>
      <c r="F659" t="str">
        <f t="shared" si="52"/>
        <v>YUMA-EL CENTRO</v>
      </c>
    </row>
    <row r="660" spans="1:6" x14ac:dyDescent="0.3">
      <c r="A660" t="s">
        <v>107</v>
      </c>
      <c r="B660">
        <v>37</v>
      </c>
      <c r="C660" t="s">
        <v>823</v>
      </c>
      <c r="D660" t="str">
        <f t="shared" si="50"/>
        <v>(760)</v>
      </c>
      <c r="E660" t="str">
        <f t="shared" si="51"/>
        <v>760</v>
      </c>
      <c r="F660" t="str">
        <f t="shared" si="52"/>
        <v>TWIN FALLS</v>
      </c>
    </row>
    <row r="661" spans="1:6" x14ac:dyDescent="0.3">
      <c r="A661" t="s">
        <v>101</v>
      </c>
      <c r="B661">
        <v>34</v>
      </c>
      <c r="C661" t="s">
        <v>823</v>
      </c>
      <c r="D661" t="str">
        <f t="shared" si="50"/>
        <v>(558)</v>
      </c>
      <c r="E661" t="str">
        <f t="shared" si="51"/>
        <v>558</v>
      </c>
      <c r="F661" t="str">
        <f t="shared" si="52"/>
        <v>LIMA</v>
      </c>
    </row>
    <row r="662" spans="1:6" x14ac:dyDescent="0.3">
      <c r="A662" t="s">
        <v>102</v>
      </c>
      <c r="B662">
        <v>33</v>
      </c>
      <c r="C662" t="s">
        <v>823</v>
      </c>
      <c r="D662" t="str">
        <f t="shared" si="50"/>
        <v>(759)</v>
      </c>
      <c r="E662" t="str">
        <f t="shared" si="51"/>
        <v>759</v>
      </c>
      <c r="F662" t="str">
        <f t="shared" si="52"/>
        <v>CHEYENNE-SCOTTSBLUFF</v>
      </c>
    </row>
    <row r="663" spans="1:6" x14ac:dyDescent="0.3">
      <c r="A663" t="s">
        <v>109</v>
      </c>
      <c r="B663">
        <v>32</v>
      </c>
      <c r="C663" t="s">
        <v>823</v>
      </c>
      <c r="D663" t="str">
        <f t="shared" si="50"/>
        <v>(650)</v>
      </c>
      <c r="E663" t="str">
        <f t="shared" si="51"/>
        <v>650</v>
      </c>
      <c r="F663" t="str">
        <f t="shared" si="52"/>
        <v>OKLAHOMA CITY</v>
      </c>
    </row>
    <row r="664" spans="1:6" x14ac:dyDescent="0.3">
      <c r="A664" t="s">
        <v>106</v>
      </c>
      <c r="B664">
        <v>31</v>
      </c>
      <c r="C664" t="s">
        <v>823</v>
      </c>
      <c r="D664" t="str">
        <f t="shared" si="50"/>
        <v>(765)</v>
      </c>
      <c r="E664" t="str">
        <f t="shared" si="51"/>
        <v>765</v>
      </c>
      <c r="F664" t="str">
        <f t="shared" si="52"/>
        <v>EL PASO (LAS CRUCES)</v>
      </c>
    </row>
    <row r="665" spans="1:6" x14ac:dyDescent="0.3">
      <c r="A665" t="s">
        <v>99</v>
      </c>
      <c r="B665">
        <v>31</v>
      </c>
      <c r="C665" t="s">
        <v>823</v>
      </c>
      <c r="D665" t="str">
        <f t="shared" si="50"/>
        <v>(635)</v>
      </c>
      <c r="E665" t="str">
        <f t="shared" si="51"/>
        <v>635</v>
      </c>
      <c r="F665" t="str">
        <f t="shared" si="52"/>
        <v>AUSTIN</v>
      </c>
    </row>
    <row r="666" spans="1:6" x14ac:dyDescent="0.3">
      <c r="A666" t="s">
        <v>96</v>
      </c>
      <c r="B666">
        <v>29</v>
      </c>
      <c r="C666" t="s">
        <v>823</v>
      </c>
      <c r="D666" t="str">
        <f t="shared" si="50"/>
        <v>(821)</v>
      </c>
      <c r="E666" t="str">
        <f t="shared" si="51"/>
        <v>821</v>
      </c>
      <c r="F666" t="str">
        <f t="shared" si="52"/>
        <v>BEND OR</v>
      </c>
    </row>
    <row r="667" spans="1:6" x14ac:dyDescent="0.3">
      <c r="A667" t="s">
        <v>89</v>
      </c>
      <c r="B667">
        <v>28</v>
      </c>
      <c r="C667" t="s">
        <v>823</v>
      </c>
      <c r="D667" t="str">
        <f t="shared" si="50"/>
        <v>(737)</v>
      </c>
      <c r="E667" t="str">
        <f t="shared" si="51"/>
        <v>737</v>
      </c>
      <c r="F667" t="str">
        <f t="shared" si="52"/>
        <v>MANKATO</v>
      </c>
    </row>
    <row r="668" spans="1:6" x14ac:dyDescent="0.3">
      <c r="A668" t="s">
        <v>81</v>
      </c>
      <c r="B668">
        <v>28</v>
      </c>
      <c r="C668" t="s">
        <v>823</v>
      </c>
      <c r="D668" t="str">
        <f t="shared" si="50"/>
        <v>(659)</v>
      </c>
      <c r="E668" t="str">
        <f t="shared" si="51"/>
        <v>659</v>
      </c>
      <c r="F668" t="str">
        <f t="shared" si="52"/>
        <v>NASHVILLE</v>
      </c>
    </row>
    <row r="669" spans="1:6" x14ac:dyDescent="0.3">
      <c r="A669" t="s">
        <v>87</v>
      </c>
      <c r="B669">
        <v>23</v>
      </c>
      <c r="C669" t="s">
        <v>823</v>
      </c>
      <c r="D669" t="str">
        <f t="shared" si="50"/>
        <v>(671)</v>
      </c>
      <c r="E669" t="str">
        <f t="shared" si="51"/>
        <v>671</v>
      </c>
      <c r="F669" t="str">
        <f t="shared" si="52"/>
        <v>TULSA</v>
      </c>
    </row>
    <row r="670" spans="1:6" x14ac:dyDescent="0.3">
      <c r="A670" t="s">
        <v>104</v>
      </c>
      <c r="B670">
        <v>20</v>
      </c>
      <c r="C670" t="s">
        <v>823</v>
      </c>
      <c r="D670" t="str">
        <f t="shared" si="50"/>
        <v>(825)</v>
      </c>
      <c r="E670" t="str">
        <f t="shared" si="51"/>
        <v>825</v>
      </c>
      <c r="F670" t="str">
        <f t="shared" si="52"/>
        <v>SAN DIEGO</v>
      </c>
    </row>
    <row r="671" spans="1:6" x14ac:dyDescent="0.3">
      <c r="A671" t="s">
        <v>105</v>
      </c>
      <c r="B671">
        <v>18</v>
      </c>
      <c r="C671" t="s">
        <v>823</v>
      </c>
      <c r="D671" t="str">
        <f t="shared" si="50"/>
        <v>(563)</v>
      </c>
      <c r="E671" t="str">
        <f t="shared" si="51"/>
        <v>563</v>
      </c>
      <c r="F671" t="str">
        <f t="shared" si="52"/>
        <v>GRAND RAPIDS-KALMZOO-B.CRK</v>
      </c>
    </row>
    <row r="672" spans="1:6" x14ac:dyDescent="0.3">
      <c r="A672" t="s">
        <v>119</v>
      </c>
      <c r="B672">
        <v>17</v>
      </c>
      <c r="C672" t="s">
        <v>823</v>
      </c>
      <c r="D672" t="str">
        <f t="shared" si="50"/>
        <v>(866)</v>
      </c>
      <c r="E672" t="str">
        <f t="shared" si="51"/>
        <v>866</v>
      </c>
      <c r="F672" t="str">
        <f t="shared" si="52"/>
        <v>FRESNO-VISALIA</v>
      </c>
    </row>
    <row r="673" spans="1:6" x14ac:dyDescent="0.3">
      <c r="A673" t="s">
        <v>114</v>
      </c>
      <c r="B673">
        <v>17</v>
      </c>
      <c r="C673" t="s">
        <v>823</v>
      </c>
      <c r="D673" t="str">
        <f t="shared" si="50"/>
        <v>(641)</v>
      </c>
      <c r="E673" t="str">
        <f t="shared" si="51"/>
        <v>641</v>
      </c>
      <c r="F673" t="str">
        <f t="shared" si="52"/>
        <v>SAN ANTONIO</v>
      </c>
    </row>
    <row r="674" spans="1:6" x14ac:dyDescent="0.3">
      <c r="A674" t="s">
        <v>108</v>
      </c>
      <c r="B674">
        <v>16</v>
      </c>
      <c r="C674" t="s">
        <v>823</v>
      </c>
      <c r="D674" t="str">
        <f t="shared" si="50"/>
        <v>(640)</v>
      </c>
      <c r="E674" t="str">
        <f t="shared" si="51"/>
        <v>640</v>
      </c>
      <c r="F674" t="str">
        <f t="shared" si="52"/>
        <v>MEMPHIS</v>
      </c>
    </row>
    <row r="675" spans="1:6" x14ac:dyDescent="0.3">
      <c r="A675" t="s">
        <v>110</v>
      </c>
      <c r="B675">
        <v>15</v>
      </c>
      <c r="C675" t="s">
        <v>823</v>
      </c>
      <c r="D675" t="str">
        <f t="shared" si="50"/>
        <v>(512)</v>
      </c>
      <c r="E675" t="str">
        <f t="shared" si="51"/>
        <v>512</v>
      </c>
      <c r="F675" t="str">
        <f t="shared" si="52"/>
        <v>BALTIMORE</v>
      </c>
    </row>
    <row r="676" spans="1:6" x14ac:dyDescent="0.3">
      <c r="A676" t="s">
        <v>116</v>
      </c>
      <c r="B676">
        <v>14</v>
      </c>
      <c r="C676" t="s">
        <v>823</v>
      </c>
      <c r="D676" t="str">
        <f t="shared" si="50"/>
        <v>(521)</v>
      </c>
      <c r="E676" t="str">
        <f t="shared" si="51"/>
        <v>521</v>
      </c>
      <c r="F676" t="str">
        <f t="shared" si="52"/>
        <v>PROVIDENCE-NEW BEDFORD</v>
      </c>
    </row>
    <row r="677" spans="1:6" x14ac:dyDescent="0.3">
      <c r="A677" t="s">
        <v>113</v>
      </c>
      <c r="B677">
        <v>12</v>
      </c>
      <c r="C677" t="s">
        <v>823</v>
      </c>
      <c r="D677" t="str">
        <f t="shared" si="50"/>
        <v>(554)</v>
      </c>
      <c r="E677" t="str">
        <f t="shared" si="51"/>
        <v>554</v>
      </c>
      <c r="F677" t="str">
        <f t="shared" si="52"/>
        <v>WHEELING-STEUBENVILLE</v>
      </c>
    </row>
    <row r="678" spans="1:6" x14ac:dyDescent="0.3">
      <c r="A678" t="s">
        <v>111</v>
      </c>
      <c r="B678">
        <v>11</v>
      </c>
      <c r="C678" t="s">
        <v>823</v>
      </c>
      <c r="D678" t="str">
        <f t="shared" si="50"/>
        <v>(596)</v>
      </c>
      <c r="E678" t="str">
        <f t="shared" si="51"/>
        <v>596</v>
      </c>
      <c r="F678" t="str">
        <f t="shared" si="52"/>
        <v>ZANESVILLE</v>
      </c>
    </row>
    <row r="679" spans="1:6" x14ac:dyDescent="0.3">
      <c r="A679" t="s">
        <v>115</v>
      </c>
      <c r="B679">
        <v>10</v>
      </c>
      <c r="C679" t="s">
        <v>823</v>
      </c>
      <c r="D679" t="str">
        <f t="shared" si="50"/>
        <v>(548)</v>
      </c>
      <c r="E679" t="str">
        <f t="shared" si="51"/>
        <v>548</v>
      </c>
      <c r="F679" t="str">
        <f t="shared" si="52"/>
        <v>WEST PALM BEACH-FT. PIERCE</v>
      </c>
    </row>
    <row r="680" spans="1:6" x14ac:dyDescent="0.3">
      <c r="A680" t="s">
        <v>132</v>
      </c>
      <c r="B680">
        <v>10</v>
      </c>
      <c r="C680" t="s">
        <v>823</v>
      </c>
      <c r="D680" t="str">
        <f t="shared" si="50"/>
        <v>(544)</v>
      </c>
      <c r="E680" t="str">
        <f t="shared" si="51"/>
        <v>544</v>
      </c>
      <c r="F680" t="str">
        <f t="shared" si="52"/>
        <v>NORFOLK-PORTSMTH-NEWPT NWS</v>
      </c>
    </row>
    <row r="681" spans="1:6" x14ac:dyDescent="0.3">
      <c r="A681" t="s">
        <v>126</v>
      </c>
      <c r="B681">
        <v>10</v>
      </c>
      <c r="C681" t="s">
        <v>823</v>
      </c>
      <c r="D681" t="str">
        <f t="shared" si="50"/>
        <v>(518)</v>
      </c>
      <c r="E681" t="str">
        <f t="shared" si="51"/>
        <v>518</v>
      </c>
      <c r="F681" t="str">
        <f t="shared" si="52"/>
        <v>GREENSBORO-H.POINT-W.SALEM</v>
      </c>
    </row>
    <row r="682" spans="1:6" x14ac:dyDescent="0.3">
      <c r="A682" t="s">
        <v>123</v>
      </c>
      <c r="B682">
        <v>9</v>
      </c>
      <c r="C682" t="s">
        <v>823</v>
      </c>
      <c r="D682" t="str">
        <f t="shared" si="50"/>
        <v>(597)</v>
      </c>
      <c r="E682" t="str">
        <f t="shared" si="51"/>
        <v>597</v>
      </c>
      <c r="F682" t="str">
        <f t="shared" si="52"/>
        <v>PARKERSBURG</v>
      </c>
    </row>
    <row r="683" spans="1:6" x14ac:dyDescent="0.3">
      <c r="A683" t="s">
        <v>112</v>
      </c>
      <c r="B683">
        <v>9</v>
      </c>
      <c r="C683" t="s">
        <v>823</v>
      </c>
      <c r="D683" t="str">
        <f t="shared" si="50"/>
        <v>(560)</v>
      </c>
      <c r="E683" t="str">
        <f t="shared" si="51"/>
        <v>560</v>
      </c>
      <c r="F683" t="str">
        <f t="shared" si="52"/>
        <v>RALEIGH-DURHAM (FAYETVLLE)</v>
      </c>
    </row>
    <row r="684" spans="1:6" x14ac:dyDescent="0.3">
      <c r="A684" t="s">
        <v>124</v>
      </c>
      <c r="B684">
        <v>8</v>
      </c>
      <c r="C684" t="s">
        <v>823</v>
      </c>
      <c r="D684" t="str">
        <f t="shared" si="50"/>
        <v>(744)</v>
      </c>
      <c r="E684" t="str">
        <f t="shared" si="51"/>
        <v>744</v>
      </c>
      <c r="F684" t="str">
        <f t="shared" si="52"/>
        <v>HONOLULU</v>
      </c>
    </row>
    <row r="685" spans="1:6" x14ac:dyDescent="0.3">
      <c r="A685" t="s">
        <v>118</v>
      </c>
      <c r="B685">
        <v>8</v>
      </c>
      <c r="C685" t="s">
        <v>823</v>
      </c>
      <c r="D685" t="str">
        <f t="shared" si="50"/>
        <v>(740)</v>
      </c>
      <c r="E685" t="str">
        <f t="shared" si="51"/>
        <v>740</v>
      </c>
      <c r="F685" t="str">
        <f t="shared" si="52"/>
        <v>NORTH PLATTE</v>
      </c>
    </row>
    <row r="686" spans="1:6" x14ac:dyDescent="0.3">
      <c r="A686" t="s">
        <v>147</v>
      </c>
      <c r="B686">
        <v>8</v>
      </c>
      <c r="C686" t="s">
        <v>823</v>
      </c>
      <c r="D686" t="str">
        <f t="shared" si="50"/>
        <v>(573)</v>
      </c>
      <c r="E686" t="str">
        <f t="shared" si="51"/>
        <v>573</v>
      </c>
      <c r="F686" t="str">
        <f t="shared" si="52"/>
        <v>ROANOKE-LYNCHBURG</v>
      </c>
    </row>
    <row r="687" spans="1:6" x14ac:dyDescent="0.3">
      <c r="A687" t="s">
        <v>117</v>
      </c>
      <c r="B687">
        <v>8</v>
      </c>
      <c r="C687" t="s">
        <v>823</v>
      </c>
      <c r="D687" t="str">
        <f t="shared" si="50"/>
        <v>(533)</v>
      </c>
      <c r="E687" t="str">
        <f t="shared" si="51"/>
        <v>533</v>
      </c>
      <c r="F687" t="str">
        <f t="shared" si="52"/>
        <v>HARTFORD &amp; NEW HAVEN</v>
      </c>
    </row>
    <row r="688" spans="1:6" x14ac:dyDescent="0.3">
      <c r="A688" t="s">
        <v>125</v>
      </c>
      <c r="B688">
        <v>7</v>
      </c>
      <c r="C688" t="s">
        <v>823</v>
      </c>
      <c r="D688" t="str">
        <f t="shared" si="50"/>
        <v>(622)</v>
      </c>
      <c r="E688" t="str">
        <f t="shared" si="51"/>
        <v>622</v>
      </c>
      <c r="F688" t="str">
        <f t="shared" si="52"/>
        <v>NEW ORLEANS</v>
      </c>
    </row>
    <row r="689" spans="1:6" x14ac:dyDescent="0.3">
      <c r="A689" t="s">
        <v>141</v>
      </c>
      <c r="B689">
        <v>7</v>
      </c>
      <c r="C689" t="s">
        <v>823</v>
      </c>
      <c r="D689" t="str">
        <f t="shared" si="50"/>
        <v>(514)</v>
      </c>
      <c r="E689" t="str">
        <f t="shared" si="51"/>
        <v>514</v>
      </c>
      <c r="F689" t="str">
        <f t="shared" si="52"/>
        <v>BUFFALO</v>
      </c>
    </row>
    <row r="690" spans="1:6" x14ac:dyDescent="0.3">
      <c r="A690" t="s">
        <v>144</v>
      </c>
      <c r="B690">
        <v>6</v>
      </c>
      <c r="C690" t="s">
        <v>823</v>
      </c>
      <c r="D690" t="str">
        <f t="shared" si="50"/>
        <v>(804)</v>
      </c>
      <c r="E690" t="str">
        <f t="shared" si="51"/>
        <v>804</v>
      </c>
      <c r="F690" t="str">
        <f t="shared" si="52"/>
        <v>PALM SPRINGS</v>
      </c>
    </row>
    <row r="691" spans="1:6" x14ac:dyDescent="0.3">
      <c r="A691" t="s">
        <v>136</v>
      </c>
      <c r="B691">
        <v>6</v>
      </c>
      <c r="C691" t="s">
        <v>823</v>
      </c>
      <c r="D691" t="str">
        <f t="shared" si="50"/>
        <v>(698)</v>
      </c>
      <c r="E691" t="str">
        <f t="shared" si="51"/>
        <v>698</v>
      </c>
      <c r="F691" t="str">
        <f t="shared" si="52"/>
        <v>MONTGOMERY-SELMA</v>
      </c>
    </row>
    <row r="692" spans="1:6" x14ac:dyDescent="0.3">
      <c r="A692" t="s">
        <v>120</v>
      </c>
      <c r="B692">
        <v>6</v>
      </c>
      <c r="C692" t="s">
        <v>823</v>
      </c>
      <c r="D692" t="str">
        <f t="shared" si="50"/>
        <v>(571)</v>
      </c>
      <c r="E692" t="str">
        <f t="shared" si="51"/>
        <v>571</v>
      </c>
      <c r="F692" t="str">
        <f t="shared" si="52"/>
        <v>FT. MYERS-NAPLES</v>
      </c>
    </row>
    <row r="693" spans="1:6" x14ac:dyDescent="0.3">
      <c r="A693" t="s">
        <v>174</v>
      </c>
      <c r="B693">
        <v>5</v>
      </c>
      <c r="C693" t="s">
        <v>823</v>
      </c>
      <c r="D693" t="str">
        <f t="shared" si="50"/>
        <v>(868)</v>
      </c>
      <c r="E693" t="str">
        <f t="shared" si="51"/>
        <v>868</v>
      </c>
      <c r="F693" t="str">
        <f t="shared" si="52"/>
        <v>CHICO-REDDING</v>
      </c>
    </row>
    <row r="694" spans="1:6" x14ac:dyDescent="0.3">
      <c r="A694" t="s">
        <v>157</v>
      </c>
      <c r="B694">
        <v>5</v>
      </c>
      <c r="C694" t="s">
        <v>823</v>
      </c>
      <c r="D694" t="str">
        <f t="shared" si="50"/>
        <v>(745)</v>
      </c>
      <c r="E694" t="str">
        <f t="shared" si="51"/>
        <v>745</v>
      </c>
      <c r="F694" t="str">
        <f t="shared" si="52"/>
        <v>FAIRBANKS</v>
      </c>
    </row>
    <row r="695" spans="1:6" x14ac:dyDescent="0.3">
      <c r="A695" t="s">
        <v>139</v>
      </c>
      <c r="B695">
        <v>5</v>
      </c>
      <c r="C695" t="s">
        <v>823</v>
      </c>
      <c r="D695" t="str">
        <f t="shared" si="50"/>
        <v>(691)</v>
      </c>
      <c r="E695" t="str">
        <f t="shared" si="51"/>
        <v>691</v>
      </c>
      <c r="F695" t="str">
        <f t="shared" si="52"/>
        <v>HUNTSVILLE-DECATUR (FLOR)</v>
      </c>
    </row>
    <row r="696" spans="1:6" x14ac:dyDescent="0.3">
      <c r="A696" t="s">
        <v>166</v>
      </c>
      <c r="B696">
        <v>5</v>
      </c>
      <c r="C696" t="s">
        <v>823</v>
      </c>
      <c r="D696" t="str">
        <f t="shared" si="50"/>
        <v>(634)</v>
      </c>
      <c r="E696" t="str">
        <f t="shared" si="51"/>
        <v>634</v>
      </c>
      <c r="F696" t="str">
        <f t="shared" si="52"/>
        <v>AMARILLO</v>
      </c>
    </row>
    <row r="697" spans="1:6" x14ac:dyDescent="0.3">
      <c r="A697" t="s">
        <v>148</v>
      </c>
      <c r="B697">
        <v>5</v>
      </c>
      <c r="C697" t="s">
        <v>823</v>
      </c>
      <c r="D697" t="str">
        <f t="shared" si="50"/>
        <v>(577)</v>
      </c>
      <c r="E697" t="str">
        <f t="shared" si="51"/>
        <v>577</v>
      </c>
      <c r="F697" t="str">
        <f t="shared" si="52"/>
        <v>WILKES BARRE-SCRANTON-HZTN</v>
      </c>
    </row>
    <row r="698" spans="1:6" x14ac:dyDescent="0.3">
      <c r="A698" t="s">
        <v>127</v>
      </c>
      <c r="B698">
        <v>5</v>
      </c>
      <c r="C698" t="s">
        <v>823</v>
      </c>
      <c r="D698" t="str">
        <f t="shared" si="50"/>
        <v>(569)</v>
      </c>
      <c r="E698" t="str">
        <f t="shared" si="51"/>
        <v>569</v>
      </c>
      <c r="F698" t="str">
        <f t="shared" si="52"/>
        <v>HARRISONBURG</v>
      </c>
    </row>
    <row r="699" spans="1:6" x14ac:dyDescent="0.3">
      <c r="A699" t="s">
        <v>131</v>
      </c>
      <c r="B699">
        <v>5</v>
      </c>
      <c r="C699" t="s">
        <v>823</v>
      </c>
      <c r="D699" t="str">
        <f t="shared" si="50"/>
        <v>(557)</v>
      </c>
      <c r="E699" t="str">
        <f t="shared" si="51"/>
        <v>557</v>
      </c>
      <c r="F699" t="str">
        <f t="shared" si="52"/>
        <v>KNOXVILLE</v>
      </c>
    </row>
    <row r="700" spans="1:6" x14ac:dyDescent="0.3">
      <c r="A700" t="s">
        <v>153</v>
      </c>
      <c r="B700">
        <v>5</v>
      </c>
      <c r="C700" t="s">
        <v>823</v>
      </c>
      <c r="D700" t="str">
        <f t="shared" si="50"/>
        <v>(532)</v>
      </c>
      <c r="E700" t="str">
        <f t="shared" si="51"/>
        <v>532</v>
      </c>
      <c r="F700" t="str">
        <f t="shared" si="52"/>
        <v>ALBANY-SCHENECTADY-TROY</v>
      </c>
    </row>
    <row r="701" spans="1:6" x14ac:dyDescent="0.3">
      <c r="A701" t="s">
        <v>179</v>
      </c>
      <c r="B701">
        <v>4</v>
      </c>
      <c r="C701" t="s">
        <v>823</v>
      </c>
      <c r="D701" t="str">
        <f t="shared" si="50"/>
        <v>(762)</v>
      </c>
      <c r="E701" t="str">
        <f t="shared" si="51"/>
        <v>762</v>
      </c>
      <c r="F701" t="str">
        <f t="shared" si="52"/>
        <v>MISSOULA</v>
      </c>
    </row>
    <row r="702" spans="1:6" x14ac:dyDescent="0.3">
      <c r="A702" t="s">
        <v>142</v>
      </c>
      <c r="B702">
        <v>4</v>
      </c>
      <c r="C702" t="s">
        <v>823</v>
      </c>
      <c r="D702" t="str">
        <f t="shared" si="50"/>
        <v>(743)</v>
      </c>
      <c r="E702" t="str">
        <f t="shared" si="51"/>
        <v>743</v>
      </c>
      <c r="F702" t="str">
        <f t="shared" si="52"/>
        <v>ANCHORAGE</v>
      </c>
    </row>
    <row r="703" spans="1:6" x14ac:dyDescent="0.3">
      <c r="A703" t="s">
        <v>146</v>
      </c>
      <c r="B703">
        <v>4</v>
      </c>
      <c r="C703" t="s">
        <v>823</v>
      </c>
      <c r="D703" t="str">
        <f t="shared" si="50"/>
        <v>(718)</v>
      </c>
      <c r="E703" t="str">
        <f t="shared" si="51"/>
        <v>718</v>
      </c>
      <c r="F703" t="str">
        <f t="shared" si="52"/>
        <v>JACKSON MS</v>
      </c>
    </row>
    <row r="704" spans="1:6" x14ac:dyDescent="0.3">
      <c r="A704" t="s">
        <v>122</v>
      </c>
      <c r="B704">
        <v>4</v>
      </c>
      <c r="C704" t="s">
        <v>823</v>
      </c>
      <c r="D704" t="str">
        <f t="shared" si="50"/>
        <v>(686)</v>
      </c>
      <c r="E704" t="str">
        <f t="shared" si="51"/>
        <v>686</v>
      </c>
      <c r="F704" t="str">
        <f t="shared" si="52"/>
        <v>MOBILE-PENSACOLA (FT WALT)</v>
      </c>
    </row>
    <row r="705" spans="1:6" x14ac:dyDescent="0.3">
      <c r="A705" t="s">
        <v>151</v>
      </c>
      <c r="B705">
        <v>4</v>
      </c>
      <c r="C705" t="s">
        <v>823</v>
      </c>
      <c r="D705" t="str">
        <f t="shared" si="50"/>
        <v>(628)</v>
      </c>
      <c r="E705" t="str">
        <f t="shared" si="51"/>
        <v>628</v>
      </c>
      <c r="F705" t="str">
        <f t="shared" si="52"/>
        <v>MONROE-EL DORADO</v>
      </c>
    </row>
    <row r="706" spans="1:6" x14ac:dyDescent="0.3">
      <c r="A706" t="s">
        <v>143</v>
      </c>
      <c r="B706">
        <v>4</v>
      </c>
      <c r="C706" t="s">
        <v>823</v>
      </c>
      <c r="D706" t="str">
        <f t="shared" si="50"/>
        <v>(592)</v>
      </c>
      <c r="E706" t="str">
        <f t="shared" si="51"/>
        <v>592</v>
      </c>
      <c r="F706" t="str">
        <f t="shared" si="52"/>
        <v>GAINESVILLE</v>
      </c>
    </row>
    <row r="707" spans="1:6" x14ac:dyDescent="0.3">
      <c r="A707" t="s">
        <v>134</v>
      </c>
      <c r="B707">
        <v>4</v>
      </c>
      <c r="C707" t="s">
        <v>823</v>
      </c>
      <c r="D707" t="str">
        <f t="shared" ref="D707:D755" si="53">IF(RIGHT(A707,1)=")",RIGHT(A707,5),"N/A")</f>
        <v>(570)</v>
      </c>
      <c r="E707" t="str">
        <f t="shared" ref="E707:E755" si="54">TRIM(IF(LEFT(D707,1)="(",MID(D707,2,3),"N/A"))</f>
        <v>570</v>
      </c>
      <c r="F707" t="str">
        <f t="shared" ref="F707:F755" si="55">UPPER(TRIM(IF(E707="N/A","N/A",LEFT(A707,LEN(A707)-5))))</f>
        <v>MYRTLE BEACH-FLORENCE</v>
      </c>
    </row>
    <row r="708" spans="1:6" x14ac:dyDescent="0.3">
      <c r="A708" t="s">
        <v>133</v>
      </c>
      <c r="B708">
        <v>4</v>
      </c>
      <c r="C708" t="s">
        <v>823</v>
      </c>
      <c r="D708" t="str">
        <f t="shared" si="53"/>
        <v>(556)</v>
      </c>
      <c r="E708" t="str">
        <f t="shared" si="54"/>
        <v>556</v>
      </c>
      <c r="F708" t="str">
        <f t="shared" si="55"/>
        <v>RICHMOND-PETERSBURG</v>
      </c>
    </row>
    <row r="709" spans="1:6" x14ac:dyDescent="0.3">
      <c r="A709" t="s">
        <v>135</v>
      </c>
      <c r="B709">
        <v>4</v>
      </c>
      <c r="C709" t="s">
        <v>823</v>
      </c>
      <c r="D709" t="str">
        <f t="shared" si="53"/>
        <v>(519)</v>
      </c>
      <c r="E709" t="str">
        <f t="shared" si="54"/>
        <v>519</v>
      </c>
      <c r="F709" t="str">
        <f t="shared" si="55"/>
        <v>CHARLESTON SC</v>
      </c>
    </row>
    <row r="710" spans="1:6" x14ac:dyDescent="0.3">
      <c r="A710" t="s">
        <v>128</v>
      </c>
      <c r="B710">
        <v>4</v>
      </c>
      <c r="C710" t="s">
        <v>823</v>
      </c>
      <c r="D710" t="str">
        <f t="shared" si="53"/>
        <v>(513)</v>
      </c>
      <c r="E710" t="str">
        <f t="shared" si="54"/>
        <v>513</v>
      </c>
      <c r="F710" t="str">
        <f t="shared" si="55"/>
        <v>FLINT-SAGINAW-BAY CITY</v>
      </c>
    </row>
    <row r="711" spans="1:6" x14ac:dyDescent="0.3">
      <c r="A711" t="s">
        <v>161</v>
      </c>
      <c r="B711">
        <v>3</v>
      </c>
      <c r="C711" t="s">
        <v>823</v>
      </c>
      <c r="D711" t="str">
        <f t="shared" si="53"/>
        <v>(828)</v>
      </c>
      <c r="E711" t="str">
        <f t="shared" si="54"/>
        <v>828</v>
      </c>
      <c r="F711" t="str">
        <f t="shared" si="55"/>
        <v>MONTEREY-SALINAS</v>
      </c>
    </row>
    <row r="712" spans="1:6" x14ac:dyDescent="0.3">
      <c r="A712" t="s">
        <v>167</v>
      </c>
      <c r="B712">
        <v>3</v>
      </c>
      <c r="C712" t="s">
        <v>823</v>
      </c>
      <c r="D712" t="str">
        <f t="shared" si="53"/>
        <v>(800)</v>
      </c>
      <c r="E712" t="str">
        <f t="shared" si="54"/>
        <v>800</v>
      </c>
      <c r="F712" t="str">
        <f t="shared" si="55"/>
        <v>BAKERSFIELD</v>
      </c>
    </row>
    <row r="713" spans="1:6" x14ac:dyDescent="0.3">
      <c r="A713" t="s">
        <v>138</v>
      </c>
      <c r="B713">
        <v>3</v>
      </c>
      <c r="C713" t="s">
        <v>823</v>
      </c>
      <c r="D713" t="str">
        <f t="shared" si="53"/>
        <v>(716)</v>
      </c>
      <c r="E713" t="str">
        <f t="shared" si="54"/>
        <v>716</v>
      </c>
      <c r="F713" t="str">
        <f t="shared" si="55"/>
        <v>BATON ROUGE</v>
      </c>
    </row>
    <row r="714" spans="1:6" x14ac:dyDescent="0.3">
      <c r="A714" t="s">
        <v>188</v>
      </c>
      <c r="B714">
        <v>3</v>
      </c>
      <c r="C714" t="s">
        <v>823</v>
      </c>
      <c r="D714" t="str">
        <f t="shared" si="53"/>
        <v>(711)</v>
      </c>
      <c r="E714" t="str">
        <f t="shared" si="54"/>
        <v>711</v>
      </c>
      <c r="F714" t="str">
        <f t="shared" si="55"/>
        <v>MERIDIAN</v>
      </c>
    </row>
    <row r="715" spans="1:6" x14ac:dyDescent="0.3">
      <c r="A715" t="s">
        <v>160</v>
      </c>
      <c r="B715">
        <v>3</v>
      </c>
      <c r="C715" t="s">
        <v>823</v>
      </c>
      <c r="D715" t="str">
        <f t="shared" si="53"/>
        <v>(647)</v>
      </c>
      <c r="E715" t="str">
        <f t="shared" si="54"/>
        <v>647</v>
      </c>
      <c r="F715" t="str">
        <f t="shared" si="55"/>
        <v>GREENWOOD-GREENVILLE</v>
      </c>
    </row>
    <row r="716" spans="1:6" x14ac:dyDescent="0.3">
      <c r="A716" t="s">
        <v>152</v>
      </c>
      <c r="B716">
        <v>3</v>
      </c>
      <c r="C716" t="s">
        <v>823</v>
      </c>
      <c r="D716" t="str">
        <f t="shared" si="53"/>
        <v>(625)</v>
      </c>
      <c r="E716" t="str">
        <f t="shared" si="54"/>
        <v>625</v>
      </c>
      <c r="F716" t="str">
        <f t="shared" si="55"/>
        <v>WACO-TEMPLE-BRYAN</v>
      </c>
    </row>
    <row r="717" spans="1:6" x14ac:dyDescent="0.3">
      <c r="A717" t="s">
        <v>149</v>
      </c>
      <c r="B717">
        <v>3</v>
      </c>
      <c r="C717" t="s">
        <v>823</v>
      </c>
      <c r="D717" t="str">
        <f t="shared" si="53"/>
        <v>(574)</v>
      </c>
      <c r="E717" t="str">
        <f t="shared" si="54"/>
        <v>574</v>
      </c>
      <c r="F717" t="str">
        <f t="shared" si="55"/>
        <v>JOHNSTOWN-ALTOONA-ST COLGE</v>
      </c>
    </row>
    <row r="718" spans="1:6" x14ac:dyDescent="0.3">
      <c r="A718" t="s">
        <v>150</v>
      </c>
      <c r="B718">
        <v>3</v>
      </c>
      <c r="C718" t="s">
        <v>823</v>
      </c>
      <c r="D718" t="str">
        <f t="shared" si="53"/>
        <v>(550)</v>
      </c>
      <c r="E718" t="str">
        <f t="shared" si="54"/>
        <v>550</v>
      </c>
      <c r="F718" t="str">
        <f t="shared" si="55"/>
        <v>WILMINGTON</v>
      </c>
    </row>
    <row r="719" spans="1:6" x14ac:dyDescent="0.3">
      <c r="A719" t="s">
        <v>130</v>
      </c>
      <c r="B719">
        <v>3</v>
      </c>
      <c r="C719" t="s">
        <v>823</v>
      </c>
      <c r="D719" t="str">
        <f t="shared" si="53"/>
        <v>(541)</v>
      </c>
      <c r="E719" t="str">
        <f t="shared" si="54"/>
        <v>541</v>
      </c>
      <c r="F719" t="str">
        <f t="shared" si="55"/>
        <v>LEXINGTON</v>
      </c>
    </row>
    <row r="720" spans="1:6" x14ac:dyDescent="0.3">
      <c r="A720" t="s">
        <v>164</v>
      </c>
      <c r="B720">
        <v>3</v>
      </c>
      <c r="C720" t="s">
        <v>823</v>
      </c>
      <c r="D720" t="str">
        <f t="shared" si="53"/>
        <v>(500)</v>
      </c>
      <c r="E720" t="str">
        <f t="shared" si="54"/>
        <v>500</v>
      </c>
      <c r="F720" t="str">
        <f t="shared" si="55"/>
        <v>PORTLAND-AUBURN</v>
      </c>
    </row>
    <row r="721" spans="1:6" x14ac:dyDescent="0.3">
      <c r="A721" t="s">
        <v>172</v>
      </c>
      <c r="B721">
        <v>2</v>
      </c>
      <c r="C721" t="s">
        <v>823</v>
      </c>
      <c r="D721" t="str">
        <f t="shared" si="53"/>
        <v>(709)</v>
      </c>
      <c r="E721" t="str">
        <f t="shared" si="54"/>
        <v>709</v>
      </c>
      <c r="F721" t="str">
        <f t="shared" si="55"/>
        <v>TYLER-LONGVIEW(LFKN&amp;NCGD)</v>
      </c>
    </row>
    <row r="722" spans="1:6" x14ac:dyDescent="0.3">
      <c r="A722" t="s">
        <v>170</v>
      </c>
      <c r="B722">
        <v>2</v>
      </c>
      <c r="C722" t="s">
        <v>823</v>
      </c>
      <c r="D722" t="str">
        <f t="shared" si="53"/>
        <v>(633)</v>
      </c>
      <c r="E722" t="str">
        <f t="shared" si="54"/>
        <v>633</v>
      </c>
      <c r="F722" t="str">
        <f t="shared" si="55"/>
        <v>ODESSA-MIDLAND</v>
      </c>
    </row>
    <row r="723" spans="1:6" x14ac:dyDescent="0.3">
      <c r="A723" t="s">
        <v>180</v>
      </c>
      <c r="B723">
        <v>2</v>
      </c>
      <c r="C723" t="s">
        <v>823</v>
      </c>
      <c r="D723" t="str">
        <f t="shared" si="53"/>
        <v>(576)</v>
      </c>
      <c r="E723" t="str">
        <f t="shared" si="54"/>
        <v>576</v>
      </c>
      <c r="F723" t="str">
        <f t="shared" si="55"/>
        <v>SALISBURY</v>
      </c>
    </row>
    <row r="724" spans="1:6" x14ac:dyDescent="0.3">
      <c r="A724" t="s">
        <v>145</v>
      </c>
      <c r="B724">
        <v>2</v>
      </c>
      <c r="C724" t="s">
        <v>823</v>
      </c>
      <c r="D724" t="str">
        <f t="shared" si="53"/>
        <v>(566)</v>
      </c>
      <c r="E724" t="str">
        <f t="shared" si="54"/>
        <v>566</v>
      </c>
      <c r="F724" t="str">
        <f t="shared" si="55"/>
        <v>HARRISBURG-LNCSTR-LEB-YORK</v>
      </c>
    </row>
    <row r="725" spans="1:6" x14ac:dyDescent="0.3">
      <c r="A725" t="s">
        <v>181</v>
      </c>
      <c r="B725">
        <v>2</v>
      </c>
      <c r="C725" t="s">
        <v>823</v>
      </c>
      <c r="D725" t="str">
        <f t="shared" si="53"/>
        <v>(555)</v>
      </c>
      <c r="E725" t="str">
        <f t="shared" si="54"/>
        <v>555</v>
      </c>
      <c r="F725" t="str">
        <f t="shared" si="55"/>
        <v>SYRACUSE</v>
      </c>
    </row>
    <row r="726" spans="1:6" x14ac:dyDescent="0.3">
      <c r="A726" t="s">
        <v>168</v>
      </c>
      <c r="B726">
        <v>2</v>
      </c>
      <c r="C726" t="s">
        <v>823</v>
      </c>
      <c r="D726" t="str">
        <f t="shared" si="53"/>
        <v>(553)</v>
      </c>
      <c r="E726" t="str">
        <f t="shared" si="54"/>
        <v>553</v>
      </c>
      <c r="F726" t="str">
        <f t="shared" si="55"/>
        <v>MARQUETTE</v>
      </c>
    </row>
    <row r="727" spans="1:6" x14ac:dyDescent="0.3">
      <c r="A727" t="s">
        <v>169</v>
      </c>
      <c r="B727">
        <v>2</v>
      </c>
      <c r="C727" t="s">
        <v>823</v>
      </c>
      <c r="D727" t="str">
        <f t="shared" si="53"/>
        <v>(545)</v>
      </c>
      <c r="E727" t="str">
        <f t="shared" si="54"/>
        <v>545</v>
      </c>
      <c r="F727" t="str">
        <f t="shared" si="55"/>
        <v>GREENVILLE-N.BERN-WASHNGTN</v>
      </c>
    </row>
    <row r="728" spans="1:6" x14ac:dyDescent="0.3">
      <c r="A728" t="s">
        <v>155</v>
      </c>
      <c r="B728">
        <v>2</v>
      </c>
      <c r="C728" t="s">
        <v>823</v>
      </c>
      <c r="D728" t="str">
        <f t="shared" si="53"/>
        <v>(540)</v>
      </c>
      <c r="E728" t="str">
        <f t="shared" si="54"/>
        <v>540</v>
      </c>
      <c r="F728" t="str">
        <f t="shared" si="55"/>
        <v>TRAVERSE CITY-CADILLAC</v>
      </c>
    </row>
    <row r="729" spans="1:6" x14ac:dyDescent="0.3">
      <c r="A729" t="s">
        <v>175</v>
      </c>
      <c r="B729">
        <v>2</v>
      </c>
      <c r="C729" t="s">
        <v>823</v>
      </c>
      <c r="D729" t="str">
        <f t="shared" si="53"/>
        <v>(537)</v>
      </c>
      <c r="E729" t="str">
        <f t="shared" si="54"/>
        <v>537</v>
      </c>
      <c r="F729" t="str">
        <f t="shared" si="55"/>
        <v>BANGOR</v>
      </c>
    </row>
    <row r="730" spans="1:6" x14ac:dyDescent="0.3">
      <c r="A730" t="s">
        <v>163</v>
      </c>
      <c r="B730">
        <v>2</v>
      </c>
      <c r="C730" t="s">
        <v>823</v>
      </c>
      <c r="D730" t="str">
        <f t="shared" si="53"/>
        <v>(531)</v>
      </c>
      <c r="E730" t="str">
        <f t="shared" si="54"/>
        <v>531</v>
      </c>
      <c r="F730" t="str">
        <f t="shared" si="55"/>
        <v>TRI-CITIES TN-VA</v>
      </c>
    </row>
    <row r="731" spans="1:6" x14ac:dyDescent="0.3">
      <c r="A731" t="s">
        <v>176</v>
      </c>
      <c r="B731">
        <v>2</v>
      </c>
      <c r="C731" t="s">
        <v>823</v>
      </c>
      <c r="D731" t="str">
        <f t="shared" si="53"/>
        <v>(516)</v>
      </c>
      <c r="E731" t="str">
        <f t="shared" si="54"/>
        <v>516</v>
      </c>
      <c r="F731" t="str">
        <f t="shared" si="55"/>
        <v>ERIE</v>
      </c>
    </row>
    <row r="732" spans="1:6" x14ac:dyDescent="0.3">
      <c r="A732" t="s">
        <v>140</v>
      </c>
      <c r="B732">
        <v>1</v>
      </c>
      <c r="C732" t="s">
        <v>823</v>
      </c>
      <c r="D732" t="str">
        <f t="shared" si="53"/>
        <v>(855)</v>
      </c>
      <c r="E732" t="str">
        <f t="shared" si="54"/>
        <v>855</v>
      </c>
      <c r="F732" t="str">
        <f t="shared" si="55"/>
        <v>SANTABARBRA-SANMAR-SANLUOB</v>
      </c>
    </row>
    <row r="733" spans="1:6" x14ac:dyDescent="0.3">
      <c r="A733" t="s">
        <v>190</v>
      </c>
      <c r="B733">
        <v>1</v>
      </c>
      <c r="C733" t="s">
        <v>823</v>
      </c>
      <c r="D733" t="str">
        <f t="shared" si="53"/>
        <v>(767)</v>
      </c>
      <c r="E733" t="str">
        <f t="shared" si="54"/>
        <v>767</v>
      </c>
      <c r="F733" t="str">
        <f t="shared" si="55"/>
        <v>CASPER-RIVERTON</v>
      </c>
    </row>
    <row r="734" spans="1:6" x14ac:dyDescent="0.3">
      <c r="A734" t="s">
        <v>191</v>
      </c>
      <c r="B734">
        <v>1</v>
      </c>
      <c r="C734" t="s">
        <v>823</v>
      </c>
      <c r="D734" t="str">
        <f t="shared" si="53"/>
        <v>(766)</v>
      </c>
      <c r="E734" t="str">
        <f t="shared" si="54"/>
        <v>766</v>
      </c>
      <c r="F734" t="str">
        <f t="shared" si="55"/>
        <v>HELENA</v>
      </c>
    </row>
    <row r="735" spans="1:6" x14ac:dyDescent="0.3">
      <c r="A735" t="s">
        <v>158</v>
      </c>
      <c r="B735">
        <v>1</v>
      </c>
      <c r="C735" t="s">
        <v>823</v>
      </c>
      <c r="D735" t="str">
        <f t="shared" si="53"/>
        <v>(754)</v>
      </c>
      <c r="E735" t="str">
        <f t="shared" si="54"/>
        <v>754</v>
      </c>
      <c r="F735" t="str">
        <f t="shared" si="55"/>
        <v>BUTTE-BOZEMAN</v>
      </c>
    </row>
    <row r="736" spans="1:6" x14ac:dyDescent="0.3">
      <c r="A736" t="s">
        <v>184</v>
      </c>
      <c r="B736">
        <v>1</v>
      </c>
      <c r="C736" t="s">
        <v>823</v>
      </c>
      <c r="D736" t="str">
        <f t="shared" si="53"/>
        <v>(749)</v>
      </c>
      <c r="E736" t="str">
        <f t="shared" si="54"/>
        <v>749</v>
      </c>
      <c r="F736" t="str">
        <f t="shared" si="55"/>
        <v>LAREDO</v>
      </c>
    </row>
    <row r="737" spans="1:6" x14ac:dyDescent="0.3">
      <c r="A737" t="s">
        <v>165</v>
      </c>
      <c r="B737">
        <v>1</v>
      </c>
      <c r="C737" t="s">
        <v>823</v>
      </c>
      <c r="D737" t="str">
        <f t="shared" si="53"/>
        <v>(746)</v>
      </c>
      <c r="E737" t="str">
        <f t="shared" si="54"/>
        <v>746</v>
      </c>
      <c r="F737" t="str">
        <f t="shared" si="55"/>
        <v>BILOXI-GULFPORT</v>
      </c>
    </row>
    <row r="738" spans="1:6" x14ac:dyDescent="0.3">
      <c r="A738" t="s">
        <v>185</v>
      </c>
      <c r="B738">
        <v>1</v>
      </c>
      <c r="C738" t="s">
        <v>823</v>
      </c>
      <c r="D738" t="str">
        <f t="shared" si="53"/>
        <v>(734)</v>
      </c>
      <c r="E738" t="str">
        <f t="shared" si="54"/>
        <v>734</v>
      </c>
      <c r="F738" t="str">
        <f t="shared" si="55"/>
        <v>JONESBORO</v>
      </c>
    </row>
    <row r="739" spans="1:6" x14ac:dyDescent="0.3">
      <c r="A739" t="s">
        <v>137</v>
      </c>
      <c r="B739">
        <v>1</v>
      </c>
      <c r="C739" t="s">
        <v>823</v>
      </c>
      <c r="D739" t="str">
        <f t="shared" si="53"/>
        <v>(693)</v>
      </c>
      <c r="E739" t="str">
        <f t="shared" si="54"/>
        <v>693</v>
      </c>
      <c r="F739" t="str">
        <f t="shared" si="55"/>
        <v>LITTLE ROCK-PINE BLUFF</v>
      </c>
    </row>
    <row r="740" spans="1:6" x14ac:dyDescent="0.3">
      <c r="A740" t="s">
        <v>189</v>
      </c>
      <c r="B740">
        <v>1</v>
      </c>
      <c r="C740" t="s">
        <v>823</v>
      </c>
      <c r="D740" t="str">
        <f t="shared" si="53"/>
        <v>(692)</v>
      </c>
      <c r="E740" t="str">
        <f t="shared" si="54"/>
        <v>692</v>
      </c>
      <c r="F740" t="str">
        <f t="shared" si="55"/>
        <v>BEAUMONT-PORT ARTHUR</v>
      </c>
    </row>
    <row r="741" spans="1:6" x14ac:dyDescent="0.3">
      <c r="A741" t="s">
        <v>173</v>
      </c>
      <c r="B741">
        <v>1</v>
      </c>
      <c r="C741" t="s">
        <v>823</v>
      </c>
      <c r="D741" t="str">
        <f t="shared" si="53"/>
        <v>(673)</v>
      </c>
      <c r="E741" t="str">
        <f t="shared" si="54"/>
        <v>673</v>
      </c>
      <c r="F741" t="str">
        <f t="shared" si="55"/>
        <v>COLUMBUS-TUPELO-W PNT-HSTN</v>
      </c>
    </row>
    <row r="742" spans="1:6" x14ac:dyDescent="0.3">
      <c r="A742" t="s">
        <v>183</v>
      </c>
      <c r="B742">
        <v>1</v>
      </c>
      <c r="C742" t="s">
        <v>823</v>
      </c>
      <c r="D742" t="str">
        <f t="shared" si="53"/>
        <v>(657)</v>
      </c>
      <c r="E742" t="str">
        <f t="shared" si="54"/>
        <v>657</v>
      </c>
      <c r="F742" t="str">
        <f t="shared" si="55"/>
        <v>SHERMAN-ADA</v>
      </c>
    </row>
    <row r="743" spans="1:6" x14ac:dyDescent="0.3">
      <c r="A743" t="s">
        <v>187</v>
      </c>
      <c r="B743">
        <v>1</v>
      </c>
      <c r="C743" t="s">
        <v>823</v>
      </c>
      <c r="D743" t="str">
        <f t="shared" si="53"/>
        <v>(643)</v>
      </c>
      <c r="E743" t="str">
        <f t="shared" si="54"/>
        <v>643</v>
      </c>
      <c r="F743" t="str">
        <f t="shared" si="55"/>
        <v>LAKE CHARLES</v>
      </c>
    </row>
    <row r="744" spans="1:6" x14ac:dyDescent="0.3">
      <c r="A744" t="s">
        <v>177</v>
      </c>
      <c r="B744">
        <v>1</v>
      </c>
      <c r="C744" t="s">
        <v>823</v>
      </c>
      <c r="D744" t="str">
        <f t="shared" si="53"/>
        <v>(642)</v>
      </c>
      <c r="E744" t="str">
        <f t="shared" si="54"/>
        <v>642</v>
      </c>
      <c r="F744" t="str">
        <f t="shared" si="55"/>
        <v>LAFAYETTE LA</v>
      </c>
    </row>
    <row r="745" spans="1:6" x14ac:dyDescent="0.3">
      <c r="A745" t="s">
        <v>194</v>
      </c>
      <c r="B745">
        <v>1</v>
      </c>
      <c r="C745" t="s">
        <v>823</v>
      </c>
      <c r="D745" t="str">
        <f t="shared" si="53"/>
        <v>(639)</v>
      </c>
      <c r="E745" t="str">
        <f t="shared" si="54"/>
        <v>639</v>
      </c>
      <c r="F745" t="str">
        <f t="shared" si="55"/>
        <v>JACKSON TN</v>
      </c>
    </row>
    <row r="746" spans="1:6" x14ac:dyDescent="0.3">
      <c r="A746" t="s">
        <v>159</v>
      </c>
      <c r="B746">
        <v>1</v>
      </c>
      <c r="C746" t="s">
        <v>823</v>
      </c>
      <c r="D746" t="str">
        <f t="shared" si="53"/>
        <v>(636)</v>
      </c>
      <c r="E746" t="str">
        <f t="shared" si="54"/>
        <v>636</v>
      </c>
      <c r="F746" t="str">
        <f t="shared" si="55"/>
        <v>HARLINGEN-WSLCO-BRNSVL-MCA</v>
      </c>
    </row>
    <row r="747" spans="1:6" x14ac:dyDescent="0.3">
      <c r="A747" t="s">
        <v>162</v>
      </c>
      <c r="B747">
        <v>1</v>
      </c>
      <c r="C747" t="s">
        <v>823</v>
      </c>
      <c r="D747" t="str">
        <f t="shared" si="53"/>
        <v>(612)</v>
      </c>
      <c r="E747" t="str">
        <f t="shared" si="54"/>
        <v>612</v>
      </c>
      <c r="F747" t="str">
        <f t="shared" si="55"/>
        <v>SHREVEPORT</v>
      </c>
    </row>
    <row r="748" spans="1:6" x14ac:dyDescent="0.3">
      <c r="A748" t="s">
        <v>201</v>
      </c>
      <c r="B748">
        <v>1</v>
      </c>
      <c r="C748" t="s">
        <v>823</v>
      </c>
      <c r="D748" t="str">
        <f t="shared" si="53"/>
        <v>(598)</v>
      </c>
      <c r="E748" t="str">
        <f t="shared" si="54"/>
        <v>598</v>
      </c>
      <c r="F748" t="str">
        <f t="shared" si="55"/>
        <v>CLARKSBURG-WESTON</v>
      </c>
    </row>
    <row r="749" spans="1:6" x14ac:dyDescent="0.3">
      <c r="A749" t="s">
        <v>171</v>
      </c>
      <c r="B749">
        <v>1</v>
      </c>
      <c r="C749" t="s">
        <v>823</v>
      </c>
      <c r="D749" t="str">
        <f t="shared" si="53"/>
        <v>(584)</v>
      </c>
      <c r="E749" t="str">
        <f t="shared" si="54"/>
        <v>584</v>
      </c>
      <c r="F749" t="str">
        <f t="shared" si="55"/>
        <v>CHARLOTTESVILLE</v>
      </c>
    </row>
    <row r="750" spans="1:6" x14ac:dyDescent="0.3">
      <c r="A750" t="s">
        <v>121</v>
      </c>
      <c r="B750">
        <v>1</v>
      </c>
      <c r="C750" t="s">
        <v>823</v>
      </c>
      <c r="D750" t="str">
        <f t="shared" si="53"/>
        <v>(551)</v>
      </c>
      <c r="E750" t="str">
        <f t="shared" si="54"/>
        <v>551</v>
      </c>
      <c r="F750" t="str">
        <f t="shared" si="55"/>
        <v>LANSING</v>
      </c>
    </row>
    <row r="751" spans="1:6" x14ac:dyDescent="0.3">
      <c r="A751" t="s">
        <v>129</v>
      </c>
      <c r="B751">
        <v>1</v>
      </c>
      <c r="C751" t="s">
        <v>823</v>
      </c>
      <c r="D751" t="str">
        <f t="shared" si="53"/>
        <v>(546)</v>
      </c>
      <c r="E751" t="str">
        <f t="shared" si="54"/>
        <v>546</v>
      </c>
      <c r="F751" t="str">
        <f t="shared" si="55"/>
        <v>COLUMBIA SC</v>
      </c>
    </row>
    <row r="752" spans="1:6" x14ac:dyDescent="0.3">
      <c r="A752" t="s">
        <v>202</v>
      </c>
      <c r="B752">
        <v>1</v>
      </c>
      <c r="C752" t="s">
        <v>823</v>
      </c>
      <c r="D752" t="str">
        <f t="shared" si="53"/>
        <v>(543)</v>
      </c>
      <c r="E752" t="str">
        <f t="shared" si="54"/>
        <v>543</v>
      </c>
      <c r="F752" t="str">
        <f t="shared" si="55"/>
        <v>SPRINGFIELD-HOLYOKE</v>
      </c>
    </row>
    <row r="753" spans="1:6" x14ac:dyDescent="0.3">
      <c r="A753" t="s">
        <v>182</v>
      </c>
      <c r="B753">
        <v>1</v>
      </c>
      <c r="C753" t="s">
        <v>823</v>
      </c>
      <c r="D753" t="str">
        <f t="shared" si="53"/>
        <v>(538)</v>
      </c>
      <c r="E753" t="str">
        <f t="shared" si="54"/>
        <v>538</v>
      </c>
      <c r="F753" t="str">
        <f t="shared" si="55"/>
        <v>ROCHESTER NY</v>
      </c>
    </row>
    <row r="754" spans="1:6" x14ac:dyDescent="0.3">
      <c r="A754" t="s">
        <v>195</v>
      </c>
      <c r="B754">
        <v>1</v>
      </c>
      <c r="C754" t="s">
        <v>823</v>
      </c>
      <c r="D754" t="str">
        <f t="shared" si="53"/>
        <v>(526)</v>
      </c>
      <c r="E754" t="str">
        <f t="shared" si="54"/>
        <v>526</v>
      </c>
      <c r="F754" t="str">
        <f t="shared" si="55"/>
        <v>UTICA</v>
      </c>
    </row>
    <row r="755" spans="1:6" x14ac:dyDescent="0.3">
      <c r="A755" t="s">
        <v>178</v>
      </c>
      <c r="B755">
        <v>1</v>
      </c>
      <c r="C755" t="s">
        <v>823</v>
      </c>
      <c r="D755" t="str">
        <f t="shared" si="53"/>
        <v>(523)</v>
      </c>
      <c r="E755" t="str">
        <f t="shared" si="54"/>
        <v>523</v>
      </c>
      <c r="F755" t="str">
        <f t="shared" si="55"/>
        <v>BURLINGTON-PLATTSBURGH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B36A-605B-477F-B8F8-9FDEC35339D6}">
  <dimension ref="A3:I216"/>
  <sheetViews>
    <sheetView zoomScale="130" zoomScaleNormal="130" workbookViewId="0">
      <selection activeCell="A6" sqref="A6:A215"/>
      <pivotSelection pane="bottomRight" showHeader="1" axis="axisRow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31" bestFit="1" customWidth="1"/>
    <col min="2" max="2" width="15.5546875" bestFit="1" customWidth="1"/>
    <col min="3" max="3" width="8" bestFit="1" customWidth="1"/>
    <col min="4" max="4" width="13.33203125" bestFit="1" customWidth="1"/>
    <col min="5" max="5" width="7.21875" bestFit="1" customWidth="1"/>
    <col min="6" max="6" width="17" bestFit="1" customWidth="1"/>
    <col min="7" max="7" width="18.109375" bestFit="1" customWidth="1"/>
  </cols>
  <sheetData>
    <row r="3" spans="1:9" x14ac:dyDescent="0.3">
      <c r="B3" s="1" t="s">
        <v>268</v>
      </c>
    </row>
    <row r="4" spans="1:9" x14ac:dyDescent="0.3">
      <c r="B4" t="s">
        <v>271</v>
      </c>
      <c r="D4" t="s">
        <v>574</v>
      </c>
      <c r="F4" t="s">
        <v>572</v>
      </c>
      <c r="G4" t="s">
        <v>573</v>
      </c>
      <c r="H4" t="s">
        <v>275</v>
      </c>
    </row>
    <row r="5" spans="1:9" x14ac:dyDescent="0.3">
      <c r="A5" s="1" t="s">
        <v>270</v>
      </c>
      <c r="B5">
        <v>2021</v>
      </c>
      <c r="C5" t="s">
        <v>213</v>
      </c>
      <c r="D5">
        <v>2021</v>
      </c>
      <c r="E5" t="s">
        <v>213</v>
      </c>
    </row>
    <row r="6" spans="1:9" x14ac:dyDescent="0.3">
      <c r="A6" s="2" t="s">
        <v>4</v>
      </c>
      <c r="B6" s="37">
        <v>0.12559826994474424</v>
      </c>
      <c r="C6" s="37">
        <v>0.12952585899077809</v>
      </c>
      <c r="D6" s="3">
        <v>56394</v>
      </c>
      <c r="E6" s="3">
        <v>27206</v>
      </c>
      <c r="F6" s="37">
        <v>0.12685002260843706</v>
      </c>
      <c r="G6" s="3">
        <v>83600</v>
      </c>
      <c r="H6">
        <f>_xlfn.RANK.EQ(B6,$B$6:$B$215,0)</f>
        <v>1</v>
      </c>
      <c r="I6">
        <f>_xlfn.RANK.EQ(C6,$C$6:$C$215,0)</f>
        <v>1</v>
      </c>
    </row>
    <row r="7" spans="1:9" x14ac:dyDescent="0.3">
      <c r="A7" s="2" t="s">
        <v>5</v>
      </c>
      <c r="B7" s="37">
        <v>0.10436455881141106</v>
      </c>
      <c r="C7" s="37">
        <v>0.106668634517694</v>
      </c>
      <c r="D7" s="3">
        <v>46860</v>
      </c>
      <c r="E7" s="3">
        <v>22405</v>
      </c>
      <c r="F7" s="37">
        <v>0.1050988853585334</v>
      </c>
      <c r="G7" s="3">
        <v>69265</v>
      </c>
      <c r="H7">
        <f t="shared" ref="H7:H70" si="0">_xlfn.RANK.EQ(B7,$B$6:$B$215,0)</f>
        <v>2</v>
      </c>
      <c r="I7">
        <f t="shared" ref="I7:I70" si="1">_xlfn.RANK.EQ(C7,$C$6:$C$215,0)</f>
        <v>2</v>
      </c>
    </row>
    <row r="8" spans="1:9" x14ac:dyDescent="0.3">
      <c r="A8" s="2" t="s">
        <v>6</v>
      </c>
      <c r="B8" s="37">
        <v>5.2872697955247516E-2</v>
      </c>
      <c r="C8" s="37">
        <v>5.8511828530348545E-2</v>
      </c>
      <c r="D8" s="3">
        <v>23740</v>
      </c>
      <c r="E8" s="3">
        <v>12290</v>
      </c>
      <c r="F8" s="37">
        <v>5.4669931992607494E-2</v>
      </c>
      <c r="G8" s="3">
        <v>36030</v>
      </c>
      <c r="H8">
        <f t="shared" si="0"/>
        <v>3</v>
      </c>
      <c r="I8">
        <f t="shared" si="1"/>
        <v>3</v>
      </c>
    </row>
    <row r="9" spans="1:9" x14ac:dyDescent="0.3">
      <c r="A9" s="2" t="s">
        <v>7</v>
      </c>
      <c r="B9" s="37">
        <v>5.274797718500767E-2</v>
      </c>
      <c r="C9" s="37">
        <v>5.4131773017905858E-2</v>
      </c>
      <c r="D9" s="3">
        <v>23684</v>
      </c>
      <c r="E9" s="3">
        <v>11370</v>
      </c>
      <c r="F9" s="37">
        <v>5.3189003498997037E-2</v>
      </c>
      <c r="G9" s="3">
        <v>35054</v>
      </c>
      <c r="H9">
        <f t="shared" si="0"/>
        <v>4</v>
      </c>
      <c r="I9">
        <f t="shared" si="1"/>
        <v>4</v>
      </c>
    </row>
    <row r="10" spans="1:9" x14ac:dyDescent="0.3">
      <c r="A10" s="2" t="s">
        <v>9</v>
      </c>
      <c r="B10" s="37">
        <v>4.5547579860268195E-2</v>
      </c>
      <c r="C10" s="37">
        <v>4.1172521816961287E-2</v>
      </c>
      <c r="D10" s="3">
        <v>20451</v>
      </c>
      <c r="E10" s="3">
        <v>8648</v>
      </c>
      <c r="F10" s="37">
        <v>4.4153215405297964E-2</v>
      </c>
      <c r="G10" s="3">
        <v>29099</v>
      </c>
      <c r="H10">
        <f t="shared" si="0"/>
        <v>5</v>
      </c>
      <c r="I10">
        <f t="shared" si="1"/>
        <v>6</v>
      </c>
    </row>
    <row r="11" spans="1:9" x14ac:dyDescent="0.3">
      <c r="A11" s="2" t="s">
        <v>8</v>
      </c>
      <c r="B11" s="37">
        <v>4.5302592633011361E-2</v>
      </c>
      <c r="C11" s="37">
        <v>4.212470779792709E-2</v>
      </c>
      <c r="D11" s="3">
        <v>20341</v>
      </c>
      <c r="E11" s="3">
        <v>8848</v>
      </c>
      <c r="F11" s="37">
        <v>4.4289776434421876E-2</v>
      </c>
      <c r="G11" s="3">
        <v>29189</v>
      </c>
      <c r="H11" s="5">
        <f t="shared" si="0"/>
        <v>6</v>
      </c>
      <c r="I11" s="5">
        <f t="shared" si="1"/>
        <v>5</v>
      </c>
    </row>
    <row r="12" spans="1:9" x14ac:dyDescent="0.3">
      <c r="A12" s="2" t="s">
        <v>10</v>
      </c>
      <c r="B12" s="37">
        <v>3.4828275089476016E-2</v>
      </c>
      <c r="C12" s="37">
        <v>3.5292773384497461E-2</v>
      </c>
      <c r="D12" s="3">
        <v>15638</v>
      </c>
      <c r="E12" s="3">
        <v>7413</v>
      </c>
      <c r="F12" s="37">
        <v>3.4976314248170839E-2</v>
      </c>
      <c r="G12" s="3">
        <v>23051</v>
      </c>
      <c r="H12" s="5">
        <f t="shared" si="0"/>
        <v>7</v>
      </c>
      <c r="I12" s="5">
        <f t="shared" si="1"/>
        <v>7</v>
      </c>
    </row>
    <row r="13" spans="1:9" x14ac:dyDescent="0.3">
      <c r="A13" s="2" t="s">
        <v>12</v>
      </c>
      <c r="B13" s="37">
        <v>2.9505370788168454E-2</v>
      </c>
      <c r="C13" s="37">
        <v>3.0636583937574687E-2</v>
      </c>
      <c r="D13" s="3">
        <v>13248</v>
      </c>
      <c r="E13" s="3">
        <v>6435</v>
      </c>
      <c r="F13" s="37">
        <v>2.9865897069400314E-2</v>
      </c>
      <c r="G13" s="3">
        <v>19683</v>
      </c>
      <c r="H13" s="5">
        <f t="shared" si="0"/>
        <v>8</v>
      </c>
      <c r="I13" s="5">
        <f t="shared" si="1"/>
        <v>9</v>
      </c>
    </row>
    <row r="14" spans="1:9" x14ac:dyDescent="0.3">
      <c r="A14" s="2" t="s">
        <v>15</v>
      </c>
      <c r="B14" s="37">
        <v>2.8926310069197755E-2</v>
      </c>
      <c r="C14" s="37">
        <v>2.4785401084539832E-2</v>
      </c>
      <c r="D14" s="3">
        <v>12988</v>
      </c>
      <c r="E14" s="3">
        <v>5206</v>
      </c>
      <c r="F14" s="37">
        <v>2.7606570709783534E-2</v>
      </c>
      <c r="G14" s="3">
        <v>18194</v>
      </c>
      <c r="H14" s="5">
        <f t="shared" si="0"/>
        <v>9</v>
      </c>
      <c r="I14" s="5">
        <f t="shared" si="1"/>
        <v>12</v>
      </c>
    </row>
    <row r="15" spans="1:9" x14ac:dyDescent="0.3">
      <c r="A15" s="2" t="s">
        <v>11</v>
      </c>
      <c r="B15" s="37">
        <v>2.882386086507217E-2</v>
      </c>
      <c r="C15" s="37">
        <v>3.0779411834719557E-2</v>
      </c>
      <c r="D15" s="3">
        <v>12942</v>
      </c>
      <c r="E15" s="3">
        <v>6465</v>
      </c>
      <c r="F15" s="37">
        <v>2.9447109913420307E-2</v>
      </c>
      <c r="G15" s="3">
        <v>19407</v>
      </c>
      <c r="H15" s="5">
        <f t="shared" si="0"/>
        <v>10</v>
      </c>
      <c r="I15" s="5">
        <f t="shared" si="1"/>
        <v>8</v>
      </c>
    </row>
    <row r="16" spans="1:9" x14ac:dyDescent="0.3">
      <c r="A16" s="2" t="s">
        <v>13</v>
      </c>
      <c r="B16" s="37">
        <v>2.6204724690035479E-2</v>
      </c>
      <c r="C16" s="37">
        <v>2.6304137724180287E-2</v>
      </c>
      <c r="D16" s="3">
        <v>11766</v>
      </c>
      <c r="E16" s="3">
        <v>5525</v>
      </c>
      <c r="F16" s="37">
        <v>2.623640838424025E-2</v>
      </c>
      <c r="G16" s="3">
        <v>17291</v>
      </c>
      <c r="H16">
        <f t="shared" si="0"/>
        <v>11</v>
      </c>
      <c r="I16">
        <f t="shared" si="1"/>
        <v>10</v>
      </c>
    </row>
    <row r="17" spans="1:9" x14ac:dyDescent="0.3">
      <c r="A17" s="2" t="s">
        <v>14</v>
      </c>
      <c r="B17" s="37">
        <v>2.4625670652534615E-2</v>
      </c>
      <c r="C17" s="37">
        <v>2.6151787967225757E-2</v>
      </c>
      <c r="D17" s="3">
        <v>11057</v>
      </c>
      <c r="E17" s="3">
        <v>5493</v>
      </c>
      <c r="F17" s="37">
        <v>2.5112055911120014E-2</v>
      </c>
      <c r="G17" s="3">
        <v>16550</v>
      </c>
      <c r="H17">
        <f t="shared" si="0"/>
        <v>12</v>
      </c>
      <c r="I17">
        <f t="shared" si="1"/>
        <v>11</v>
      </c>
    </row>
    <row r="18" spans="1:9" x14ac:dyDescent="0.3">
      <c r="A18" s="2" t="s">
        <v>16</v>
      </c>
      <c r="B18" s="37">
        <v>2.3318329721627694E-2</v>
      </c>
      <c r="C18" s="37">
        <v>2.3547559309284288E-2</v>
      </c>
      <c r="D18" s="3">
        <v>10470</v>
      </c>
      <c r="E18" s="3">
        <v>4946</v>
      </c>
      <c r="F18" s="37">
        <v>2.3391386944158678E-2</v>
      </c>
      <c r="G18" s="3">
        <v>15416</v>
      </c>
      <c r="H18">
        <f t="shared" si="0"/>
        <v>13</v>
      </c>
      <c r="I18">
        <f t="shared" si="1"/>
        <v>13</v>
      </c>
    </row>
    <row r="19" spans="1:9" x14ac:dyDescent="0.3">
      <c r="A19" s="2" t="s">
        <v>17</v>
      </c>
      <c r="B19" s="37">
        <v>2.2683590087371353E-2</v>
      </c>
      <c r="C19" s="37">
        <v>2.3395209552329762E-2</v>
      </c>
      <c r="D19" s="3">
        <v>10185</v>
      </c>
      <c r="E19" s="3">
        <v>4914</v>
      </c>
      <c r="F19" s="37">
        <v>2.2910388652688886E-2</v>
      </c>
      <c r="G19" s="3">
        <v>15099</v>
      </c>
      <c r="H19">
        <f t="shared" si="0"/>
        <v>14</v>
      </c>
      <c r="I19">
        <f t="shared" si="1"/>
        <v>14</v>
      </c>
    </row>
    <row r="20" spans="1:9" x14ac:dyDescent="0.3">
      <c r="A20" s="4" t="s">
        <v>20</v>
      </c>
      <c r="B20" s="38">
        <v>1.8017696986434389E-2</v>
      </c>
      <c r="C20" s="38">
        <v>1.3959046480958661E-2</v>
      </c>
      <c r="D20" s="39">
        <v>8090</v>
      </c>
      <c r="E20" s="39">
        <v>2932</v>
      </c>
      <c r="F20" s="38">
        <v>1.6724174033375516E-2</v>
      </c>
      <c r="G20" s="39">
        <v>11022</v>
      </c>
      <c r="H20">
        <f t="shared" si="0"/>
        <v>15</v>
      </c>
      <c r="I20">
        <f t="shared" si="1"/>
        <v>17</v>
      </c>
    </row>
    <row r="21" spans="1:9" x14ac:dyDescent="0.3">
      <c r="A21" s="2" t="s">
        <v>18</v>
      </c>
      <c r="B21" s="37">
        <v>1.7033293764184203E-2</v>
      </c>
      <c r="C21" s="37">
        <v>1.6725146755664316E-2</v>
      </c>
      <c r="D21" s="3">
        <v>7648</v>
      </c>
      <c r="E21" s="3">
        <v>3513</v>
      </c>
      <c r="F21" s="37">
        <v>1.6935084956133564E-2</v>
      </c>
      <c r="G21" s="3">
        <v>11161</v>
      </c>
      <c r="H21">
        <f t="shared" si="0"/>
        <v>16</v>
      </c>
      <c r="I21">
        <f t="shared" si="1"/>
        <v>15</v>
      </c>
    </row>
    <row r="22" spans="1:9" x14ac:dyDescent="0.3">
      <c r="A22" s="2" t="s">
        <v>19</v>
      </c>
      <c r="B22" s="37">
        <v>1.3240446054926136E-2</v>
      </c>
      <c r="C22" s="37">
        <v>1.4016177639816609E-2</v>
      </c>
      <c r="D22" s="3">
        <v>5945</v>
      </c>
      <c r="E22" s="3">
        <v>2944</v>
      </c>
      <c r="F22" s="37">
        <v>1.3487677643138719E-2</v>
      </c>
      <c r="G22" s="3">
        <v>8889</v>
      </c>
      <c r="H22">
        <f t="shared" si="0"/>
        <v>17</v>
      </c>
      <c r="I22">
        <f t="shared" si="1"/>
        <v>16</v>
      </c>
    </row>
    <row r="23" spans="1:9" x14ac:dyDescent="0.3">
      <c r="A23" s="2" t="s">
        <v>21</v>
      </c>
      <c r="B23" s="37">
        <v>1.2599024950835518E-2</v>
      </c>
      <c r="C23" s="37">
        <v>1.3363930242855034E-2</v>
      </c>
      <c r="D23" s="3">
        <v>5657</v>
      </c>
      <c r="E23" s="3">
        <v>2807</v>
      </c>
      <c r="F23" s="37">
        <v>1.2842806116720229E-2</v>
      </c>
      <c r="G23" s="3">
        <v>8464</v>
      </c>
      <c r="H23">
        <f t="shared" si="0"/>
        <v>18</v>
      </c>
      <c r="I23">
        <f t="shared" si="1"/>
        <v>18</v>
      </c>
    </row>
    <row r="24" spans="1:9" x14ac:dyDescent="0.3">
      <c r="A24" s="4" t="s">
        <v>24</v>
      </c>
      <c r="B24" s="38">
        <v>1.2040008641367653E-2</v>
      </c>
      <c r="C24" s="38">
        <v>1.1502406650066891E-2</v>
      </c>
      <c r="D24" s="39">
        <v>5406</v>
      </c>
      <c r="E24" s="39">
        <v>2416</v>
      </c>
      <c r="F24" s="38">
        <v>1.1868670775636298E-2</v>
      </c>
      <c r="G24" s="39">
        <v>7822</v>
      </c>
      <c r="H24">
        <f t="shared" si="0"/>
        <v>19</v>
      </c>
      <c r="I24">
        <f t="shared" si="1"/>
        <v>21</v>
      </c>
    </row>
    <row r="25" spans="1:9" x14ac:dyDescent="0.3">
      <c r="A25" s="2" t="s">
        <v>22</v>
      </c>
      <c r="B25" s="37">
        <v>1.1717070932710917E-2</v>
      </c>
      <c r="C25" s="37">
        <v>1.2140371257313978E-2</v>
      </c>
      <c r="D25" s="3">
        <v>5261</v>
      </c>
      <c r="E25" s="3">
        <v>2550</v>
      </c>
      <c r="F25" s="37">
        <v>1.185197998318782E-2</v>
      </c>
      <c r="G25" s="3">
        <v>7811</v>
      </c>
      <c r="H25">
        <f t="shared" si="0"/>
        <v>20</v>
      </c>
      <c r="I25">
        <f t="shared" si="1"/>
        <v>19</v>
      </c>
    </row>
    <row r="26" spans="1:9" x14ac:dyDescent="0.3">
      <c r="A26" s="2" t="s">
        <v>23</v>
      </c>
      <c r="B26" s="37">
        <v>1.0857388480700574E-2</v>
      </c>
      <c r="C26" s="37">
        <v>1.1735692215403513E-2</v>
      </c>
      <c r="D26" s="3">
        <v>4875</v>
      </c>
      <c r="E26" s="3">
        <v>2465</v>
      </c>
      <c r="F26" s="37">
        <v>1.1137310597439328E-2</v>
      </c>
      <c r="G26" s="3">
        <v>7340</v>
      </c>
      <c r="H26">
        <f t="shared" si="0"/>
        <v>21</v>
      </c>
      <c r="I26">
        <f t="shared" si="1"/>
        <v>20</v>
      </c>
    </row>
    <row r="27" spans="1:9" x14ac:dyDescent="0.3">
      <c r="A27" s="2" t="s">
        <v>30</v>
      </c>
      <c r="B27" s="37">
        <v>9.0667545651142642E-3</v>
      </c>
      <c r="C27" s="37">
        <v>8.0650152587803444E-3</v>
      </c>
      <c r="D27" s="3">
        <v>4071</v>
      </c>
      <c r="E27" s="3">
        <v>1694</v>
      </c>
      <c r="F27" s="37">
        <v>8.7474925877708085E-3</v>
      </c>
      <c r="G27" s="3">
        <v>5765</v>
      </c>
      <c r="H27">
        <f t="shared" si="0"/>
        <v>22</v>
      </c>
      <c r="I27">
        <f t="shared" si="1"/>
        <v>27</v>
      </c>
    </row>
    <row r="28" spans="1:9" x14ac:dyDescent="0.3">
      <c r="A28" s="4" t="s">
        <v>25</v>
      </c>
      <c r="B28" s="38">
        <v>8.5678714841548945E-3</v>
      </c>
      <c r="C28" s="38">
        <v>1.0674004846626643E-2</v>
      </c>
      <c r="D28" s="39">
        <v>3847</v>
      </c>
      <c r="E28" s="39">
        <v>2242</v>
      </c>
      <c r="F28" s="38">
        <v>9.2391122926169036E-3</v>
      </c>
      <c r="G28" s="39">
        <v>6089</v>
      </c>
      <c r="H28">
        <f t="shared" si="0"/>
        <v>23</v>
      </c>
      <c r="I28">
        <f t="shared" si="1"/>
        <v>22</v>
      </c>
    </row>
    <row r="29" spans="1:9" x14ac:dyDescent="0.3">
      <c r="A29" s="4" t="s">
        <v>26</v>
      </c>
      <c r="B29" s="38">
        <v>8.3807903287951308E-3</v>
      </c>
      <c r="C29" s="38">
        <v>1.0245521155192032E-2</v>
      </c>
      <c r="D29" s="39">
        <v>3763</v>
      </c>
      <c r="E29" s="39">
        <v>2152</v>
      </c>
      <c r="F29" s="38">
        <v>8.9750943029773336E-3</v>
      </c>
      <c r="G29" s="39">
        <v>5915</v>
      </c>
      <c r="H29">
        <f t="shared" si="0"/>
        <v>24</v>
      </c>
      <c r="I29">
        <f t="shared" si="1"/>
        <v>23</v>
      </c>
    </row>
    <row r="30" spans="1:9" x14ac:dyDescent="0.3">
      <c r="A30" s="2" t="s">
        <v>27</v>
      </c>
      <c r="B30" s="37">
        <v>8.046716837081266E-3</v>
      </c>
      <c r="C30" s="37">
        <v>8.7077407959322613E-3</v>
      </c>
      <c r="D30" s="3">
        <v>3613</v>
      </c>
      <c r="E30" s="3">
        <v>1829</v>
      </c>
      <c r="F30" s="37">
        <v>8.2573902276927551E-3</v>
      </c>
      <c r="G30" s="3">
        <v>5442</v>
      </c>
      <c r="H30">
        <f t="shared" si="0"/>
        <v>25</v>
      </c>
      <c r="I30">
        <f t="shared" si="1"/>
        <v>24</v>
      </c>
    </row>
    <row r="31" spans="1:9" x14ac:dyDescent="0.3">
      <c r="A31" s="2" t="s">
        <v>28</v>
      </c>
      <c r="B31" s="37">
        <v>7.9153145970071465E-3</v>
      </c>
      <c r="C31" s="37">
        <v>8.2221259456397022E-3</v>
      </c>
      <c r="D31" s="3">
        <v>3554</v>
      </c>
      <c r="E31" s="3">
        <v>1727</v>
      </c>
      <c r="F31" s="37">
        <v>8.0130977200377519E-3</v>
      </c>
      <c r="G31" s="3">
        <v>5281</v>
      </c>
      <c r="H31">
        <f t="shared" si="0"/>
        <v>26</v>
      </c>
      <c r="I31">
        <f t="shared" si="1"/>
        <v>25</v>
      </c>
    </row>
    <row r="32" spans="1:9" x14ac:dyDescent="0.3">
      <c r="A32" s="2" t="s">
        <v>29</v>
      </c>
      <c r="B32" s="37">
        <v>7.2226688908537361E-3</v>
      </c>
      <c r="C32" s="37">
        <v>8.1935603662107274E-3</v>
      </c>
      <c r="D32" s="3">
        <v>3243</v>
      </c>
      <c r="E32" s="3">
        <v>1721</v>
      </c>
      <c r="F32" s="37">
        <v>7.5320994285679602E-3</v>
      </c>
      <c r="G32" s="3">
        <v>4964</v>
      </c>
      <c r="H32">
        <f t="shared" si="0"/>
        <v>27</v>
      </c>
      <c r="I32">
        <f t="shared" si="1"/>
        <v>26</v>
      </c>
    </row>
    <row r="33" spans="1:9" x14ac:dyDescent="0.3">
      <c r="A33" s="2" t="s">
        <v>32</v>
      </c>
      <c r="B33" s="37">
        <v>6.6859241475001278E-3</v>
      </c>
      <c r="C33" s="37">
        <v>6.0225763296086988E-3</v>
      </c>
      <c r="D33" s="3">
        <v>3002</v>
      </c>
      <c r="E33" s="3">
        <v>1265</v>
      </c>
      <c r="F33" s="37">
        <v>6.4745101252416375E-3</v>
      </c>
      <c r="G33" s="3">
        <v>4267</v>
      </c>
      <c r="H33">
        <f t="shared" si="0"/>
        <v>28</v>
      </c>
      <c r="I33">
        <f t="shared" si="1"/>
        <v>29</v>
      </c>
    </row>
    <row r="34" spans="1:9" x14ac:dyDescent="0.3">
      <c r="A34" s="2" t="s">
        <v>31</v>
      </c>
      <c r="B34" s="37">
        <v>6.2894902706663426E-3</v>
      </c>
      <c r="C34" s="37">
        <v>6.5415176892350616E-3</v>
      </c>
      <c r="D34" s="3">
        <v>2824</v>
      </c>
      <c r="E34" s="3">
        <v>1374</v>
      </c>
      <c r="F34" s="37">
        <v>6.3698133362466349E-3</v>
      </c>
      <c r="G34" s="3">
        <v>4198</v>
      </c>
      <c r="H34">
        <f t="shared" si="0"/>
        <v>29</v>
      </c>
      <c r="I34">
        <f t="shared" si="1"/>
        <v>28</v>
      </c>
    </row>
    <row r="35" spans="1:9" x14ac:dyDescent="0.3">
      <c r="A35" s="2" t="s">
        <v>35</v>
      </c>
      <c r="B35" s="37">
        <v>6.0422758867980835E-3</v>
      </c>
      <c r="C35" s="37">
        <v>5.3893726522664404E-3</v>
      </c>
      <c r="D35" s="3">
        <v>2713</v>
      </c>
      <c r="E35" s="3">
        <v>1132</v>
      </c>
      <c r="F35" s="37">
        <v>5.8341906331272776E-3</v>
      </c>
      <c r="G35" s="3">
        <v>3845</v>
      </c>
      <c r="H35">
        <f t="shared" si="0"/>
        <v>30</v>
      </c>
      <c r="I35">
        <f t="shared" si="1"/>
        <v>32</v>
      </c>
    </row>
    <row r="36" spans="1:9" x14ac:dyDescent="0.3">
      <c r="A36" s="2" t="s">
        <v>51</v>
      </c>
      <c r="B36" s="37">
        <v>5.6124346607929121E-3</v>
      </c>
      <c r="C36" s="37">
        <v>3.6516332370038515E-3</v>
      </c>
      <c r="D36" s="3">
        <v>2520</v>
      </c>
      <c r="E36" s="3">
        <v>767</v>
      </c>
      <c r="F36" s="37">
        <v>4.9875122525590019E-3</v>
      </c>
      <c r="G36" s="3">
        <v>3287</v>
      </c>
      <c r="H36">
        <f t="shared" si="0"/>
        <v>31</v>
      </c>
      <c r="I36">
        <f t="shared" si="1"/>
        <v>48</v>
      </c>
    </row>
    <row r="37" spans="1:9" x14ac:dyDescent="0.3">
      <c r="A37" s="2" t="s">
        <v>34</v>
      </c>
      <c r="B37" s="37">
        <v>5.4453979149359805E-3</v>
      </c>
      <c r="C37" s="37">
        <v>5.7369205353189588E-3</v>
      </c>
      <c r="D37" s="3">
        <v>2445</v>
      </c>
      <c r="E37" s="3">
        <v>1205</v>
      </c>
      <c r="F37" s="37">
        <v>5.5383084033587947E-3</v>
      </c>
      <c r="G37" s="3">
        <v>3650</v>
      </c>
      <c r="H37">
        <f t="shared" si="0"/>
        <v>32</v>
      </c>
      <c r="I37">
        <f t="shared" si="1"/>
        <v>31</v>
      </c>
    </row>
    <row r="38" spans="1:9" x14ac:dyDescent="0.3">
      <c r="A38" s="2" t="s">
        <v>33</v>
      </c>
      <c r="B38" s="37">
        <v>5.2449538199076618E-3</v>
      </c>
      <c r="C38" s="37">
        <v>5.8940312221783158E-3</v>
      </c>
      <c r="D38" s="3">
        <v>2355</v>
      </c>
      <c r="E38" s="3">
        <v>1238</v>
      </c>
      <c r="F38" s="37">
        <v>5.4518197515803146E-3</v>
      </c>
      <c r="G38" s="3">
        <v>3593</v>
      </c>
      <c r="H38">
        <f t="shared" si="0"/>
        <v>33</v>
      </c>
      <c r="I38">
        <f t="shared" si="1"/>
        <v>30</v>
      </c>
    </row>
    <row r="39" spans="1:9" x14ac:dyDescent="0.3">
      <c r="A39" s="2" t="s">
        <v>38</v>
      </c>
      <c r="B39" s="37">
        <v>5.2360451934619591E-3</v>
      </c>
      <c r="C39" s="37">
        <v>5.0037373299752904E-3</v>
      </c>
      <c r="D39" s="3">
        <v>2351</v>
      </c>
      <c r="E39" s="3">
        <v>1051</v>
      </c>
      <c r="F39" s="37">
        <v>5.1620069008840048E-3</v>
      </c>
      <c r="G39" s="3">
        <v>3402</v>
      </c>
      <c r="H39">
        <f t="shared" si="0"/>
        <v>34</v>
      </c>
      <c r="I39">
        <f t="shared" si="1"/>
        <v>35</v>
      </c>
    </row>
    <row r="40" spans="1:9" x14ac:dyDescent="0.3">
      <c r="A40" s="2" t="s">
        <v>41</v>
      </c>
      <c r="B40" s="37">
        <v>5.0111023757079577E-3</v>
      </c>
      <c r="C40" s="37">
        <v>4.6514285170179441E-3</v>
      </c>
      <c r="D40" s="3">
        <v>2250</v>
      </c>
      <c r="E40" s="3">
        <v>977</v>
      </c>
      <c r="F40" s="37">
        <v>4.8964715664763913E-3</v>
      </c>
      <c r="G40" s="3">
        <v>3227</v>
      </c>
      <c r="H40">
        <f t="shared" si="0"/>
        <v>35</v>
      </c>
      <c r="I40">
        <f t="shared" si="1"/>
        <v>38</v>
      </c>
    </row>
    <row r="41" spans="1:9" x14ac:dyDescent="0.3">
      <c r="A41" s="2" t="s">
        <v>36</v>
      </c>
      <c r="B41" s="37">
        <v>5.008875219096532E-3</v>
      </c>
      <c r="C41" s="37">
        <v>5.1132387177863581E-3</v>
      </c>
      <c r="D41" s="3">
        <v>2249</v>
      </c>
      <c r="E41" s="3">
        <v>1074</v>
      </c>
      <c r="F41" s="37">
        <v>5.0421366642085684E-3</v>
      </c>
      <c r="G41" s="3">
        <v>3323</v>
      </c>
      <c r="H41">
        <f t="shared" si="0"/>
        <v>36</v>
      </c>
      <c r="I41">
        <f t="shared" si="1"/>
        <v>33</v>
      </c>
    </row>
    <row r="42" spans="1:9" x14ac:dyDescent="0.3">
      <c r="A42" s="2" t="s">
        <v>37</v>
      </c>
      <c r="B42" s="37">
        <v>4.9264704244737787E-3</v>
      </c>
      <c r="C42" s="37">
        <v>5.0799122084525554E-3</v>
      </c>
      <c r="D42" s="3">
        <v>2212</v>
      </c>
      <c r="E42" s="3">
        <v>1067</v>
      </c>
      <c r="F42" s="37">
        <v>4.9753734944146541E-3</v>
      </c>
      <c r="G42" s="3">
        <v>3279</v>
      </c>
      <c r="H42">
        <f t="shared" si="0"/>
        <v>37</v>
      </c>
      <c r="I42">
        <f t="shared" si="1"/>
        <v>34</v>
      </c>
    </row>
    <row r="43" spans="1:9" x14ac:dyDescent="0.3">
      <c r="A43" s="2" t="s">
        <v>39</v>
      </c>
      <c r="B43" s="37">
        <v>4.881927292245263E-3</v>
      </c>
      <c r="C43" s="37">
        <v>4.8942359421642236E-3</v>
      </c>
      <c r="D43" s="3">
        <v>2192</v>
      </c>
      <c r="E43" s="3">
        <v>1028</v>
      </c>
      <c r="F43" s="37">
        <v>4.885850153100087E-3</v>
      </c>
      <c r="G43" s="3">
        <v>3220</v>
      </c>
      <c r="H43">
        <f t="shared" si="0"/>
        <v>38</v>
      </c>
      <c r="I43">
        <f t="shared" si="1"/>
        <v>36</v>
      </c>
    </row>
    <row r="44" spans="1:9" x14ac:dyDescent="0.3">
      <c r="A44" s="2" t="s">
        <v>40</v>
      </c>
      <c r="B44" s="37">
        <v>4.7104362331654801E-3</v>
      </c>
      <c r="C44" s="37">
        <v>4.732364325400037E-3</v>
      </c>
      <c r="D44" s="3">
        <v>2115</v>
      </c>
      <c r="E44" s="3">
        <v>994</v>
      </c>
      <c r="F44" s="37">
        <v>4.717424883847258E-3</v>
      </c>
      <c r="G44" s="3">
        <v>3109</v>
      </c>
      <c r="H44">
        <f t="shared" si="0"/>
        <v>39</v>
      </c>
      <c r="I44">
        <f t="shared" si="1"/>
        <v>37</v>
      </c>
    </row>
    <row r="45" spans="1:9" x14ac:dyDescent="0.3">
      <c r="A45" s="2" t="s">
        <v>43</v>
      </c>
      <c r="B45" s="37">
        <v>4.4810391021886265E-3</v>
      </c>
      <c r="C45" s="37">
        <v>4.5038396899682448E-3</v>
      </c>
      <c r="D45" s="3">
        <v>2012</v>
      </c>
      <c r="E45" s="3">
        <v>946</v>
      </c>
      <c r="F45" s="37">
        <v>4.4883058238726885E-3</v>
      </c>
      <c r="G45" s="3">
        <v>2958</v>
      </c>
      <c r="H45">
        <f t="shared" si="0"/>
        <v>40</v>
      </c>
      <c r="I45">
        <f t="shared" si="1"/>
        <v>40</v>
      </c>
    </row>
    <row r="46" spans="1:9" x14ac:dyDescent="0.3">
      <c r="A46" s="2" t="s">
        <v>45</v>
      </c>
      <c r="B46" s="37">
        <v>4.3874985245087447E-3</v>
      </c>
      <c r="C46" s="37">
        <v>4.294358774155768E-3</v>
      </c>
      <c r="D46" s="3">
        <v>1970</v>
      </c>
      <c r="E46" s="3">
        <v>902</v>
      </c>
      <c r="F46" s="37">
        <v>4.357814173820947E-3</v>
      </c>
      <c r="G46" s="3">
        <v>2872</v>
      </c>
      <c r="H46">
        <f t="shared" si="0"/>
        <v>41</v>
      </c>
      <c r="I46">
        <f t="shared" si="1"/>
        <v>42</v>
      </c>
    </row>
    <row r="47" spans="1:9" x14ac:dyDescent="0.3">
      <c r="A47" s="2" t="s">
        <v>42</v>
      </c>
      <c r="B47" s="37">
        <v>4.3273652960002492E-3</v>
      </c>
      <c r="C47" s="37">
        <v>4.5704927086358512E-3</v>
      </c>
      <c r="D47" s="3">
        <v>1943</v>
      </c>
      <c r="E47" s="3">
        <v>960</v>
      </c>
      <c r="F47" s="37">
        <v>4.4048518616302962E-3</v>
      </c>
      <c r="G47" s="3">
        <v>2903</v>
      </c>
      <c r="H47">
        <f t="shared" si="0"/>
        <v>42</v>
      </c>
      <c r="I47">
        <f t="shared" si="1"/>
        <v>39</v>
      </c>
    </row>
    <row r="48" spans="1:9" x14ac:dyDescent="0.3">
      <c r="A48" s="2" t="s">
        <v>44</v>
      </c>
      <c r="B48" s="37">
        <v>4.3229109827773978E-3</v>
      </c>
      <c r="C48" s="37">
        <v>4.4181429516813222E-3</v>
      </c>
      <c r="D48" s="3">
        <v>1941</v>
      </c>
      <c r="E48" s="3">
        <v>928</v>
      </c>
      <c r="F48" s="37">
        <v>4.3532621395168166E-3</v>
      </c>
      <c r="G48" s="3">
        <v>2869</v>
      </c>
      <c r="H48">
        <f t="shared" si="0"/>
        <v>43</v>
      </c>
      <c r="I48">
        <f t="shared" si="1"/>
        <v>41</v>
      </c>
    </row>
    <row r="49" spans="1:9" x14ac:dyDescent="0.3">
      <c r="A49" s="2" t="s">
        <v>49</v>
      </c>
      <c r="B49" s="37">
        <v>4.1046496348576735E-3</v>
      </c>
      <c r="C49" s="37">
        <v>3.8230267135776958E-3</v>
      </c>
      <c r="D49" s="3">
        <v>1843</v>
      </c>
      <c r="E49" s="3">
        <v>803</v>
      </c>
      <c r="F49" s="37">
        <v>4.014894256243115E-3</v>
      </c>
      <c r="G49" s="3">
        <v>2646</v>
      </c>
      <c r="H49">
        <f t="shared" si="0"/>
        <v>44</v>
      </c>
      <c r="I49">
        <f t="shared" si="1"/>
        <v>46</v>
      </c>
    </row>
    <row r="50" spans="1:9" x14ac:dyDescent="0.3">
      <c r="A50" s="2" t="s">
        <v>60</v>
      </c>
      <c r="B50" s="37">
        <v>4.0623336592405844E-3</v>
      </c>
      <c r="C50" s="37">
        <v>2.8232314335636037E-3</v>
      </c>
      <c r="D50" s="3">
        <v>1824</v>
      </c>
      <c r="E50" s="3">
        <v>593</v>
      </c>
      <c r="F50" s="37">
        <v>3.6674223043611522E-3</v>
      </c>
      <c r="G50" s="3">
        <v>2417</v>
      </c>
      <c r="H50">
        <f t="shared" si="0"/>
        <v>45</v>
      </c>
      <c r="I50">
        <f t="shared" si="1"/>
        <v>57</v>
      </c>
    </row>
    <row r="51" spans="1:9" x14ac:dyDescent="0.3">
      <c r="A51" s="2" t="s">
        <v>46</v>
      </c>
      <c r="B51" s="37">
        <v>4.0333806232920495E-3</v>
      </c>
      <c r="C51" s="37">
        <v>4.1848573863447012E-3</v>
      </c>
      <c r="D51" s="3">
        <v>1811</v>
      </c>
      <c r="E51" s="3">
        <v>879</v>
      </c>
      <c r="F51" s="37">
        <v>4.0816574260370293E-3</v>
      </c>
      <c r="G51" s="3">
        <v>2690</v>
      </c>
      <c r="H51">
        <f t="shared" si="0"/>
        <v>46</v>
      </c>
      <c r="I51">
        <f t="shared" si="1"/>
        <v>43</v>
      </c>
    </row>
    <row r="52" spans="1:9" x14ac:dyDescent="0.3">
      <c r="A52" s="2" t="s">
        <v>56</v>
      </c>
      <c r="B52" s="37">
        <v>3.924249949332187E-3</v>
      </c>
      <c r="C52" s="37">
        <v>3.1755402465209505E-3</v>
      </c>
      <c r="D52" s="3">
        <v>1762</v>
      </c>
      <c r="E52" s="3">
        <v>667</v>
      </c>
      <c r="F52" s="37">
        <v>3.6856304415776742E-3</v>
      </c>
      <c r="G52" s="3">
        <v>2429</v>
      </c>
      <c r="H52">
        <f t="shared" si="0"/>
        <v>47</v>
      </c>
      <c r="I52">
        <f t="shared" si="1"/>
        <v>53</v>
      </c>
    </row>
    <row r="53" spans="1:9" x14ac:dyDescent="0.3">
      <c r="A53" s="2" t="s">
        <v>47</v>
      </c>
      <c r="B53" s="37">
        <v>3.9086598530522071E-3</v>
      </c>
      <c r="C53" s="37">
        <v>4.0372685592950019E-3</v>
      </c>
      <c r="D53" s="3">
        <v>1755</v>
      </c>
      <c r="E53" s="3">
        <v>848</v>
      </c>
      <c r="F53" s="37">
        <v>3.9496484312172443E-3</v>
      </c>
      <c r="G53" s="3">
        <v>2603</v>
      </c>
      <c r="H53">
        <f t="shared" si="0"/>
        <v>48</v>
      </c>
      <c r="I53">
        <f t="shared" si="1"/>
        <v>44</v>
      </c>
    </row>
    <row r="54" spans="1:9" x14ac:dyDescent="0.3">
      <c r="A54" s="2" t="s">
        <v>53</v>
      </c>
      <c r="B54" s="37">
        <v>3.8329365282637308E-3</v>
      </c>
      <c r="C54" s="37">
        <v>3.3754993025237687E-3</v>
      </c>
      <c r="D54" s="3">
        <v>1721</v>
      </c>
      <c r="E54" s="3">
        <v>709</v>
      </c>
      <c r="F54" s="37">
        <v>3.6871477863457177E-3</v>
      </c>
      <c r="G54" s="3">
        <v>2430</v>
      </c>
      <c r="H54">
        <f t="shared" si="0"/>
        <v>49</v>
      </c>
      <c r="I54">
        <f t="shared" si="1"/>
        <v>50</v>
      </c>
    </row>
    <row r="55" spans="1:9" x14ac:dyDescent="0.3">
      <c r="A55" s="2" t="s">
        <v>48</v>
      </c>
      <c r="B55" s="37">
        <v>3.7015342881896113E-3</v>
      </c>
      <c r="C55" s="37">
        <v>3.9848983303418821E-3</v>
      </c>
      <c r="D55" s="3">
        <v>1662</v>
      </c>
      <c r="E55" s="3">
        <v>837</v>
      </c>
      <c r="F55" s="37">
        <v>3.7918445753407199E-3</v>
      </c>
      <c r="G55" s="3">
        <v>2499</v>
      </c>
      <c r="H55">
        <f t="shared" si="0"/>
        <v>50</v>
      </c>
      <c r="I55">
        <f t="shared" si="1"/>
        <v>45</v>
      </c>
    </row>
    <row r="56" spans="1:9" x14ac:dyDescent="0.3">
      <c r="A56" s="2" t="s">
        <v>50</v>
      </c>
      <c r="B56" s="37">
        <v>3.4944087233270155E-3</v>
      </c>
      <c r="C56" s="37">
        <v>3.727808115481116E-3</v>
      </c>
      <c r="D56" s="3">
        <v>1569</v>
      </c>
      <c r="E56" s="3">
        <v>783</v>
      </c>
      <c r="F56" s="37">
        <v>3.5687948944383243E-3</v>
      </c>
      <c r="G56" s="3">
        <v>2352</v>
      </c>
      <c r="H56">
        <f t="shared" si="0"/>
        <v>51</v>
      </c>
      <c r="I56">
        <f t="shared" si="1"/>
        <v>47</v>
      </c>
    </row>
    <row r="57" spans="1:9" x14ac:dyDescent="0.3">
      <c r="A57" s="2" t="s">
        <v>52</v>
      </c>
      <c r="B57" s="37">
        <v>3.4498655910985003E-3</v>
      </c>
      <c r="C57" s="37">
        <v>3.6183067276700483E-3</v>
      </c>
      <c r="D57" s="3">
        <v>1549</v>
      </c>
      <c r="E57" s="3">
        <v>760</v>
      </c>
      <c r="F57" s="37">
        <v>3.5035490694124535E-3</v>
      </c>
      <c r="G57" s="3">
        <v>2309</v>
      </c>
      <c r="H57">
        <f t="shared" si="0"/>
        <v>52</v>
      </c>
      <c r="I57">
        <f t="shared" si="1"/>
        <v>49</v>
      </c>
    </row>
    <row r="58" spans="1:9" x14ac:dyDescent="0.3">
      <c r="A58" s="2" t="s">
        <v>55</v>
      </c>
      <c r="B58" s="37">
        <v>3.296191784910123E-3</v>
      </c>
      <c r="C58" s="37">
        <v>3.3326509333803079E-3</v>
      </c>
      <c r="D58" s="3">
        <v>1480</v>
      </c>
      <c r="E58" s="3">
        <v>700</v>
      </c>
      <c r="F58" s="37">
        <v>3.3078115943348417E-3</v>
      </c>
      <c r="G58" s="3">
        <v>2180</v>
      </c>
      <c r="H58">
        <f t="shared" si="0"/>
        <v>53</v>
      </c>
      <c r="I58">
        <f t="shared" si="1"/>
        <v>52</v>
      </c>
    </row>
    <row r="59" spans="1:9" x14ac:dyDescent="0.3">
      <c r="A59" s="2" t="s">
        <v>54</v>
      </c>
      <c r="B59" s="37">
        <v>3.278374532018717E-3</v>
      </c>
      <c r="C59" s="37">
        <v>3.3516946529996237E-3</v>
      </c>
      <c r="D59" s="3">
        <v>1472</v>
      </c>
      <c r="E59" s="3">
        <v>704</v>
      </c>
      <c r="F59" s="37">
        <v>3.3017422152626674E-3</v>
      </c>
      <c r="G59" s="3">
        <v>2176</v>
      </c>
      <c r="H59">
        <f t="shared" si="0"/>
        <v>54</v>
      </c>
      <c r="I59">
        <f t="shared" si="1"/>
        <v>51</v>
      </c>
    </row>
    <row r="60" spans="1:9" x14ac:dyDescent="0.3">
      <c r="A60" s="2" t="s">
        <v>71</v>
      </c>
      <c r="B60" s="37">
        <v>3.1514266051674488E-3</v>
      </c>
      <c r="C60" s="37">
        <v>1.9281766114557495E-3</v>
      </c>
      <c r="D60" s="3">
        <v>1415</v>
      </c>
      <c r="E60" s="3">
        <v>405</v>
      </c>
      <c r="F60" s="37">
        <v>2.7615674778391796E-3</v>
      </c>
      <c r="G60" s="3">
        <v>1820</v>
      </c>
      <c r="H60">
        <f t="shared" si="0"/>
        <v>55</v>
      </c>
      <c r="I60">
        <f t="shared" si="1"/>
        <v>68</v>
      </c>
    </row>
    <row r="61" spans="1:9" x14ac:dyDescent="0.3">
      <c r="A61" s="2" t="s">
        <v>57</v>
      </c>
      <c r="B61" s="37">
        <v>3.1224735692189139E-3</v>
      </c>
      <c r="C61" s="37">
        <v>3.1469746670919766E-3</v>
      </c>
      <c r="D61" s="3">
        <v>1402</v>
      </c>
      <c r="E61" s="3">
        <v>661</v>
      </c>
      <c r="F61" s="37">
        <v>3.1302822564737514E-3</v>
      </c>
      <c r="G61" s="3">
        <v>2063</v>
      </c>
      <c r="H61">
        <f t="shared" si="0"/>
        <v>56</v>
      </c>
      <c r="I61">
        <f t="shared" si="1"/>
        <v>54</v>
      </c>
    </row>
    <row r="62" spans="1:9" x14ac:dyDescent="0.3">
      <c r="A62" s="2" t="s">
        <v>58</v>
      </c>
      <c r="B62" s="37">
        <v>2.824034583287862E-3</v>
      </c>
      <c r="C62" s="37">
        <v>3.0279514194712512E-3</v>
      </c>
      <c r="D62" s="3">
        <v>1268</v>
      </c>
      <c r="E62" s="3">
        <v>636</v>
      </c>
      <c r="F62" s="37">
        <v>2.8890244383548342E-3</v>
      </c>
      <c r="G62" s="3">
        <v>1904</v>
      </c>
      <c r="H62">
        <f t="shared" si="0"/>
        <v>57</v>
      </c>
      <c r="I62">
        <f t="shared" si="1"/>
        <v>55</v>
      </c>
    </row>
    <row r="63" spans="1:9" x14ac:dyDescent="0.3">
      <c r="A63" s="2" t="s">
        <v>62</v>
      </c>
      <c r="B63" s="37">
        <v>2.7416297886651091E-3</v>
      </c>
      <c r="C63" s="37">
        <v>2.6042286579414692E-3</v>
      </c>
      <c r="D63" s="3">
        <v>1231</v>
      </c>
      <c r="E63" s="3">
        <v>547</v>
      </c>
      <c r="F63" s="37">
        <v>2.6978389975813523E-3</v>
      </c>
      <c r="G63" s="3">
        <v>1778</v>
      </c>
      <c r="H63">
        <f t="shared" si="0"/>
        <v>58</v>
      </c>
      <c r="I63">
        <f t="shared" si="1"/>
        <v>59</v>
      </c>
    </row>
    <row r="64" spans="1:9" x14ac:dyDescent="0.3">
      <c r="A64" s="2" t="s">
        <v>64</v>
      </c>
      <c r="B64" s="37">
        <v>2.7037681262708714E-3</v>
      </c>
      <c r="C64" s="37">
        <v>2.3852258823193347E-3</v>
      </c>
      <c r="D64" s="3">
        <v>1214</v>
      </c>
      <c r="E64" s="3">
        <v>501</v>
      </c>
      <c r="F64" s="37">
        <v>2.6022462771946118E-3</v>
      </c>
      <c r="G64" s="3">
        <v>1715</v>
      </c>
      <c r="H64">
        <f t="shared" si="0"/>
        <v>59</v>
      </c>
      <c r="I64">
        <f t="shared" si="1"/>
        <v>61</v>
      </c>
    </row>
    <row r="65" spans="1:9" x14ac:dyDescent="0.3">
      <c r="A65" s="2" t="s">
        <v>59</v>
      </c>
      <c r="B65" s="37">
        <v>2.5679115729739001E-3</v>
      </c>
      <c r="C65" s="37">
        <v>2.9136891017553547E-3</v>
      </c>
      <c r="D65" s="3">
        <v>1153</v>
      </c>
      <c r="E65" s="3">
        <v>612</v>
      </c>
      <c r="F65" s="37">
        <v>2.6781135155967868E-3</v>
      </c>
      <c r="G65" s="3">
        <v>1765</v>
      </c>
      <c r="H65">
        <f t="shared" si="0"/>
        <v>60</v>
      </c>
      <c r="I65">
        <f t="shared" si="1"/>
        <v>56</v>
      </c>
    </row>
    <row r="66" spans="1:9" x14ac:dyDescent="0.3">
      <c r="A66" s="2" t="s">
        <v>66</v>
      </c>
      <c r="B66" s="37">
        <v>2.5500943200824941E-3</v>
      </c>
      <c r="C66" s="37">
        <v>2.2471589150792931E-3</v>
      </c>
      <c r="D66" s="3">
        <v>1145</v>
      </c>
      <c r="E66" s="3">
        <v>472</v>
      </c>
      <c r="F66" s="37">
        <v>2.4535464899263482E-3</v>
      </c>
      <c r="G66" s="3">
        <v>1617</v>
      </c>
      <c r="H66">
        <f t="shared" si="0"/>
        <v>61</v>
      </c>
      <c r="I66">
        <f t="shared" si="1"/>
        <v>63</v>
      </c>
    </row>
    <row r="67" spans="1:9" x14ac:dyDescent="0.3">
      <c r="A67" s="2" t="s">
        <v>61</v>
      </c>
      <c r="B67" s="37">
        <v>2.4855067783511467E-3</v>
      </c>
      <c r="C67" s="37">
        <v>2.6518379569897593E-3</v>
      </c>
      <c r="D67" s="3">
        <v>1116</v>
      </c>
      <c r="E67" s="3">
        <v>557</v>
      </c>
      <c r="F67" s="37">
        <v>2.5385177969367845E-3</v>
      </c>
      <c r="G67" s="3">
        <v>1673</v>
      </c>
      <c r="H67">
        <f t="shared" si="0"/>
        <v>62</v>
      </c>
      <c r="I67">
        <f t="shared" si="1"/>
        <v>58</v>
      </c>
    </row>
    <row r="68" spans="1:9" x14ac:dyDescent="0.3">
      <c r="A68" s="2" t="s">
        <v>63</v>
      </c>
      <c r="B68" s="37">
        <v>2.3875118874484135E-3</v>
      </c>
      <c r="C68" s="37">
        <v>2.570902148607666E-3</v>
      </c>
      <c r="D68" s="3">
        <v>1072</v>
      </c>
      <c r="E68" s="3">
        <v>540</v>
      </c>
      <c r="F68" s="37">
        <v>2.4459597660861305E-3</v>
      </c>
      <c r="G68" s="3">
        <v>1612</v>
      </c>
      <c r="H68">
        <f t="shared" si="0"/>
        <v>63</v>
      </c>
      <c r="I68">
        <f t="shared" si="1"/>
        <v>60</v>
      </c>
    </row>
    <row r="69" spans="1:9" x14ac:dyDescent="0.3">
      <c r="A69" s="2" t="s">
        <v>65</v>
      </c>
      <c r="B69" s="37">
        <v>2.36301316472273E-3</v>
      </c>
      <c r="C69" s="37">
        <v>2.3376165832710446E-3</v>
      </c>
      <c r="D69" s="3">
        <v>1061</v>
      </c>
      <c r="E69" s="3">
        <v>491</v>
      </c>
      <c r="F69" s="37">
        <v>2.3549190800035203E-3</v>
      </c>
      <c r="G69" s="3">
        <v>1552</v>
      </c>
      <c r="H69">
        <f t="shared" si="0"/>
        <v>64</v>
      </c>
      <c r="I69">
        <f t="shared" si="1"/>
        <v>62</v>
      </c>
    </row>
    <row r="70" spans="1:9" x14ac:dyDescent="0.3">
      <c r="A70" s="2" t="s">
        <v>67</v>
      </c>
      <c r="B70" s="37">
        <v>2.1826134791972439E-3</v>
      </c>
      <c r="C70" s="37">
        <v>2.1900277562213453E-3</v>
      </c>
      <c r="D70" s="3">
        <v>980</v>
      </c>
      <c r="E70" s="3">
        <v>460</v>
      </c>
      <c r="F70" s="37">
        <v>2.1849764659826478E-3</v>
      </c>
      <c r="G70" s="3">
        <v>1440</v>
      </c>
      <c r="H70">
        <f t="shared" si="0"/>
        <v>65</v>
      </c>
      <c r="I70">
        <f t="shared" si="1"/>
        <v>64</v>
      </c>
    </row>
    <row r="71" spans="1:9" x14ac:dyDescent="0.3">
      <c r="A71" s="2" t="s">
        <v>70</v>
      </c>
      <c r="B71" s="37">
        <v>2.0668013354031042E-3</v>
      </c>
      <c r="C71" s="37">
        <v>1.9805468404088685E-3</v>
      </c>
      <c r="D71" s="3">
        <v>928</v>
      </c>
      <c r="E71" s="3">
        <v>416</v>
      </c>
      <c r="F71" s="37">
        <v>2.0393113682504712E-3</v>
      </c>
      <c r="G71" s="3">
        <v>1344</v>
      </c>
      <c r="H71">
        <f t="shared" ref="H71:H134" si="2">_xlfn.RANK.EQ(B71,$B$6:$B$215,0)</f>
        <v>66</v>
      </c>
      <c r="I71">
        <f t="shared" ref="I71:I134" si="3">_xlfn.RANK.EQ(C71,$C$6:$C$215,0)</f>
        <v>67</v>
      </c>
    </row>
    <row r="72" spans="1:9" x14ac:dyDescent="0.3">
      <c r="A72" s="2" t="s">
        <v>69</v>
      </c>
      <c r="B72" s="37">
        <v>2.0066681068946087E-3</v>
      </c>
      <c r="C72" s="37">
        <v>1.9948296301233559E-3</v>
      </c>
      <c r="D72" s="3">
        <v>901</v>
      </c>
      <c r="E72" s="3">
        <v>419</v>
      </c>
      <c r="F72" s="37">
        <v>2.0028950938174271E-3</v>
      </c>
      <c r="G72" s="3">
        <v>1320</v>
      </c>
      <c r="H72">
        <f t="shared" si="2"/>
        <v>67</v>
      </c>
      <c r="I72">
        <f t="shared" si="3"/>
        <v>66</v>
      </c>
    </row>
    <row r="73" spans="1:9" x14ac:dyDescent="0.3">
      <c r="A73" s="2" t="s">
        <v>72</v>
      </c>
      <c r="B73" s="37">
        <v>1.9732607577232224E-3</v>
      </c>
      <c r="C73" s="37">
        <v>1.9138938217412626E-3</v>
      </c>
      <c r="D73" s="3">
        <v>886</v>
      </c>
      <c r="E73" s="3">
        <v>402</v>
      </c>
      <c r="F73" s="37">
        <v>1.9543400612400349E-3</v>
      </c>
      <c r="G73" s="3">
        <v>1288</v>
      </c>
      <c r="H73">
        <f t="shared" si="2"/>
        <v>68</v>
      </c>
      <c r="I73">
        <f t="shared" si="3"/>
        <v>69</v>
      </c>
    </row>
    <row r="74" spans="1:9" x14ac:dyDescent="0.3">
      <c r="A74" s="2" t="s">
        <v>77</v>
      </c>
      <c r="B74" s="37">
        <v>1.9487620349975391E-3</v>
      </c>
      <c r="C74" s="37">
        <v>1.4044743219245584E-3</v>
      </c>
      <c r="D74" s="3">
        <v>875</v>
      </c>
      <c r="E74" s="3">
        <v>295</v>
      </c>
      <c r="F74" s="37">
        <v>1.7752933786109011E-3</v>
      </c>
      <c r="G74" s="3">
        <v>1170</v>
      </c>
      <c r="H74">
        <f t="shared" si="2"/>
        <v>69</v>
      </c>
      <c r="I74">
        <f t="shared" si="3"/>
        <v>74</v>
      </c>
    </row>
    <row r="75" spans="1:9" x14ac:dyDescent="0.3">
      <c r="A75" s="2" t="s">
        <v>68</v>
      </c>
      <c r="B75" s="37">
        <v>1.7973153854205874E-3</v>
      </c>
      <c r="C75" s="37">
        <v>2.0424389291716456E-3</v>
      </c>
      <c r="D75" s="3">
        <v>807</v>
      </c>
      <c r="E75" s="3">
        <v>429</v>
      </c>
      <c r="F75" s="37">
        <v>1.8754381333017725E-3</v>
      </c>
      <c r="G75" s="3">
        <v>1236</v>
      </c>
      <c r="H75">
        <f t="shared" si="2"/>
        <v>70</v>
      </c>
      <c r="I75">
        <f t="shared" si="3"/>
        <v>65</v>
      </c>
    </row>
    <row r="76" spans="1:9" x14ac:dyDescent="0.3">
      <c r="A76" s="2" t="s">
        <v>73</v>
      </c>
      <c r="B76" s="37">
        <v>1.7772709759177555E-3</v>
      </c>
      <c r="C76" s="37">
        <v>1.8662845226929724E-3</v>
      </c>
      <c r="D76" s="3">
        <v>798</v>
      </c>
      <c r="E76" s="3">
        <v>392</v>
      </c>
      <c r="F76" s="37">
        <v>1.8056402739717713E-3</v>
      </c>
      <c r="G76" s="3">
        <v>1190</v>
      </c>
      <c r="H76">
        <f t="shared" si="2"/>
        <v>71</v>
      </c>
      <c r="I76">
        <f t="shared" si="3"/>
        <v>70</v>
      </c>
    </row>
    <row r="77" spans="1:9" x14ac:dyDescent="0.3">
      <c r="A77" s="2" t="s">
        <v>82</v>
      </c>
      <c r="B77" s="37">
        <v>1.6570045189007645E-3</v>
      </c>
      <c r="C77" s="37">
        <v>1.1664278266831076E-3</v>
      </c>
      <c r="D77" s="3">
        <v>744</v>
      </c>
      <c r="E77" s="3">
        <v>245</v>
      </c>
      <c r="F77" s="37">
        <v>1.5006539755950267E-3</v>
      </c>
      <c r="G77" s="3">
        <v>989</v>
      </c>
      <c r="H77">
        <f t="shared" si="2"/>
        <v>72</v>
      </c>
      <c r="I77">
        <f t="shared" si="3"/>
        <v>79</v>
      </c>
    </row>
    <row r="78" spans="1:9" x14ac:dyDescent="0.3">
      <c r="A78" s="2" t="s">
        <v>90</v>
      </c>
      <c r="B78" s="37">
        <v>1.5590096279980313E-3</v>
      </c>
      <c r="C78" s="37">
        <v>9.8075156039477635E-4</v>
      </c>
      <c r="D78" s="3">
        <v>700</v>
      </c>
      <c r="E78" s="3">
        <v>206</v>
      </c>
      <c r="F78" s="37">
        <v>1.3747143598474157E-3</v>
      </c>
      <c r="G78" s="3">
        <v>906</v>
      </c>
      <c r="H78">
        <f t="shared" si="2"/>
        <v>73</v>
      </c>
      <c r="I78">
        <f t="shared" si="3"/>
        <v>87</v>
      </c>
    </row>
    <row r="79" spans="1:9" x14ac:dyDescent="0.3">
      <c r="A79" s="2" t="s">
        <v>75</v>
      </c>
      <c r="B79" s="37">
        <v>1.4966492428781098E-3</v>
      </c>
      <c r="C79" s="37">
        <v>1.6234770975466929E-3</v>
      </c>
      <c r="D79" s="3">
        <v>672</v>
      </c>
      <c r="E79" s="3">
        <v>341</v>
      </c>
      <c r="F79" s="37">
        <v>1.5370702500280709E-3</v>
      </c>
      <c r="G79" s="3">
        <v>1013</v>
      </c>
      <c r="H79">
        <f t="shared" si="2"/>
        <v>74</v>
      </c>
      <c r="I79">
        <f t="shared" si="3"/>
        <v>72</v>
      </c>
    </row>
    <row r="80" spans="1:9" x14ac:dyDescent="0.3">
      <c r="A80" s="2" t="s">
        <v>84</v>
      </c>
      <c r="B80" s="37">
        <v>1.4788319899867038E-3</v>
      </c>
      <c r="C80" s="37">
        <v>1.1473841070637916E-3</v>
      </c>
      <c r="D80" s="3">
        <v>664</v>
      </c>
      <c r="E80" s="3">
        <v>241</v>
      </c>
      <c r="F80" s="37">
        <v>1.3731970150793723E-3</v>
      </c>
      <c r="G80" s="3">
        <v>905</v>
      </c>
      <c r="H80">
        <f t="shared" si="2"/>
        <v>75</v>
      </c>
      <c r="I80">
        <f t="shared" si="3"/>
        <v>81</v>
      </c>
    </row>
    <row r="81" spans="1:9" x14ac:dyDescent="0.3">
      <c r="A81" s="2" t="s">
        <v>74</v>
      </c>
      <c r="B81" s="37">
        <v>1.4365160143696145E-3</v>
      </c>
      <c r="C81" s="37">
        <v>1.6377598872611798E-3</v>
      </c>
      <c r="D81" s="3">
        <v>645</v>
      </c>
      <c r="E81" s="3">
        <v>344</v>
      </c>
      <c r="F81" s="37">
        <v>1.5006539755950267E-3</v>
      </c>
      <c r="G81" s="3">
        <v>989</v>
      </c>
      <c r="H81">
        <f t="shared" si="2"/>
        <v>76</v>
      </c>
      <c r="I81">
        <f t="shared" si="3"/>
        <v>71</v>
      </c>
    </row>
    <row r="82" spans="1:9" x14ac:dyDescent="0.3">
      <c r="A82" s="2" t="s">
        <v>76</v>
      </c>
      <c r="B82" s="37">
        <v>1.3964271953639507E-3</v>
      </c>
      <c r="C82" s="37">
        <v>1.4425617611631904E-3</v>
      </c>
      <c r="D82" s="3">
        <v>627</v>
      </c>
      <c r="E82" s="3">
        <v>303</v>
      </c>
      <c r="F82" s="37">
        <v>1.41113063428046E-3</v>
      </c>
      <c r="G82" s="3">
        <v>930</v>
      </c>
      <c r="H82">
        <f t="shared" si="2"/>
        <v>77</v>
      </c>
      <c r="I82">
        <f t="shared" si="3"/>
        <v>73</v>
      </c>
    </row>
    <row r="83" spans="1:9" x14ac:dyDescent="0.3">
      <c r="A83" s="2" t="s">
        <v>81</v>
      </c>
      <c r="B83" s="37">
        <v>1.3630198461925644E-3</v>
      </c>
      <c r="C83" s="37">
        <v>1.2140371257313978E-3</v>
      </c>
      <c r="D83" s="3">
        <v>612</v>
      </c>
      <c r="E83" s="3">
        <v>255</v>
      </c>
      <c r="F83" s="37">
        <v>1.315537913893719E-3</v>
      </c>
      <c r="G83" s="3">
        <v>867</v>
      </c>
      <c r="H83">
        <f t="shared" si="2"/>
        <v>78</v>
      </c>
      <c r="I83">
        <f t="shared" si="3"/>
        <v>77</v>
      </c>
    </row>
    <row r="84" spans="1:9" x14ac:dyDescent="0.3">
      <c r="A84" s="2" t="s">
        <v>79</v>
      </c>
      <c r="B84" s="37">
        <v>1.3117952441297719E-3</v>
      </c>
      <c r="C84" s="37">
        <v>1.3092557238279781E-3</v>
      </c>
      <c r="D84" s="3">
        <v>589</v>
      </c>
      <c r="E84" s="3">
        <v>275</v>
      </c>
      <c r="F84" s="37">
        <v>1.3109858795895886E-3</v>
      </c>
      <c r="G84" s="3">
        <v>864</v>
      </c>
      <c r="H84">
        <f t="shared" si="2"/>
        <v>79</v>
      </c>
      <c r="I84">
        <f t="shared" si="3"/>
        <v>76</v>
      </c>
    </row>
    <row r="85" spans="1:9" x14ac:dyDescent="0.3">
      <c r="A85" s="2" t="s">
        <v>78</v>
      </c>
      <c r="B85" s="37">
        <v>1.2850693647926629E-3</v>
      </c>
      <c r="C85" s="37">
        <v>1.3997133920197293E-3</v>
      </c>
      <c r="D85" s="3">
        <v>577</v>
      </c>
      <c r="E85" s="3">
        <v>294</v>
      </c>
      <c r="F85" s="37">
        <v>1.3216072929658931E-3</v>
      </c>
      <c r="G85" s="3">
        <v>871</v>
      </c>
      <c r="H85">
        <f t="shared" si="2"/>
        <v>80</v>
      </c>
      <c r="I85">
        <f t="shared" si="3"/>
        <v>75</v>
      </c>
    </row>
    <row r="86" spans="1:9" x14ac:dyDescent="0.3">
      <c r="A86" s="2" t="s">
        <v>97</v>
      </c>
      <c r="B86" s="37">
        <v>1.2783878949583856E-3</v>
      </c>
      <c r="C86" s="37">
        <v>7.5222692496298375E-4</v>
      </c>
      <c r="D86" s="3">
        <v>574</v>
      </c>
      <c r="E86" s="3">
        <v>158</v>
      </c>
      <c r="F86" s="37">
        <v>1.1106963702078459E-3</v>
      </c>
      <c r="G86" s="3">
        <v>732</v>
      </c>
      <c r="H86">
        <f t="shared" si="2"/>
        <v>81</v>
      </c>
      <c r="I86">
        <f t="shared" si="3"/>
        <v>94</v>
      </c>
    </row>
    <row r="87" spans="1:9" x14ac:dyDescent="0.3">
      <c r="A87" s="2" t="s">
        <v>88</v>
      </c>
      <c r="B87" s="37">
        <v>1.2138003532270387E-3</v>
      </c>
      <c r="C87" s="37">
        <v>1.0569264388720404E-3</v>
      </c>
      <c r="D87" s="3">
        <v>545</v>
      </c>
      <c r="E87" s="3">
        <v>222</v>
      </c>
      <c r="F87" s="37">
        <v>1.1638034370893685E-3</v>
      </c>
      <c r="G87" s="3">
        <v>767</v>
      </c>
      <c r="H87">
        <f t="shared" si="2"/>
        <v>82</v>
      </c>
      <c r="I87">
        <f t="shared" si="3"/>
        <v>85</v>
      </c>
    </row>
    <row r="88" spans="1:9" x14ac:dyDescent="0.3">
      <c r="A88" s="2" t="s">
        <v>117</v>
      </c>
      <c r="B88" s="37">
        <v>1.2026645701699098E-3</v>
      </c>
      <c r="C88" s="37">
        <v>2.1900277562213451E-4</v>
      </c>
      <c r="D88" s="3">
        <v>540</v>
      </c>
      <c r="E88" s="3">
        <v>46</v>
      </c>
      <c r="F88" s="37">
        <v>8.8916403407349415E-4</v>
      </c>
      <c r="G88" s="3">
        <v>586</v>
      </c>
      <c r="H88">
        <f t="shared" si="2"/>
        <v>83</v>
      </c>
      <c r="I88">
        <f t="shared" si="3"/>
        <v>114</v>
      </c>
    </row>
    <row r="89" spans="1:9" x14ac:dyDescent="0.3">
      <c r="A89" s="2" t="s">
        <v>85</v>
      </c>
      <c r="B89" s="37">
        <v>1.1870744738899295E-3</v>
      </c>
      <c r="C89" s="37">
        <v>1.1188185276348177E-3</v>
      </c>
      <c r="D89" s="3">
        <v>533</v>
      </c>
      <c r="E89" s="3">
        <v>235</v>
      </c>
      <c r="F89" s="37">
        <v>1.165320781857412E-3</v>
      </c>
      <c r="G89" s="3">
        <v>768</v>
      </c>
      <c r="H89">
        <f t="shared" si="2"/>
        <v>84</v>
      </c>
      <c r="I89">
        <f t="shared" si="3"/>
        <v>82</v>
      </c>
    </row>
    <row r="90" spans="1:9" x14ac:dyDescent="0.3">
      <c r="A90" s="2" t="s">
        <v>87</v>
      </c>
      <c r="B90" s="37">
        <v>1.1803930040556521E-3</v>
      </c>
      <c r="C90" s="37">
        <v>1.0759701584913566E-3</v>
      </c>
      <c r="D90" s="3">
        <v>530</v>
      </c>
      <c r="E90" s="3">
        <v>226</v>
      </c>
      <c r="F90" s="37">
        <v>1.14711264464089E-3</v>
      </c>
      <c r="G90" s="3">
        <v>756</v>
      </c>
      <c r="H90">
        <f t="shared" si="2"/>
        <v>85</v>
      </c>
      <c r="I90">
        <f t="shared" si="3"/>
        <v>84</v>
      </c>
    </row>
    <row r="91" spans="1:9" x14ac:dyDescent="0.3">
      <c r="A91" s="2" t="s">
        <v>94</v>
      </c>
      <c r="B91" s="37">
        <v>1.1737115342213748E-3</v>
      </c>
      <c r="C91" s="37">
        <v>8.5696738286922204E-4</v>
      </c>
      <c r="D91" s="3">
        <v>527</v>
      </c>
      <c r="E91" s="3">
        <v>180</v>
      </c>
      <c r="F91" s="37">
        <v>1.0727627510067582E-3</v>
      </c>
      <c r="G91" s="3">
        <v>707</v>
      </c>
      <c r="H91">
        <f t="shared" si="2"/>
        <v>86</v>
      </c>
      <c r="I91">
        <f t="shared" si="3"/>
        <v>91</v>
      </c>
    </row>
    <row r="92" spans="1:9" x14ac:dyDescent="0.3">
      <c r="A92" s="2" t="s">
        <v>83</v>
      </c>
      <c r="B92" s="37">
        <v>1.1625757511642461E-3</v>
      </c>
      <c r="C92" s="37">
        <v>1.1616668967782788E-3</v>
      </c>
      <c r="D92" s="3">
        <v>522</v>
      </c>
      <c r="E92" s="3">
        <v>244</v>
      </c>
      <c r="F92" s="37">
        <v>1.1622860923213251E-3</v>
      </c>
      <c r="G92" s="3">
        <v>766</v>
      </c>
      <c r="H92">
        <f t="shared" si="2"/>
        <v>87</v>
      </c>
      <c r="I92">
        <f t="shared" si="3"/>
        <v>80</v>
      </c>
    </row>
    <row r="93" spans="1:9" x14ac:dyDescent="0.3">
      <c r="A93" s="2" t="s">
        <v>80</v>
      </c>
      <c r="B93" s="37">
        <v>1.0556722338158097E-3</v>
      </c>
      <c r="C93" s="37">
        <v>1.2140371257313978E-3</v>
      </c>
      <c r="D93" s="3">
        <v>474</v>
      </c>
      <c r="E93" s="3">
        <v>255</v>
      </c>
      <c r="F93" s="37">
        <v>1.1061443359037153E-3</v>
      </c>
      <c r="G93" s="3">
        <v>729</v>
      </c>
      <c r="H93">
        <f t="shared" si="2"/>
        <v>88</v>
      </c>
      <c r="I93">
        <f t="shared" si="3"/>
        <v>77</v>
      </c>
    </row>
    <row r="94" spans="1:9" x14ac:dyDescent="0.3">
      <c r="A94" s="2" t="s">
        <v>100</v>
      </c>
      <c r="B94" s="37">
        <v>1.0133562581987202E-3</v>
      </c>
      <c r="C94" s="37">
        <v>6.6653018667606157E-4</v>
      </c>
      <c r="D94" s="3">
        <v>455</v>
      </c>
      <c r="E94" s="3">
        <v>140</v>
      </c>
      <c r="F94" s="37">
        <v>9.0282013698588567E-4</v>
      </c>
      <c r="G94" s="3">
        <v>595</v>
      </c>
      <c r="H94">
        <f t="shared" si="2"/>
        <v>89</v>
      </c>
      <c r="I94">
        <f t="shared" si="3"/>
        <v>97</v>
      </c>
    </row>
    <row r="95" spans="1:9" x14ac:dyDescent="0.3">
      <c r="A95" s="2" t="s">
        <v>92</v>
      </c>
      <c r="B95" s="37">
        <v>9.2426999374168987E-4</v>
      </c>
      <c r="C95" s="37">
        <v>8.6648924267888005E-4</v>
      </c>
      <c r="D95" s="3">
        <v>415</v>
      </c>
      <c r="E95" s="3">
        <v>182</v>
      </c>
      <c r="F95" s="37">
        <v>9.0585482652197271E-4</v>
      </c>
      <c r="G95" s="3">
        <v>597</v>
      </c>
      <c r="H95">
        <f t="shared" si="2"/>
        <v>90</v>
      </c>
      <c r="I95">
        <f t="shared" si="3"/>
        <v>89</v>
      </c>
    </row>
    <row r="96" spans="1:9" x14ac:dyDescent="0.3">
      <c r="A96" s="2" t="s">
        <v>93</v>
      </c>
      <c r="B96" s="37">
        <v>9.2204283713026418E-4</v>
      </c>
      <c r="C96" s="37">
        <v>8.6648924267888005E-4</v>
      </c>
      <c r="D96" s="3">
        <v>414</v>
      </c>
      <c r="E96" s="3">
        <v>182</v>
      </c>
      <c r="F96" s="37">
        <v>9.0433748175392913E-4</v>
      </c>
      <c r="G96" s="3">
        <v>596</v>
      </c>
      <c r="H96">
        <f t="shared" si="2"/>
        <v>91</v>
      </c>
      <c r="I96">
        <f t="shared" si="3"/>
        <v>89</v>
      </c>
    </row>
    <row r="97" spans="1:9" x14ac:dyDescent="0.3">
      <c r="A97" s="2" t="s">
        <v>89</v>
      </c>
      <c r="B97" s="37">
        <v>9.1313421068456118E-4</v>
      </c>
      <c r="C97" s="37">
        <v>1.0474045790623825E-3</v>
      </c>
      <c r="D97" s="3">
        <v>410</v>
      </c>
      <c r="E97" s="3">
        <v>220</v>
      </c>
      <c r="F97" s="37">
        <v>9.5592720386740839E-4</v>
      </c>
      <c r="G97" s="3">
        <v>630</v>
      </c>
      <c r="H97">
        <f t="shared" si="2"/>
        <v>92</v>
      </c>
      <c r="I97">
        <f t="shared" si="3"/>
        <v>86</v>
      </c>
    </row>
    <row r="98" spans="1:9" x14ac:dyDescent="0.3">
      <c r="A98" s="2" t="s">
        <v>95</v>
      </c>
      <c r="B98" s="37">
        <v>8.4186519911893685E-4</v>
      </c>
      <c r="C98" s="37">
        <v>8.093580838209319E-4</v>
      </c>
      <c r="D98" s="3">
        <v>378</v>
      </c>
      <c r="E98" s="3">
        <v>170</v>
      </c>
      <c r="F98" s="37">
        <v>8.3150493288784092E-4</v>
      </c>
      <c r="G98" s="3">
        <v>548</v>
      </c>
      <c r="H98">
        <f t="shared" si="2"/>
        <v>93</v>
      </c>
      <c r="I98">
        <f t="shared" si="3"/>
        <v>92</v>
      </c>
    </row>
    <row r="99" spans="1:9" x14ac:dyDescent="0.3">
      <c r="A99" s="2" t="s">
        <v>157</v>
      </c>
      <c r="B99" s="37">
        <v>7.7282334416473833E-4</v>
      </c>
      <c r="C99" s="37">
        <v>4.760929904829011E-5</v>
      </c>
      <c r="D99" s="3">
        <v>347</v>
      </c>
      <c r="E99" s="3">
        <v>10</v>
      </c>
      <c r="F99" s="37">
        <v>5.4169208219153144E-4</v>
      </c>
      <c r="G99" s="3">
        <v>357</v>
      </c>
      <c r="H99">
        <f t="shared" si="2"/>
        <v>94</v>
      </c>
      <c r="I99">
        <f t="shared" si="3"/>
        <v>154</v>
      </c>
    </row>
    <row r="100" spans="1:9" x14ac:dyDescent="0.3">
      <c r="A100" s="2" t="s">
        <v>91</v>
      </c>
      <c r="B100" s="37">
        <v>7.5277893466190653E-4</v>
      </c>
      <c r="C100" s="37">
        <v>9.236204015368282E-4</v>
      </c>
      <c r="D100" s="3">
        <v>338</v>
      </c>
      <c r="E100" s="3">
        <v>194</v>
      </c>
      <c r="F100" s="37">
        <v>8.0722741659914482E-4</v>
      </c>
      <c r="G100" s="3">
        <v>532</v>
      </c>
      <c r="H100">
        <f t="shared" si="2"/>
        <v>95</v>
      </c>
      <c r="I100">
        <f t="shared" si="3"/>
        <v>88</v>
      </c>
    </row>
    <row r="101" spans="1:9" x14ac:dyDescent="0.3">
      <c r="A101" s="2" t="s">
        <v>103</v>
      </c>
      <c r="B101" s="37">
        <v>7.4609746482762922E-4</v>
      </c>
      <c r="C101" s="37">
        <v>5.808334483891394E-4</v>
      </c>
      <c r="D101" s="3">
        <v>335</v>
      </c>
      <c r="E101" s="3">
        <v>122</v>
      </c>
      <c r="F101" s="37">
        <v>6.9342655899588194E-4</v>
      </c>
      <c r="G101" s="3">
        <v>457</v>
      </c>
      <c r="H101">
        <f t="shared" si="2"/>
        <v>96</v>
      </c>
      <c r="I101">
        <f t="shared" si="3"/>
        <v>100</v>
      </c>
    </row>
    <row r="102" spans="1:9" x14ac:dyDescent="0.3">
      <c r="A102" s="2" t="s">
        <v>96</v>
      </c>
      <c r="B102" s="37">
        <v>7.4164315160477772E-4</v>
      </c>
      <c r="C102" s="37">
        <v>7.7127064458229987E-4</v>
      </c>
      <c r="D102" s="3">
        <v>333</v>
      </c>
      <c r="E102" s="3">
        <v>162</v>
      </c>
      <c r="F102" s="37">
        <v>7.5108566018153517E-4</v>
      </c>
      <c r="G102" s="3">
        <v>495</v>
      </c>
      <c r="H102">
        <f t="shared" si="2"/>
        <v>97</v>
      </c>
      <c r="I102">
        <f t="shared" si="3"/>
        <v>93</v>
      </c>
    </row>
    <row r="103" spans="1:9" x14ac:dyDescent="0.3">
      <c r="A103" s="2" t="s">
        <v>86</v>
      </c>
      <c r="B103" s="37">
        <v>6.770556098734307E-4</v>
      </c>
      <c r="C103" s="37">
        <v>1.0854920183010145E-3</v>
      </c>
      <c r="D103" s="3">
        <v>304</v>
      </c>
      <c r="E103" s="3">
        <v>228</v>
      </c>
      <c r="F103" s="37">
        <v>8.0722741659914482E-4</v>
      </c>
      <c r="G103" s="3">
        <v>532</v>
      </c>
      <c r="H103">
        <f t="shared" si="2"/>
        <v>98</v>
      </c>
      <c r="I103">
        <f t="shared" si="3"/>
        <v>83</v>
      </c>
    </row>
    <row r="104" spans="1:9" x14ac:dyDescent="0.3">
      <c r="A104" s="2" t="s">
        <v>98</v>
      </c>
      <c r="B104" s="37">
        <v>6.770556098734307E-4</v>
      </c>
      <c r="C104" s="37">
        <v>7.1413948572435172E-4</v>
      </c>
      <c r="D104" s="3">
        <v>304</v>
      </c>
      <c r="E104" s="3">
        <v>150</v>
      </c>
      <c r="F104" s="37">
        <v>6.8887452469175144E-4</v>
      </c>
      <c r="G104" s="3">
        <v>454</v>
      </c>
      <c r="H104">
        <f t="shared" si="2"/>
        <v>98</v>
      </c>
      <c r="I104">
        <f t="shared" si="3"/>
        <v>95</v>
      </c>
    </row>
    <row r="105" spans="1:9" x14ac:dyDescent="0.3">
      <c r="A105" s="2" t="s">
        <v>101</v>
      </c>
      <c r="B105" s="37">
        <v>6.2583100781063818E-4</v>
      </c>
      <c r="C105" s="37">
        <v>6.5700832686640357E-4</v>
      </c>
      <c r="D105" s="3">
        <v>281</v>
      </c>
      <c r="E105" s="3">
        <v>138</v>
      </c>
      <c r="F105" s="37">
        <v>6.3576745781022872E-4</v>
      </c>
      <c r="G105" s="3">
        <v>419</v>
      </c>
      <c r="H105">
        <f t="shared" si="2"/>
        <v>100</v>
      </c>
      <c r="I105">
        <f t="shared" si="3"/>
        <v>98</v>
      </c>
    </row>
    <row r="106" spans="1:9" x14ac:dyDescent="0.3">
      <c r="A106" s="2" t="s">
        <v>141</v>
      </c>
      <c r="B106" s="37">
        <v>6.2137669458778668E-4</v>
      </c>
      <c r="C106" s="37">
        <v>7.6174878477264178E-5</v>
      </c>
      <c r="D106" s="3">
        <v>279</v>
      </c>
      <c r="E106" s="3">
        <v>16</v>
      </c>
      <c r="F106" s="37">
        <v>4.4761670657283406E-4</v>
      </c>
      <c r="G106" s="3">
        <v>295</v>
      </c>
      <c r="H106">
        <f t="shared" si="2"/>
        <v>101</v>
      </c>
      <c r="I106">
        <f t="shared" si="3"/>
        <v>138</v>
      </c>
    </row>
    <row r="107" spans="1:9" x14ac:dyDescent="0.3">
      <c r="A107" s="2" t="s">
        <v>104</v>
      </c>
      <c r="B107" s="37">
        <v>5.9910512847352918E-4</v>
      </c>
      <c r="C107" s="37">
        <v>5.4750693905533632E-4</v>
      </c>
      <c r="D107" s="3">
        <v>269</v>
      </c>
      <c r="E107" s="3">
        <v>115</v>
      </c>
      <c r="F107" s="37">
        <v>5.82660390928706E-4</v>
      </c>
      <c r="G107" s="3">
        <v>384</v>
      </c>
      <c r="H107">
        <f t="shared" si="2"/>
        <v>102</v>
      </c>
      <c r="I107">
        <f t="shared" si="3"/>
        <v>101</v>
      </c>
    </row>
    <row r="108" spans="1:9" x14ac:dyDescent="0.3">
      <c r="A108" s="2" t="s">
        <v>99</v>
      </c>
      <c r="B108" s="37">
        <v>5.9019650202782607E-4</v>
      </c>
      <c r="C108" s="37">
        <v>7.0937855581952266E-4</v>
      </c>
      <c r="D108" s="3">
        <v>265</v>
      </c>
      <c r="E108" s="3">
        <v>149</v>
      </c>
      <c r="F108" s="37">
        <v>6.2818073397001117E-4</v>
      </c>
      <c r="G108" s="3">
        <v>414</v>
      </c>
      <c r="H108">
        <f t="shared" si="2"/>
        <v>103</v>
      </c>
      <c r="I108">
        <f t="shared" si="3"/>
        <v>96</v>
      </c>
    </row>
    <row r="109" spans="1:9" x14ac:dyDescent="0.3">
      <c r="A109" s="2" t="s">
        <v>102</v>
      </c>
      <c r="B109" s="37">
        <v>5.4119905657645936E-4</v>
      </c>
      <c r="C109" s="37">
        <v>6.2368181753260049E-4</v>
      </c>
      <c r="D109" s="3">
        <v>243</v>
      </c>
      <c r="E109" s="3">
        <v>131</v>
      </c>
      <c r="F109" s="37">
        <v>5.6748694324827102E-4</v>
      </c>
      <c r="G109" s="3">
        <v>374</v>
      </c>
      <c r="H109">
        <f t="shared" si="2"/>
        <v>104</v>
      </c>
      <c r="I109">
        <f t="shared" si="3"/>
        <v>99</v>
      </c>
    </row>
    <row r="110" spans="1:9" x14ac:dyDescent="0.3">
      <c r="A110" s="2" t="s">
        <v>107</v>
      </c>
      <c r="B110" s="37">
        <v>4.2761406939374568E-4</v>
      </c>
      <c r="C110" s="37">
        <v>4.0943997181529495E-4</v>
      </c>
      <c r="D110" s="3">
        <v>192</v>
      </c>
      <c r="E110" s="3">
        <v>86</v>
      </c>
      <c r="F110" s="37">
        <v>4.2182184551609449E-4</v>
      </c>
      <c r="G110" s="3">
        <v>278</v>
      </c>
      <c r="H110">
        <f t="shared" si="2"/>
        <v>105</v>
      </c>
      <c r="I110">
        <f t="shared" si="3"/>
        <v>104</v>
      </c>
    </row>
    <row r="111" spans="1:9" x14ac:dyDescent="0.3">
      <c r="A111" s="2" t="s">
        <v>113</v>
      </c>
      <c r="B111" s="37">
        <v>3.9866103344521082E-4</v>
      </c>
      <c r="C111" s="37">
        <v>3.2374323352837278E-4</v>
      </c>
      <c r="D111" s="3">
        <v>179</v>
      </c>
      <c r="E111" s="3">
        <v>68</v>
      </c>
      <c r="F111" s="37">
        <v>3.747841577067458E-4</v>
      </c>
      <c r="G111" s="3">
        <v>247</v>
      </c>
      <c r="H111">
        <f t="shared" si="2"/>
        <v>106</v>
      </c>
      <c r="I111">
        <f t="shared" si="3"/>
        <v>110</v>
      </c>
    </row>
    <row r="112" spans="1:9" x14ac:dyDescent="0.3">
      <c r="A112" s="2" t="s">
        <v>110</v>
      </c>
      <c r="B112" s="37">
        <v>3.9420672022235932E-4</v>
      </c>
      <c r="C112" s="37">
        <v>3.7611346248149187E-4</v>
      </c>
      <c r="D112" s="3">
        <v>177</v>
      </c>
      <c r="E112" s="3">
        <v>79</v>
      </c>
      <c r="F112" s="37">
        <v>3.8844026061913737E-4</v>
      </c>
      <c r="G112" s="3">
        <v>256</v>
      </c>
      <c r="H112">
        <f t="shared" si="2"/>
        <v>107</v>
      </c>
      <c r="I112">
        <f t="shared" si="3"/>
        <v>107</v>
      </c>
    </row>
    <row r="113" spans="1:9" x14ac:dyDescent="0.3">
      <c r="A113" s="2" t="s">
        <v>105</v>
      </c>
      <c r="B113" s="37">
        <v>3.7861662394237901E-4</v>
      </c>
      <c r="C113" s="37">
        <v>4.8085392038773011E-4</v>
      </c>
      <c r="D113" s="3">
        <v>170</v>
      </c>
      <c r="E113" s="3">
        <v>101</v>
      </c>
      <c r="F113" s="37">
        <v>4.1120043213978996E-4</v>
      </c>
      <c r="G113" s="3">
        <v>271</v>
      </c>
      <c r="H113">
        <f t="shared" si="2"/>
        <v>108</v>
      </c>
      <c r="I113">
        <f t="shared" si="3"/>
        <v>102</v>
      </c>
    </row>
    <row r="114" spans="1:9" x14ac:dyDescent="0.3">
      <c r="A114" s="2" t="s">
        <v>114</v>
      </c>
      <c r="B114" s="37">
        <v>3.6748084088525021E-4</v>
      </c>
      <c r="C114" s="37">
        <v>3.2374323352837278E-4</v>
      </c>
      <c r="D114" s="3">
        <v>165</v>
      </c>
      <c r="E114" s="3">
        <v>68</v>
      </c>
      <c r="F114" s="37">
        <v>3.5354133095413673E-4</v>
      </c>
      <c r="G114" s="3">
        <v>233</v>
      </c>
      <c r="H114">
        <f t="shared" si="2"/>
        <v>109</v>
      </c>
      <c r="I114">
        <f t="shared" si="3"/>
        <v>110</v>
      </c>
    </row>
    <row r="115" spans="1:9" x14ac:dyDescent="0.3">
      <c r="A115" s="2" t="s">
        <v>109</v>
      </c>
      <c r="B115" s="37">
        <v>3.4743643138241841E-4</v>
      </c>
      <c r="C115" s="37">
        <v>3.8563532229114993E-4</v>
      </c>
      <c r="D115" s="3">
        <v>156</v>
      </c>
      <c r="E115" s="3">
        <v>81</v>
      </c>
      <c r="F115" s="37">
        <v>3.5961071002631076E-4</v>
      </c>
      <c r="G115" s="3">
        <v>237</v>
      </c>
      <c r="H115">
        <f t="shared" si="2"/>
        <v>110</v>
      </c>
      <c r="I115">
        <f t="shared" si="3"/>
        <v>106</v>
      </c>
    </row>
    <row r="116" spans="1:9" x14ac:dyDescent="0.3">
      <c r="A116" s="2" t="s">
        <v>153</v>
      </c>
      <c r="B116" s="37">
        <v>3.3184633510243805E-4</v>
      </c>
      <c r="C116" s="37">
        <v>5.7131158857948137E-5</v>
      </c>
      <c r="D116" s="3">
        <v>149</v>
      </c>
      <c r="E116" s="3">
        <v>12</v>
      </c>
      <c r="F116" s="37">
        <v>2.4429250765500436E-4</v>
      </c>
      <c r="G116" s="3">
        <v>161</v>
      </c>
      <c r="H116">
        <f t="shared" si="2"/>
        <v>111</v>
      </c>
      <c r="I116">
        <f t="shared" si="3"/>
        <v>148</v>
      </c>
    </row>
    <row r="117" spans="1:9" x14ac:dyDescent="0.3">
      <c r="A117" s="2" t="s">
        <v>111</v>
      </c>
      <c r="B117" s="37">
        <v>3.2739202187958655E-4</v>
      </c>
      <c r="C117" s="37">
        <v>3.475478830525178E-4</v>
      </c>
      <c r="D117" s="3">
        <v>147</v>
      </c>
      <c r="E117" s="3">
        <v>73</v>
      </c>
      <c r="F117" s="37">
        <v>3.3381584896957119E-4</v>
      </c>
      <c r="G117" s="3">
        <v>220</v>
      </c>
      <c r="H117">
        <f t="shared" si="2"/>
        <v>112</v>
      </c>
      <c r="I117">
        <f t="shared" si="3"/>
        <v>108</v>
      </c>
    </row>
    <row r="118" spans="1:9" x14ac:dyDescent="0.3">
      <c r="A118" s="2" t="s">
        <v>108</v>
      </c>
      <c r="B118" s="37">
        <v>3.207105520453093E-4</v>
      </c>
      <c r="C118" s="37">
        <v>3.9991811200563694E-4</v>
      </c>
      <c r="D118" s="3">
        <v>144</v>
      </c>
      <c r="E118" s="3">
        <v>84</v>
      </c>
      <c r="F118" s="37">
        <v>3.4595460711391918E-4</v>
      </c>
      <c r="G118" s="3">
        <v>228</v>
      </c>
      <c r="H118">
        <f t="shared" si="2"/>
        <v>113</v>
      </c>
      <c r="I118">
        <f t="shared" si="3"/>
        <v>105</v>
      </c>
    </row>
    <row r="119" spans="1:9" x14ac:dyDescent="0.3">
      <c r="A119" s="2" t="s">
        <v>182</v>
      </c>
      <c r="B119" s="37">
        <v>3.0512045576532894E-4</v>
      </c>
      <c r="C119" s="37">
        <v>1.9043719619316045E-5</v>
      </c>
      <c r="D119" s="3">
        <v>137</v>
      </c>
      <c r="E119" s="3">
        <v>4</v>
      </c>
      <c r="F119" s="37">
        <v>2.1394561229413426E-4</v>
      </c>
      <c r="G119" s="3">
        <v>141</v>
      </c>
      <c r="H119">
        <f t="shared" si="2"/>
        <v>114</v>
      </c>
      <c r="I119">
        <f t="shared" si="3"/>
        <v>176</v>
      </c>
    </row>
    <row r="120" spans="1:9" x14ac:dyDescent="0.3">
      <c r="A120" s="2" t="s">
        <v>115</v>
      </c>
      <c r="B120" s="37">
        <v>3.0289329915390319E-4</v>
      </c>
      <c r="C120" s="37">
        <v>2.856557942897407E-4</v>
      </c>
      <c r="D120" s="3">
        <v>136</v>
      </c>
      <c r="E120" s="3">
        <v>60</v>
      </c>
      <c r="F120" s="37">
        <v>2.9739957453652703E-4</v>
      </c>
      <c r="G120" s="3">
        <v>196</v>
      </c>
      <c r="H120">
        <f t="shared" si="2"/>
        <v>115</v>
      </c>
      <c r="I120">
        <f t="shared" si="3"/>
        <v>112</v>
      </c>
    </row>
    <row r="121" spans="1:9" x14ac:dyDescent="0.3">
      <c r="A121" s="2" t="s">
        <v>181</v>
      </c>
      <c r="B121" s="37">
        <v>2.9843898593105169E-4</v>
      </c>
      <c r="C121" s="37">
        <v>1.9043719619316045E-5</v>
      </c>
      <c r="D121" s="3">
        <v>134</v>
      </c>
      <c r="E121" s="3">
        <v>4</v>
      </c>
      <c r="F121" s="37">
        <v>2.0939357799000372E-4</v>
      </c>
      <c r="G121" s="3">
        <v>138</v>
      </c>
      <c r="H121">
        <f t="shared" si="2"/>
        <v>116</v>
      </c>
      <c r="I121">
        <f t="shared" si="3"/>
        <v>176</v>
      </c>
    </row>
    <row r="122" spans="1:9" x14ac:dyDescent="0.3">
      <c r="A122" s="2" t="s">
        <v>118</v>
      </c>
      <c r="B122" s="37">
        <v>2.8507604626249714E-4</v>
      </c>
      <c r="C122" s="37">
        <v>2.1424184571730551E-4</v>
      </c>
      <c r="D122" s="3">
        <v>128</v>
      </c>
      <c r="E122" s="3">
        <v>45</v>
      </c>
      <c r="F122" s="37">
        <v>2.6250064487152644E-4</v>
      </c>
      <c r="G122" s="3">
        <v>173</v>
      </c>
      <c r="H122">
        <f t="shared" si="2"/>
        <v>117</v>
      </c>
      <c r="I122">
        <f t="shared" si="3"/>
        <v>115</v>
      </c>
    </row>
    <row r="123" spans="1:9" x14ac:dyDescent="0.3">
      <c r="A123" s="2" t="s">
        <v>106</v>
      </c>
      <c r="B123" s="37">
        <v>2.8507604626249714E-4</v>
      </c>
      <c r="C123" s="37">
        <v>4.7609299048290111E-4</v>
      </c>
      <c r="D123" s="3">
        <v>128</v>
      </c>
      <c r="E123" s="3">
        <v>100</v>
      </c>
      <c r="F123" s="37">
        <v>3.4595460711391918E-4</v>
      </c>
      <c r="G123" s="3">
        <v>228</v>
      </c>
      <c r="H123">
        <f t="shared" si="2"/>
        <v>117</v>
      </c>
      <c r="I123">
        <f t="shared" si="3"/>
        <v>103</v>
      </c>
    </row>
    <row r="124" spans="1:9" x14ac:dyDescent="0.3">
      <c r="A124" s="2" t="s">
        <v>112</v>
      </c>
      <c r="B124" s="37">
        <v>2.8284888965107139E-4</v>
      </c>
      <c r="C124" s="37">
        <v>3.3802602324285979E-4</v>
      </c>
      <c r="D124" s="3">
        <v>127</v>
      </c>
      <c r="E124" s="3">
        <v>71</v>
      </c>
      <c r="F124" s="37">
        <v>3.0043426407261407E-4</v>
      </c>
      <c r="G124" s="3">
        <v>198</v>
      </c>
      <c r="H124">
        <f t="shared" si="2"/>
        <v>119</v>
      </c>
      <c r="I124">
        <f t="shared" si="3"/>
        <v>109</v>
      </c>
    </row>
    <row r="125" spans="1:9" x14ac:dyDescent="0.3">
      <c r="A125" s="2" t="s">
        <v>120</v>
      </c>
      <c r="B125" s="37">
        <v>2.8284888965107139E-4</v>
      </c>
      <c r="C125" s="37">
        <v>2.0471998590764748E-4</v>
      </c>
      <c r="D125" s="3">
        <v>127</v>
      </c>
      <c r="E125" s="3">
        <v>43</v>
      </c>
      <c r="F125" s="37">
        <v>2.5794861056739588E-4</v>
      </c>
      <c r="G125" s="3">
        <v>170</v>
      </c>
      <c r="H125">
        <f t="shared" si="2"/>
        <v>119</v>
      </c>
      <c r="I125">
        <f t="shared" si="3"/>
        <v>117</v>
      </c>
    </row>
    <row r="126" spans="1:9" x14ac:dyDescent="0.3">
      <c r="A126" s="2" t="s">
        <v>122</v>
      </c>
      <c r="B126" s="37">
        <v>2.7394026320536833E-4</v>
      </c>
      <c r="C126" s="37">
        <v>1.9043719619316044E-4</v>
      </c>
      <c r="D126" s="3">
        <v>123</v>
      </c>
      <c r="E126" s="3">
        <v>40</v>
      </c>
      <c r="F126" s="37">
        <v>2.4732719719109135E-4</v>
      </c>
      <c r="G126" s="3">
        <v>163</v>
      </c>
      <c r="H126">
        <f t="shared" si="2"/>
        <v>121</v>
      </c>
      <c r="I126">
        <f t="shared" si="3"/>
        <v>119</v>
      </c>
    </row>
    <row r="127" spans="1:9" x14ac:dyDescent="0.3">
      <c r="A127" s="2" t="s">
        <v>136</v>
      </c>
      <c r="B127" s="37">
        <v>2.1603419130829861E-4</v>
      </c>
      <c r="C127" s="37">
        <v>1.0474045790623824E-4</v>
      </c>
      <c r="D127" s="3">
        <v>97</v>
      </c>
      <c r="E127" s="3">
        <v>22</v>
      </c>
      <c r="F127" s="37">
        <v>1.8056402739717714E-4</v>
      </c>
      <c r="G127" s="3">
        <v>119</v>
      </c>
      <c r="H127">
        <f t="shared" si="2"/>
        <v>122</v>
      </c>
      <c r="I127">
        <f t="shared" si="3"/>
        <v>133</v>
      </c>
    </row>
    <row r="128" spans="1:9" x14ac:dyDescent="0.3">
      <c r="A128" s="2" t="s">
        <v>125</v>
      </c>
      <c r="B128" s="37">
        <v>2.1380703469687284E-4</v>
      </c>
      <c r="C128" s="37">
        <v>1.6663254666901539E-4</v>
      </c>
      <c r="D128" s="3">
        <v>96</v>
      </c>
      <c r="E128" s="3">
        <v>35</v>
      </c>
      <c r="F128" s="37">
        <v>1.9877216461369919E-4</v>
      </c>
      <c r="G128" s="3">
        <v>131</v>
      </c>
      <c r="H128">
        <f t="shared" si="2"/>
        <v>123</v>
      </c>
      <c r="I128">
        <f t="shared" si="3"/>
        <v>122</v>
      </c>
    </row>
    <row r="129" spans="1:9" x14ac:dyDescent="0.3">
      <c r="A129" s="2" t="s">
        <v>123</v>
      </c>
      <c r="B129" s="37">
        <v>1.8708115535976373E-4</v>
      </c>
      <c r="C129" s="37">
        <v>1.8567626628833143E-4</v>
      </c>
      <c r="D129" s="3">
        <v>84</v>
      </c>
      <c r="E129" s="3">
        <v>39</v>
      </c>
      <c r="F129" s="37">
        <v>1.8663340646935117E-4</v>
      </c>
      <c r="G129" s="3">
        <v>123</v>
      </c>
      <c r="H129">
        <f t="shared" si="2"/>
        <v>124</v>
      </c>
      <c r="I129">
        <f t="shared" si="3"/>
        <v>120</v>
      </c>
    </row>
    <row r="130" spans="1:9" x14ac:dyDescent="0.3">
      <c r="A130" s="2" t="s">
        <v>124</v>
      </c>
      <c r="B130" s="37">
        <v>1.781725289140607E-4</v>
      </c>
      <c r="C130" s="37">
        <v>1.7615440647867343E-4</v>
      </c>
      <c r="D130" s="3">
        <v>80</v>
      </c>
      <c r="E130" s="3">
        <v>37</v>
      </c>
      <c r="F130" s="37">
        <v>1.7752933786109013E-4</v>
      </c>
      <c r="G130" s="3">
        <v>117</v>
      </c>
      <c r="H130">
        <f t="shared" si="2"/>
        <v>125</v>
      </c>
      <c r="I130">
        <f t="shared" si="3"/>
        <v>121</v>
      </c>
    </row>
    <row r="131" spans="1:9" x14ac:dyDescent="0.3">
      <c r="A131" s="2" t="s">
        <v>116</v>
      </c>
      <c r="B131" s="37">
        <v>1.7594537230263495E-4</v>
      </c>
      <c r="C131" s="37">
        <v>2.6185114476559563E-4</v>
      </c>
      <c r="D131" s="3">
        <v>79</v>
      </c>
      <c r="E131" s="3">
        <v>55</v>
      </c>
      <c r="F131" s="37">
        <v>2.0332419891782972E-4</v>
      </c>
      <c r="G131" s="3">
        <v>134</v>
      </c>
      <c r="H131">
        <f t="shared" si="2"/>
        <v>126</v>
      </c>
      <c r="I131">
        <f t="shared" si="3"/>
        <v>113</v>
      </c>
    </row>
    <row r="132" spans="1:9" x14ac:dyDescent="0.3">
      <c r="A132" s="2" t="s">
        <v>128</v>
      </c>
      <c r="B132" s="37">
        <v>1.6926390246835768E-4</v>
      </c>
      <c r="C132" s="37">
        <v>1.5711068685935736E-4</v>
      </c>
      <c r="D132" s="3">
        <v>76</v>
      </c>
      <c r="E132" s="3">
        <v>33</v>
      </c>
      <c r="F132" s="37">
        <v>1.6539057971674207E-4</v>
      </c>
      <c r="G132" s="3">
        <v>109</v>
      </c>
      <c r="H132">
        <f t="shared" si="2"/>
        <v>127</v>
      </c>
      <c r="I132">
        <f t="shared" si="3"/>
        <v>124</v>
      </c>
    </row>
    <row r="133" spans="1:9" x14ac:dyDescent="0.3">
      <c r="A133" s="2" t="s">
        <v>152</v>
      </c>
      <c r="B133" s="37">
        <v>1.5590096279980312E-4</v>
      </c>
      <c r="C133" s="37">
        <v>5.7131158857948137E-5</v>
      </c>
      <c r="D133" s="3">
        <v>70</v>
      </c>
      <c r="E133" s="3">
        <v>12</v>
      </c>
      <c r="F133" s="37">
        <v>1.2442227097956743E-4</v>
      </c>
      <c r="G133" s="3">
        <v>82</v>
      </c>
      <c r="H133">
        <f t="shared" si="2"/>
        <v>128</v>
      </c>
      <c r="I133">
        <f t="shared" si="3"/>
        <v>148</v>
      </c>
    </row>
    <row r="134" spans="1:9" x14ac:dyDescent="0.3">
      <c r="A134" s="2" t="s">
        <v>132</v>
      </c>
      <c r="B134" s="37">
        <v>1.5367380618837737E-4</v>
      </c>
      <c r="C134" s="37">
        <v>1.4282789714487035E-4</v>
      </c>
      <c r="D134" s="3">
        <v>69</v>
      </c>
      <c r="E134" s="3">
        <v>30</v>
      </c>
      <c r="F134" s="37">
        <v>1.5021713203630703E-4</v>
      </c>
      <c r="G134" s="3">
        <v>99</v>
      </c>
      <c r="H134">
        <f t="shared" si="2"/>
        <v>129</v>
      </c>
      <c r="I134">
        <f t="shared" si="3"/>
        <v>129</v>
      </c>
    </row>
    <row r="135" spans="1:9" x14ac:dyDescent="0.3">
      <c r="A135" s="2" t="s">
        <v>130</v>
      </c>
      <c r="B135" s="37">
        <v>1.5144664957695159E-4</v>
      </c>
      <c r="C135" s="37">
        <v>1.5234975695452836E-4</v>
      </c>
      <c r="D135" s="3">
        <v>68</v>
      </c>
      <c r="E135" s="3">
        <v>32</v>
      </c>
      <c r="F135" s="37">
        <v>1.5173447680435053E-4</v>
      </c>
      <c r="G135" s="3">
        <v>100</v>
      </c>
      <c r="H135">
        <f t="shared" ref="H135:H198" si="4">_xlfn.RANK.EQ(B135,$B$6:$B$215,0)</f>
        <v>130</v>
      </c>
      <c r="I135">
        <f t="shared" ref="I135:I198" si="5">_xlfn.RANK.EQ(C135,$C$6:$C$215,0)</f>
        <v>127</v>
      </c>
    </row>
    <row r="136" spans="1:9" x14ac:dyDescent="0.3">
      <c r="A136" s="2" t="s">
        <v>121</v>
      </c>
      <c r="B136" s="37">
        <v>1.4921949296552584E-4</v>
      </c>
      <c r="C136" s="37">
        <v>1.9519812609798947E-4</v>
      </c>
      <c r="D136" s="3">
        <v>67</v>
      </c>
      <c r="E136" s="3">
        <v>41</v>
      </c>
      <c r="F136" s="37">
        <v>1.6387323494869858E-4</v>
      </c>
      <c r="G136" s="3">
        <v>108</v>
      </c>
      <c r="H136">
        <f t="shared" si="4"/>
        <v>131</v>
      </c>
      <c r="I136">
        <f t="shared" si="5"/>
        <v>118</v>
      </c>
    </row>
    <row r="137" spans="1:9" x14ac:dyDescent="0.3">
      <c r="A137" s="2" t="s">
        <v>126</v>
      </c>
      <c r="B137" s="37">
        <v>1.4699233635410009E-4</v>
      </c>
      <c r="C137" s="37">
        <v>1.6187161676418639E-4</v>
      </c>
      <c r="D137" s="3">
        <v>66</v>
      </c>
      <c r="E137" s="3">
        <v>34</v>
      </c>
      <c r="F137" s="37">
        <v>1.5173447680435053E-4</v>
      </c>
      <c r="G137" s="3">
        <v>100</v>
      </c>
      <c r="H137">
        <f t="shared" si="4"/>
        <v>132</v>
      </c>
      <c r="I137">
        <f t="shared" si="5"/>
        <v>123</v>
      </c>
    </row>
    <row r="138" spans="1:9" x14ac:dyDescent="0.3">
      <c r="A138" s="2" t="s">
        <v>148</v>
      </c>
      <c r="B138" s="37">
        <v>1.4476517974267432E-4</v>
      </c>
      <c r="C138" s="37">
        <v>6.189208876277714E-5</v>
      </c>
      <c r="D138" s="3">
        <v>65</v>
      </c>
      <c r="E138" s="3">
        <v>13</v>
      </c>
      <c r="F138" s="37">
        <v>1.1835289190739341E-4</v>
      </c>
      <c r="G138" s="3">
        <v>78</v>
      </c>
      <c r="H138">
        <f t="shared" si="4"/>
        <v>133</v>
      </c>
      <c r="I138">
        <f t="shared" si="5"/>
        <v>144</v>
      </c>
    </row>
    <row r="139" spans="1:9" x14ac:dyDescent="0.3">
      <c r="A139" s="2" t="s">
        <v>119</v>
      </c>
      <c r="B139" s="37">
        <v>1.4253802313124857E-4</v>
      </c>
      <c r="C139" s="37">
        <v>2.0948091581247648E-4</v>
      </c>
      <c r="D139" s="3">
        <v>64</v>
      </c>
      <c r="E139" s="3">
        <v>44</v>
      </c>
      <c r="F139" s="37">
        <v>1.6387323494869858E-4</v>
      </c>
      <c r="G139" s="3">
        <v>108</v>
      </c>
      <c r="H139">
        <f t="shared" si="4"/>
        <v>134</v>
      </c>
      <c r="I139">
        <f t="shared" si="5"/>
        <v>116</v>
      </c>
    </row>
    <row r="140" spans="1:9" x14ac:dyDescent="0.3">
      <c r="A140" s="2" t="s">
        <v>131</v>
      </c>
      <c r="B140" s="37">
        <v>1.3585655329697129E-4</v>
      </c>
      <c r="C140" s="37">
        <v>1.4758882704969935E-4</v>
      </c>
      <c r="D140" s="3">
        <v>61</v>
      </c>
      <c r="E140" s="3">
        <v>31</v>
      </c>
      <c r="F140" s="37">
        <v>1.395957186600025E-4</v>
      </c>
      <c r="G140" s="3">
        <v>92</v>
      </c>
      <c r="H140">
        <f t="shared" si="4"/>
        <v>135</v>
      </c>
      <c r="I140">
        <f t="shared" si="5"/>
        <v>128</v>
      </c>
    </row>
    <row r="141" spans="1:9" x14ac:dyDescent="0.3">
      <c r="A141" s="2" t="s">
        <v>127</v>
      </c>
      <c r="B141" s="37">
        <v>1.3362939668554554E-4</v>
      </c>
      <c r="C141" s="37">
        <v>1.5711068685935736E-4</v>
      </c>
      <c r="D141" s="3">
        <v>60</v>
      </c>
      <c r="E141" s="3">
        <v>33</v>
      </c>
      <c r="F141" s="37">
        <v>1.4111306342804599E-4</v>
      </c>
      <c r="G141" s="3">
        <v>93</v>
      </c>
      <c r="H141">
        <f t="shared" si="4"/>
        <v>136</v>
      </c>
      <c r="I141">
        <f t="shared" si="5"/>
        <v>124</v>
      </c>
    </row>
    <row r="142" spans="1:9" x14ac:dyDescent="0.3">
      <c r="A142" s="2" t="s">
        <v>195</v>
      </c>
      <c r="B142" s="37">
        <v>1.3362939668554554E-4</v>
      </c>
      <c r="C142" s="37">
        <v>1.4282789714487034E-5</v>
      </c>
      <c r="D142" s="3">
        <v>60</v>
      </c>
      <c r="E142" s="3">
        <v>3</v>
      </c>
      <c r="F142" s="37">
        <v>9.5592720386740836E-5</v>
      </c>
      <c r="G142" s="3">
        <v>63</v>
      </c>
      <c r="H142">
        <f t="shared" si="4"/>
        <v>136</v>
      </c>
      <c r="I142">
        <f t="shared" si="5"/>
        <v>185</v>
      </c>
    </row>
    <row r="143" spans="1:9" x14ac:dyDescent="0.3">
      <c r="A143" s="2" t="s">
        <v>133</v>
      </c>
      <c r="B143" s="37">
        <v>1.3140224007411976E-4</v>
      </c>
      <c r="C143" s="37">
        <v>1.4282789714487035E-4</v>
      </c>
      <c r="D143" s="3">
        <v>59</v>
      </c>
      <c r="E143" s="3">
        <v>30</v>
      </c>
      <c r="F143" s="37">
        <v>1.3504368435587197E-4</v>
      </c>
      <c r="G143" s="3">
        <v>89</v>
      </c>
      <c r="H143">
        <f t="shared" si="4"/>
        <v>138</v>
      </c>
      <c r="I143">
        <f t="shared" si="5"/>
        <v>129</v>
      </c>
    </row>
    <row r="144" spans="1:9" x14ac:dyDescent="0.3">
      <c r="A144" s="2" t="s">
        <v>129</v>
      </c>
      <c r="B144" s="37">
        <v>1.2917508346269401E-4</v>
      </c>
      <c r="C144" s="37">
        <v>1.5711068685935736E-4</v>
      </c>
      <c r="D144" s="3">
        <v>58</v>
      </c>
      <c r="E144" s="3">
        <v>33</v>
      </c>
      <c r="F144" s="37">
        <v>1.3807837389195898E-4</v>
      </c>
      <c r="G144" s="3">
        <v>91</v>
      </c>
      <c r="H144">
        <f t="shared" si="4"/>
        <v>139</v>
      </c>
      <c r="I144">
        <f t="shared" si="5"/>
        <v>124</v>
      </c>
    </row>
    <row r="145" spans="1:9" x14ac:dyDescent="0.3">
      <c r="A145" s="2" t="s">
        <v>202</v>
      </c>
      <c r="B145" s="37">
        <v>1.2694792685126826E-4</v>
      </c>
      <c r="C145" s="37">
        <v>9.5218598096580223E-6</v>
      </c>
      <c r="D145" s="3">
        <v>57</v>
      </c>
      <c r="E145" s="3">
        <v>2</v>
      </c>
      <c r="F145" s="37">
        <v>8.9523341314566809E-5</v>
      </c>
      <c r="G145" s="3">
        <v>59</v>
      </c>
      <c r="H145">
        <f t="shared" si="4"/>
        <v>140</v>
      </c>
      <c r="I145">
        <f t="shared" si="5"/>
        <v>195</v>
      </c>
    </row>
    <row r="146" spans="1:9" x14ac:dyDescent="0.3">
      <c r="A146" s="2" t="s">
        <v>137</v>
      </c>
      <c r="B146" s="37">
        <v>1.0022204751415914E-4</v>
      </c>
      <c r="C146" s="37">
        <v>9.0457668191751216E-5</v>
      </c>
      <c r="D146" s="3">
        <v>45</v>
      </c>
      <c r="E146" s="3">
        <v>19</v>
      </c>
      <c r="F146" s="37">
        <v>9.7110065154784342E-5</v>
      </c>
      <c r="G146" s="3">
        <v>64</v>
      </c>
      <c r="H146">
        <f t="shared" si="4"/>
        <v>141</v>
      </c>
      <c r="I146">
        <f t="shared" si="5"/>
        <v>134</v>
      </c>
    </row>
    <row r="147" spans="1:9" x14ac:dyDescent="0.3">
      <c r="A147" s="2" t="s">
        <v>135</v>
      </c>
      <c r="B147" s="37">
        <v>9.5767734291307628E-5</v>
      </c>
      <c r="C147" s="37">
        <v>1.1426231771589627E-4</v>
      </c>
      <c r="D147" s="3">
        <v>43</v>
      </c>
      <c r="E147" s="3">
        <v>24</v>
      </c>
      <c r="F147" s="37">
        <v>1.0166209945891486E-4</v>
      </c>
      <c r="G147" s="3">
        <v>67</v>
      </c>
      <c r="H147">
        <f t="shared" si="4"/>
        <v>142</v>
      </c>
      <c r="I147">
        <f t="shared" si="5"/>
        <v>132</v>
      </c>
    </row>
    <row r="148" spans="1:9" x14ac:dyDescent="0.3">
      <c r="A148" s="2" t="s">
        <v>178</v>
      </c>
      <c r="B148" s="37">
        <v>8.6859107845604601E-5</v>
      </c>
      <c r="C148" s="37">
        <v>2.3804649524145055E-5</v>
      </c>
      <c r="D148" s="3">
        <v>39</v>
      </c>
      <c r="E148" s="3">
        <v>5</v>
      </c>
      <c r="F148" s="37">
        <v>6.6763169793914237E-5</v>
      </c>
      <c r="G148" s="3">
        <v>44</v>
      </c>
      <c r="H148">
        <f t="shared" si="4"/>
        <v>143</v>
      </c>
      <c r="I148">
        <f t="shared" si="5"/>
        <v>171</v>
      </c>
    </row>
    <row r="149" spans="1:9" x14ac:dyDescent="0.3">
      <c r="A149" s="2" t="s">
        <v>156</v>
      </c>
      <c r="B149" s="37">
        <v>8.6859107845604601E-5</v>
      </c>
      <c r="C149" s="37">
        <v>5.237022895311912E-5</v>
      </c>
      <c r="D149" s="3">
        <v>39</v>
      </c>
      <c r="E149" s="3">
        <v>11</v>
      </c>
      <c r="F149" s="37">
        <v>7.5867238402175263E-5</v>
      </c>
      <c r="G149" s="3">
        <v>50</v>
      </c>
      <c r="H149">
        <f t="shared" si="4"/>
        <v>143</v>
      </c>
      <c r="I149">
        <f t="shared" si="5"/>
        <v>152</v>
      </c>
    </row>
    <row r="150" spans="1:9" x14ac:dyDescent="0.3">
      <c r="A150" s="2" t="s">
        <v>139</v>
      </c>
      <c r="B150" s="37">
        <v>8.4631951234178838E-5</v>
      </c>
      <c r="C150" s="37">
        <v>8.0935808382093195E-5</v>
      </c>
      <c r="D150" s="3">
        <v>38</v>
      </c>
      <c r="E150" s="3">
        <v>17</v>
      </c>
      <c r="F150" s="37">
        <v>8.3453962242392796E-5</v>
      </c>
      <c r="G150" s="3">
        <v>55</v>
      </c>
      <c r="H150">
        <f t="shared" si="4"/>
        <v>145</v>
      </c>
      <c r="I150">
        <f t="shared" si="5"/>
        <v>136</v>
      </c>
    </row>
    <row r="151" spans="1:9" x14ac:dyDescent="0.3">
      <c r="A151" s="2" t="s">
        <v>146</v>
      </c>
      <c r="B151" s="37">
        <v>8.2404794622753074E-5</v>
      </c>
      <c r="C151" s="37">
        <v>6.6653018667606157E-5</v>
      </c>
      <c r="D151" s="3">
        <v>37</v>
      </c>
      <c r="E151" s="3">
        <v>14</v>
      </c>
      <c r="F151" s="37">
        <v>7.738458317021877E-5</v>
      </c>
      <c r="G151" s="3">
        <v>51</v>
      </c>
      <c r="H151">
        <f t="shared" si="4"/>
        <v>146</v>
      </c>
      <c r="I151">
        <f t="shared" si="5"/>
        <v>143</v>
      </c>
    </row>
    <row r="152" spans="1:9" x14ac:dyDescent="0.3">
      <c r="A152" s="2" t="s">
        <v>144</v>
      </c>
      <c r="B152" s="37">
        <v>8.2404794622753074E-5</v>
      </c>
      <c r="C152" s="37">
        <v>7.1413948572435175E-5</v>
      </c>
      <c r="D152" s="3">
        <v>37</v>
      </c>
      <c r="E152" s="3">
        <v>15</v>
      </c>
      <c r="F152" s="37">
        <v>7.8901927938262277E-5</v>
      </c>
      <c r="G152" s="3">
        <v>52</v>
      </c>
      <c r="H152">
        <f t="shared" si="4"/>
        <v>146</v>
      </c>
      <c r="I152">
        <f t="shared" si="5"/>
        <v>141</v>
      </c>
    </row>
    <row r="153" spans="1:9" x14ac:dyDescent="0.3">
      <c r="A153" s="2" t="s">
        <v>143</v>
      </c>
      <c r="B153" s="37">
        <v>7.5723324788475797E-5</v>
      </c>
      <c r="C153" s="37">
        <v>7.6174878477264178E-5</v>
      </c>
      <c r="D153" s="3">
        <v>34</v>
      </c>
      <c r="E153" s="3">
        <v>16</v>
      </c>
      <c r="F153" s="37">
        <v>7.5867238402175263E-5</v>
      </c>
      <c r="G153" s="3">
        <v>50</v>
      </c>
      <c r="H153">
        <f t="shared" si="4"/>
        <v>148</v>
      </c>
      <c r="I153">
        <f t="shared" si="5"/>
        <v>138</v>
      </c>
    </row>
    <row r="154" spans="1:9" x14ac:dyDescent="0.3">
      <c r="A154" s="2" t="s">
        <v>159</v>
      </c>
      <c r="B154" s="37">
        <v>7.3496168177050047E-5</v>
      </c>
      <c r="C154" s="37">
        <v>4.760929904829011E-5</v>
      </c>
      <c r="D154" s="3">
        <v>33</v>
      </c>
      <c r="E154" s="3">
        <v>10</v>
      </c>
      <c r="F154" s="37">
        <v>6.524582502587073E-5</v>
      </c>
      <c r="G154" s="3">
        <v>43</v>
      </c>
      <c r="H154">
        <f t="shared" si="4"/>
        <v>149</v>
      </c>
      <c r="I154">
        <f t="shared" si="5"/>
        <v>154</v>
      </c>
    </row>
    <row r="155" spans="1:9" x14ac:dyDescent="0.3">
      <c r="A155" s="2" t="s">
        <v>145</v>
      </c>
      <c r="B155" s="37">
        <v>7.1269011565624284E-5</v>
      </c>
      <c r="C155" s="37">
        <v>7.1413948572435175E-5</v>
      </c>
      <c r="D155" s="3">
        <v>32</v>
      </c>
      <c r="E155" s="3">
        <v>15</v>
      </c>
      <c r="F155" s="37">
        <v>7.1315204098044743E-5</v>
      </c>
      <c r="G155" s="3">
        <v>47</v>
      </c>
      <c r="H155">
        <f t="shared" si="4"/>
        <v>150</v>
      </c>
      <c r="I155">
        <f t="shared" si="5"/>
        <v>141</v>
      </c>
    </row>
    <row r="156" spans="1:9" x14ac:dyDescent="0.3">
      <c r="A156" s="2" t="s">
        <v>154</v>
      </c>
      <c r="B156" s="37">
        <v>6.681469834277277E-5</v>
      </c>
      <c r="C156" s="37">
        <v>5.7131158857948137E-5</v>
      </c>
      <c r="D156" s="3">
        <v>30</v>
      </c>
      <c r="E156" s="3">
        <v>12</v>
      </c>
      <c r="F156" s="37">
        <v>6.3728480257827224E-5</v>
      </c>
      <c r="G156" s="3">
        <v>42</v>
      </c>
      <c r="H156">
        <f t="shared" si="4"/>
        <v>151</v>
      </c>
      <c r="I156">
        <f t="shared" si="5"/>
        <v>148</v>
      </c>
    </row>
    <row r="157" spans="1:9" x14ac:dyDescent="0.3">
      <c r="A157" s="2" t="s">
        <v>138</v>
      </c>
      <c r="B157" s="37">
        <v>6.4587541731347007E-5</v>
      </c>
      <c r="C157" s="37">
        <v>8.5696738286922199E-5</v>
      </c>
      <c r="D157" s="3">
        <v>29</v>
      </c>
      <c r="E157" s="3">
        <v>18</v>
      </c>
      <c r="F157" s="37">
        <v>7.1315204098044743E-5</v>
      </c>
      <c r="G157" s="3">
        <v>47</v>
      </c>
      <c r="H157">
        <f t="shared" si="4"/>
        <v>152</v>
      </c>
      <c r="I157">
        <f t="shared" si="5"/>
        <v>135</v>
      </c>
    </row>
    <row r="158" spans="1:9" x14ac:dyDescent="0.3">
      <c r="A158" s="2" t="s">
        <v>134</v>
      </c>
      <c r="B158" s="37">
        <v>6.4587541731347007E-5</v>
      </c>
      <c r="C158" s="37">
        <v>1.2378417752555428E-4</v>
      </c>
      <c r="D158" s="3">
        <v>29</v>
      </c>
      <c r="E158" s="3">
        <v>26</v>
      </c>
      <c r="F158" s="37">
        <v>8.3453962242392796E-5</v>
      </c>
      <c r="G158" s="3">
        <v>55</v>
      </c>
      <c r="H158">
        <f t="shared" si="4"/>
        <v>152</v>
      </c>
      <c r="I158">
        <f t="shared" si="5"/>
        <v>131</v>
      </c>
    </row>
    <row r="159" spans="1:9" x14ac:dyDescent="0.3">
      <c r="A159" s="2" t="s">
        <v>140</v>
      </c>
      <c r="B159" s="37">
        <v>6.4587541731347007E-5</v>
      </c>
      <c r="C159" s="37">
        <v>8.0935808382093195E-5</v>
      </c>
      <c r="D159" s="3">
        <v>29</v>
      </c>
      <c r="E159" s="3">
        <v>17</v>
      </c>
      <c r="F159" s="37">
        <v>6.979785933000125E-5</v>
      </c>
      <c r="G159" s="3">
        <v>46</v>
      </c>
      <c r="H159">
        <f t="shared" si="4"/>
        <v>152</v>
      </c>
      <c r="I159">
        <f t="shared" si="5"/>
        <v>136</v>
      </c>
    </row>
    <row r="160" spans="1:9" x14ac:dyDescent="0.3">
      <c r="A160" s="2" t="s">
        <v>147</v>
      </c>
      <c r="B160" s="37">
        <v>6.2360385119921243E-5</v>
      </c>
      <c r="C160" s="37">
        <v>6.189208876277714E-5</v>
      </c>
      <c r="D160" s="3">
        <v>28</v>
      </c>
      <c r="E160" s="3">
        <v>13</v>
      </c>
      <c r="F160" s="37">
        <v>6.2211135489783717E-5</v>
      </c>
      <c r="G160" s="3">
        <v>41</v>
      </c>
      <c r="H160">
        <f t="shared" si="4"/>
        <v>155</v>
      </c>
      <c r="I160">
        <f t="shared" si="5"/>
        <v>144</v>
      </c>
    </row>
    <row r="161" spans="1:9" x14ac:dyDescent="0.3">
      <c r="A161" s="2" t="s">
        <v>160</v>
      </c>
      <c r="B161" s="37">
        <v>6.0133228508495486E-5</v>
      </c>
      <c r="C161" s="37">
        <v>4.2848369143461099E-5</v>
      </c>
      <c r="D161" s="3">
        <v>27</v>
      </c>
      <c r="E161" s="3">
        <v>9</v>
      </c>
      <c r="F161" s="37">
        <v>5.4624411649566191E-5</v>
      </c>
      <c r="G161" s="3">
        <v>36</v>
      </c>
      <c r="H161">
        <f t="shared" si="4"/>
        <v>156</v>
      </c>
      <c r="I161">
        <f t="shared" si="5"/>
        <v>157</v>
      </c>
    </row>
    <row r="162" spans="1:9" x14ac:dyDescent="0.3">
      <c r="A162" s="2" t="s">
        <v>161</v>
      </c>
      <c r="B162" s="37">
        <v>5.790607189706973E-5</v>
      </c>
      <c r="C162" s="37">
        <v>4.2848369143461099E-5</v>
      </c>
      <c r="D162" s="3">
        <v>26</v>
      </c>
      <c r="E162" s="3">
        <v>9</v>
      </c>
      <c r="F162" s="37">
        <v>5.3107066881522684E-5</v>
      </c>
      <c r="G162" s="3">
        <v>35</v>
      </c>
      <c r="H162">
        <f t="shared" si="4"/>
        <v>157</v>
      </c>
      <c r="I162">
        <f t="shared" si="5"/>
        <v>157</v>
      </c>
    </row>
    <row r="163" spans="1:9" x14ac:dyDescent="0.3">
      <c r="A163" s="2" t="s">
        <v>172</v>
      </c>
      <c r="B163" s="37">
        <v>5.790607189706973E-5</v>
      </c>
      <c r="C163" s="37">
        <v>2.8565579428974068E-5</v>
      </c>
      <c r="D163" s="3">
        <v>26</v>
      </c>
      <c r="E163" s="3">
        <v>6</v>
      </c>
      <c r="F163" s="37">
        <v>4.8555032577392171E-5</v>
      </c>
      <c r="G163" s="3">
        <v>32</v>
      </c>
      <c r="H163">
        <f t="shared" si="4"/>
        <v>157</v>
      </c>
      <c r="I163">
        <f t="shared" si="5"/>
        <v>167</v>
      </c>
    </row>
    <row r="164" spans="1:9" x14ac:dyDescent="0.3">
      <c r="A164" s="2" t="s">
        <v>149</v>
      </c>
      <c r="B164" s="37">
        <v>5.790607189706973E-5</v>
      </c>
      <c r="C164" s="37">
        <v>6.189208876277714E-5</v>
      </c>
      <c r="D164" s="3">
        <v>26</v>
      </c>
      <c r="E164" s="3">
        <v>13</v>
      </c>
      <c r="F164" s="37">
        <v>5.9176445953696704E-5</v>
      </c>
      <c r="G164" s="3">
        <v>39</v>
      </c>
      <c r="H164">
        <f t="shared" si="4"/>
        <v>157</v>
      </c>
      <c r="I164">
        <f t="shared" si="5"/>
        <v>144</v>
      </c>
    </row>
    <row r="165" spans="1:9" x14ac:dyDescent="0.3">
      <c r="A165" s="2" t="s">
        <v>150</v>
      </c>
      <c r="B165" s="37">
        <v>5.3451758674218209E-5</v>
      </c>
      <c r="C165" s="37">
        <v>6.189208876277714E-5</v>
      </c>
      <c r="D165" s="3">
        <v>24</v>
      </c>
      <c r="E165" s="3">
        <v>13</v>
      </c>
      <c r="F165" s="37">
        <v>5.6141756417609698E-5</v>
      </c>
      <c r="G165" s="3">
        <v>37</v>
      </c>
      <c r="H165">
        <f t="shared" si="4"/>
        <v>160</v>
      </c>
      <c r="I165">
        <f t="shared" si="5"/>
        <v>144</v>
      </c>
    </row>
    <row r="166" spans="1:9" x14ac:dyDescent="0.3">
      <c r="A166" s="2" t="s">
        <v>177</v>
      </c>
      <c r="B166" s="37">
        <v>5.1224602062792453E-5</v>
      </c>
      <c r="C166" s="37">
        <v>2.3804649524145055E-5</v>
      </c>
      <c r="D166" s="3">
        <v>23</v>
      </c>
      <c r="E166" s="3">
        <v>5</v>
      </c>
      <c r="F166" s="37">
        <v>4.2485653505218152E-5</v>
      </c>
      <c r="G166" s="3">
        <v>28</v>
      </c>
      <c r="H166">
        <f t="shared" si="4"/>
        <v>161</v>
      </c>
      <c r="I166">
        <f t="shared" si="5"/>
        <v>171</v>
      </c>
    </row>
    <row r="167" spans="1:9" x14ac:dyDescent="0.3">
      <c r="A167" s="2" t="s">
        <v>142</v>
      </c>
      <c r="B167" s="37">
        <v>4.8997445451366696E-5</v>
      </c>
      <c r="C167" s="37">
        <v>7.6174878477264178E-5</v>
      </c>
      <c r="D167" s="3">
        <v>22</v>
      </c>
      <c r="E167" s="3">
        <v>16</v>
      </c>
      <c r="F167" s="37">
        <v>5.7659101185653204E-5</v>
      </c>
      <c r="G167" s="3">
        <v>38</v>
      </c>
      <c r="H167">
        <f t="shared" si="4"/>
        <v>162</v>
      </c>
      <c r="I167">
        <f t="shared" si="5"/>
        <v>138</v>
      </c>
    </row>
    <row r="168" spans="1:9" x14ac:dyDescent="0.3">
      <c r="A168" s="2" t="s">
        <v>207</v>
      </c>
      <c r="B168" s="37">
        <v>4.6770288839940932E-5</v>
      </c>
      <c r="C168" s="37">
        <v>4.7609299048290111E-6</v>
      </c>
      <c r="D168" s="3">
        <v>21</v>
      </c>
      <c r="E168" s="3">
        <v>1</v>
      </c>
      <c r="F168" s="37">
        <v>3.3381584896957119E-5</v>
      </c>
      <c r="G168" s="3">
        <v>22</v>
      </c>
      <c r="H168">
        <f t="shared" si="4"/>
        <v>163</v>
      </c>
      <c r="I168">
        <f t="shared" si="5"/>
        <v>202</v>
      </c>
    </row>
    <row r="169" spans="1:9" x14ac:dyDescent="0.3">
      <c r="A169" s="2" t="s">
        <v>169</v>
      </c>
      <c r="B169" s="37">
        <v>4.4543132228515176E-5</v>
      </c>
      <c r="C169" s="37">
        <v>3.3326509333803079E-5</v>
      </c>
      <c r="D169" s="3">
        <v>20</v>
      </c>
      <c r="E169" s="3">
        <v>7</v>
      </c>
      <c r="F169" s="37">
        <v>4.0968308737174645E-5</v>
      </c>
      <c r="G169" s="3">
        <v>27</v>
      </c>
      <c r="H169">
        <f t="shared" si="4"/>
        <v>164</v>
      </c>
      <c r="I169">
        <f t="shared" si="5"/>
        <v>163</v>
      </c>
    </row>
    <row r="170" spans="1:9" x14ac:dyDescent="0.3">
      <c r="A170" s="2" t="s">
        <v>166</v>
      </c>
      <c r="B170" s="37">
        <v>4.4543132228515176E-5</v>
      </c>
      <c r="C170" s="37">
        <v>3.3326509333803079E-5</v>
      </c>
      <c r="D170" s="3">
        <v>20</v>
      </c>
      <c r="E170" s="3">
        <v>7</v>
      </c>
      <c r="F170" s="37">
        <v>4.0968308737174645E-5</v>
      </c>
      <c r="G170" s="3">
        <v>27</v>
      </c>
      <c r="H170">
        <f t="shared" si="4"/>
        <v>164</v>
      </c>
      <c r="I170">
        <f t="shared" si="5"/>
        <v>163</v>
      </c>
    </row>
    <row r="171" spans="1:9" x14ac:dyDescent="0.3">
      <c r="A171" s="2" t="s">
        <v>174</v>
      </c>
      <c r="B171" s="37">
        <v>4.4543132228515176E-5</v>
      </c>
      <c r="C171" s="37">
        <v>2.3804649524145055E-5</v>
      </c>
      <c r="D171" s="3">
        <v>20</v>
      </c>
      <c r="E171" s="3">
        <v>5</v>
      </c>
      <c r="F171" s="37">
        <v>3.7933619201087632E-5</v>
      </c>
      <c r="G171" s="3">
        <v>25</v>
      </c>
      <c r="H171">
        <f t="shared" si="4"/>
        <v>164</v>
      </c>
      <c r="I171">
        <f t="shared" si="5"/>
        <v>171</v>
      </c>
    </row>
    <row r="172" spans="1:9" x14ac:dyDescent="0.3">
      <c r="A172" s="2" t="s">
        <v>176</v>
      </c>
      <c r="B172" s="37">
        <v>4.4543132228515176E-5</v>
      </c>
      <c r="C172" s="37">
        <v>2.3804649524145055E-5</v>
      </c>
      <c r="D172" s="3">
        <v>20</v>
      </c>
      <c r="E172" s="3">
        <v>5</v>
      </c>
      <c r="F172" s="37">
        <v>3.7933619201087632E-5</v>
      </c>
      <c r="G172" s="3">
        <v>25</v>
      </c>
      <c r="H172">
        <f t="shared" si="4"/>
        <v>164</v>
      </c>
      <c r="I172">
        <f t="shared" si="5"/>
        <v>171</v>
      </c>
    </row>
    <row r="173" spans="1:9" x14ac:dyDescent="0.3">
      <c r="A173" s="2" t="s">
        <v>162</v>
      </c>
      <c r="B173" s="37">
        <v>4.2315975617089419E-5</v>
      </c>
      <c r="C173" s="37">
        <v>4.2848369143461099E-5</v>
      </c>
      <c r="D173" s="3">
        <v>19</v>
      </c>
      <c r="E173" s="3">
        <v>9</v>
      </c>
      <c r="F173" s="37">
        <v>4.2485653505218152E-5</v>
      </c>
      <c r="G173" s="3">
        <v>28</v>
      </c>
      <c r="H173">
        <f t="shared" si="4"/>
        <v>168</v>
      </c>
      <c r="I173">
        <f t="shared" si="5"/>
        <v>157</v>
      </c>
    </row>
    <row r="174" spans="1:9" x14ac:dyDescent="0.3">
      <c r="A174" s="2" t="s">
        <v>163</v>
      </c>
      <c r="B174" s="37">
        <v>4.2315975617089419E-5</v>
      </c>
      <c r="C174" s="37">
        <v>4.2848369143461099E-5</v>
      </c>
      <c r="D174" s="3">
        <v>19</v>
      </c>
      <c r="E174" s="3">
        <v>9</v>
      </c>
      <c r="F174" s="37">
        <v>4.2485653505218152E-5</v>
      </c>
      <c r="G174" s="3">
        <v>28</v>
      </c>
      <c r="H174">
        <f t="shared" si="4"/>
        <v>168</v>
      </c>
      <c r="I174">
        <f t="shared" si="5"/>
        <v>157</v>
      </c>
    </row>
    <row r="175" spans="1:9" x14ac:dyDescent="0.3">
      <c r="A175" s="2" t="s">
        <v>151</v>
      </c>
      <c r="B175" s="37">
        <v>4.2315975617089419E-5</v>
      </c>
      <c r="C175" s="37">
        <v>5.7131158857948137E-5</v>
      </c>
      <c r="D175" s="3">
        <v>19</v>
      </c>
      <c r="E175" s="3">
        <v>12</v>
      </c>
      <c r="F175" s="37">
        <v>4.7037687809348665E-5</v>
      </c>
      <c r="G175" s="3">
        <v>31</v>
      </c>
      <c r="H175">
        <f t="shared" si="4"/>
        <v>168</v>
      </c>
      <c r="I175">
        <f t="shared" si="5"/>
        <v>148</v>
      </c>
    </row>
    <row r="176" spans="1:9" x14ac:dyDescent="0.3">
      <c r="A176" s="2" t="s">
        <v>167</v>
      </c>
      <c r="B176" s="37">
        <v>4.0088819005663662E-5</v>
      </c>
      <c r="C176" s="37">
        <v>3.3326509333803079E-5</v>
      </c>
      <c r="D176" s="3">
        <v>18</v>
      </c>
      <c r="E176" s="3">
        <v>7</v>
      </c>
      <c r="F176" s="37">
        <v>3.7933619201087632E-5</v>
      </c>
      <c r="G176" s="3">
        <v>25</v>
      </c>
      <c r="H176">
        <f t="shared" si="4"/>
        <v>171</v>
      </c>
      <c r="I176">
        <f t="shared" si="5"/>
        <v>163</v>
      </c>
    </row>
    <row r="177" spans="1:9" x14ac:dyDescent="0.3">
      <c r="A177" s="2" t="s">
        <v>155</v>
      </c>
      <c r="B177" s="37">
        <v>3.7861662394237899E-5</v>
      </c>
      <c r="C177" s="37">
        <v>5.237022895311912E-5</v>
      </c>
      <c r="D177" s="3">
        <v>17</v>
      </c>
      <c r="E177" s="3">
        <v>11</v>
      </c>
      <c r="F177" s="37">
        <v>4.2485653505218152E-5</v>
      </c>
      <c r="G177" s="3">
        <v>28</v>
      </c>
      <c r="H177">
        <f t="shared" si="4"/>
        <v>172</v>
      </c>
      <c r="I177">
        <f t="shared" si="5"/>
        <v>152</v>
      </c>
    </row>
    <row r="178" spans="1:9" x14ac:dyDescent="0.3">
      <c r="A178" s="2" t="s">
        <v>158</v>
      </c>
      <c r="B178" s="37">
        <v>3.5634505782812142E-5</v>
      </c>
      <c r="C178" s="37">
        <v>4.760929904829011E-5</v>
      </c>
      <c r="D178" s="3">
        <v>16</v>
      </c>
      <c r="E178" s="3">
        <v>10</v>
      </c>
      <c r="F178" s="37">
        <v>3.9450963969131138E-5</v>
      </c>
      <c r="G178" s="3">
        <v>26</v>
      </c>
      <c r="H178">
        <f t="shared" si="4"/>
        <v>173</v>
      </c>
      <c r="I178">
        <f t="shared" si="5"/>
        <v>154</v>
      </c>
    </row>
    <row r="179" spans="1:9" x14ac:dyDescent="0.3">
      <c r="A179" s="2" t="s">
        <v>210</v>
      </c>
      <c r="B179" s="37">
        <v>3.5634505782812142E-5</v>
      </c>
      <c r="C179" s="37">
        <v>4.7609299048290111E-6</v>
      </c>
      <c r="D179" s="3">
        <v>16</v>
      </c>
      <c r="E179" s="3">
        <v>1</v>
      </c>
      <c r="F179" s="37">
        <v>2.5794861056739589E-5</v>
      </c>
      <c r="G179" s="3">
        <v>17</v>
      </c>
      <c r="H179">
        <f t="shared" si="4"/>
        <v>173</v>
      </c>
      <c r="I179">
        <f t="shared" si="5"/>
        <v>202</v>
      </c>
    </row>
    <row r="180" spans="1:9" x14ac:dyDescent="0.3">
      <c r="A180" s="2" t="s">
        <v>185</v>
      </c>
      <c r="B180" s="37">
        <v>3.1180192559960622E-5</v>
      </c>
      <c r="C180" s="37">
        <v>1.9043719619316045E-5</v>
      </c>
      <c r="D180" s="3">
        <v>14</v>
      </c>
      <c r="E180" s="3">
        <v>4</v>
      </c>
      <c r="F180" s="37">
        <v>2.7312205824783095E-5</v>
      </c>
      <c r="G180" s="3">
        <v>18</v>
      </c>
      <c r="H180">
        <f t="shared" si="4"/>
        <v>175</v>
      </c>
      <c r="I180">
        <f t="shared" si="5"/>
        <v>176</v>
      </c>
    </row>
    <row r="181" spans="1:9" x14ac:dyDescent="0.3">
      <c r="A181" s="2" t="s">
        <v>168</v>
      </c>
      <c r="B181" s="37">
        <v>3.1180192559960622E-5</v>
      </c>
      <c r="C181" s="37">
        <v>3.3326509333803079E-5</v>
      </c>
      <c r="D181" s="3">
        <v>14</v>
      </c>
      <c r="E181" s="3">
        <v>7</v>
      </c>
      <c r="F181" s="37">
        <v>3.1864240128913612E-5</v>
      </c>
      <c r="G181" s="3">
        <v>21</v>
      </c>
      <c r="H181">
        <f t="shared" si="4"/>
        <v>175</v>
      </c>
      <c r="I181">
        <f t="shared" si="5"/>
        <v>163</v>
      </c>
    </row>
    <row r="182" spans="1:9" x14ac:dyDescent="0.3">
      <c r="A182" s="2" t="s">
        <v>164</v>
      </c>
      <c r="B182" s="37">
        <v>2.8953035948534865E-5</v>
      </c>
      <c r="C182" s="37">
        <v>3.8087439238632089E-5</v>
      </c>
      <c r="D182" s="3">
        <v>13</v>
      </c>
      <c r="E182" s="3">
        <v>8</v>
      </c>
      <c r="F182" s="37">
        <v>3.1864240128913612E-5</v>
      </c>
      <c r="G182" s="3">
        <v>21</v>
      </c>
      <c r="H182">
        <f t="shared" si="4"/>
        <v>177</v>
      </c>
      <c r="I182">
        <f t="shared" si="5"/>
        <v>161</v>
      </c>
    </row>
    <row r="183" spans="1:9" x14ac:dyDescent="0.3">
      <c r="A183" s="2" t="s">
        <v>180</v>
      </c>
      <c r="B183" s="37">
        <v>2.6725879337109105E-5</v>
      </c>
      <c r="C183" s="37">
        <v>1.9043719619316045E-5</v>
      </c>
      <c r="D183" s="3">
        <v>12</v>
      </c>
      <c r="E183" s="3">
        <v>4</v>
      </c>
      <c r="F183" s="37">
        <v>2.4277516288696086E-5</v>
      </c>
      <c r="G183" s="3">
        <v>16</v>
      </c>
      <c r="H183">
        <f t="shared" si="4"/>
        <v>178</v>
      </c>
      <c r="I183">
        <f t="shared" si="5"/>
        <v>176</v>
      </c>
    </row>
    <row r="184" spans="1:9" x14ac:dyDescent="0.3">
      <c r="A184" s="2" t="s">
        <v>183</v>
      </c>
      <c r="B184" s="37">
        <v>2.4498722725683348E-5</v>
      </c>
      <c r="C184" s="37">
        <v>1.9043719619316045E-5</v>
      </c>
      <c r="D184" s="3">
        <v>11</v>
      </c>
      <c r="E184" s="3">
        <v>4</v>
      </c>
      <c r="F184" s="37">
        <v>2.2760171520652579E-5</v>
      </c>
      <c r="G184" s="3">
        <v>15</v>
      </c>
      <c r="H184">
        <f t="shared" si="4"/>
        <v>179</v>
      </c>
      <c r="I184">
        <f t="shared" si="5"/>
        <v>176</v>
      </c>
    </row>
    <row r="185" spans="1:9" x14ac:dyDescent="0.3">
      <c r="A185" s="2" t="s">
        <v>191</v>
      </c>
      <c r="B185" s="37">
        <v>2.2271566114257588E-5</v>
      </c>
      <c r="C185" s="37">
        <v>1.4282789714487034E-5</v>
      </c>
      <c r="D185" s="3">
        <v>10</v>
      </c>
      <c r="E185" s="3">
        <v>3</v>
      </c>
      <c r="F185" s="37">
        <v>1.9725481984565569E-5</v>
      </c>
      <c r="G185" s="3">
        <v>13</v>
      </c>
      <c r="H185">
        <f t="shared" si="4"/>
        <v>180</v>
      </c>
      <c r="I185">
        <f t="shared" si="5"/>
        <v>185</v>
      </c>
    </row>
    <row r="186" spans="1:9" x14ac:dyDescent="0.3">
      <c r="A186" s="2" t="s">
        <v>165</v>
      </c>
      <c r="B186" s="37">
        <v>2.2271566114257588E-5</v>
      </c>
      <c r="C186" s="37">
        <v>3.8087439238632089E-5</v>
      </c>
      <c r="D186" s="3">
        <v>10</v>
      </c>
      <c r="E186" s="3">
        <v>8</v>
      </c>
      <c r="F186" s="37">
        <v>2.7312205824783095E-5</v>
      </c>
      <c r="G186" s="3">
        <v>18</v>
      </c>
      <c r="H186">
        <f t="shared" si="4"/>
        <v>180</v>
      </c>
      <c r="I186">
        <f t="shared" si="5"/>
        <v>161</v>
      </c>
    </row>
    <row r="187" spans="1:9" x14ac:dyDescent="0.3">
      <c r="A187" s="2" t="s">
        <v>173</v>
      </c>
      <c r="B187" s="37">
        <v>2.2271566114257588E-5</v>
      </c>
      <c r="C187" s="37">
        <v>2.8565579428974068E-5</v>
      </c>
      <c r="D187" s="3">
        <v>10</v>
      </c>
      <c r="E187" s="3">
        <v>6</v>
      </c>
      <c r="F187" s="37">
        <v>2.4277516288696086E-5</v>
      </c>
      <c r="G187" s="3">
        <v>16</v>
      </c>
      <c r="H187">
        <f t="shared" si="4"/>
        <v>180</v>
      </c>
      <c r="I187">
        <f t="shared" si="5"/>
        <v>167</v>
      </c>
    </row>
    <row r="188" spans="1:9" x14ac:dyDescent="0.3">
      <c r="A188" s="2" t="s">
        <v>171</v>
      </c>
      <c r="B188" s="37">
        <v>2.2271566114257588E-5</v>
      </c>
      <c r="C188" s="37">
        <v>2.8565579428974068E-5</v>
      </c>
      <c r="D188" s="3">
        <v>10</v>
      </c>
      <c r="E188" s="3">
        <v>6</v>
      </c>
      <c r="F188" s="37">
        <v>2.4277516288696086E-5</v>
      </c>
      <c r="G188" s="3">
        <v>16</v>
      </c>
      <c r="H188">
        <f t="shared" si="4"/>
        <v>180</v>
      </c>
      <c r="I188">
        <f t="shared" si="5"/>
        <v>167</v>
      </c>
    </row>
    <row r="189" spans="1:9" x14ac:dyDescent="0.3">
      <c r="A189" s="2" t="s">
        <v>189</v>
      </c>
      <c r="B189" s="37">
        <v>2.2271566114257588E-5</v>
      </c>
      <c r="C189" s="37">
        <v>1.4282789714487034E-5</v>
      </c>
      <c r="D189" s="3">
        <v>10</v>
      </c>
      <c r="E189" s="3">
        <v>3</v>
      </c>
      <c r="F189" s="37">
        <v>1.9725481984565569E-5</v>
      </c>
      <c r="G189" s="3">
        <v>13</v>
      </c>
      <c r="H189">
        <f t="shared" si="4"/>
        <v>180</v>
      </c>
      <c r="I189">
        <f t="shared" si="5"/>
        <v>185</v>
      </c>
    </row>
    <row r="190" spans="1:9" x14ac:dyDescent="0.3">
      <c r="A190" s="2" t="s">
        <v>198</v>
      </c>
      <c r="B190" s="37">
        <v>2.0044409502831831E-5</v>
      </c>
      <c r="C190" s="37">
        <v>9.5218598096580223E-6</v>
      </c>
      <c r="D190" s="3">
        <v>9</v>
      </c>
      <c r="E190" s="3">
        <v>2</v>
      </c>
      <c r="F190" s="37">
        <v>1.6690792448478559E-5</v>
      </c>
      <c r="G190" s="3">
        <v>11</v>
      </c>
      <c r="H190">
        <f t="shared" si="4"/>
        <v>185</v>
      </c>
      <c r="I190">
        <f t="shared" si="5"/>
        <v>195</v>
      </c>
    </row>
    <row r="191" spans="1:9" x14ac:dyDescent="0.3">
      <c r="A191" s="2" t="s">
        <v>193</v>
      </c>
      <c r="B191" s="37">
        <v>1.7817252891406071E-5</v>
      </c>
      <c r="C191" s="37">
        <v>1.4282789714487034E-5</v>
      </c>
      <c r="D191" s="3">
        <v>8</v>
      </c>
      <c r="E191" s="3">
        <v>3</v>
      </c>
      <c r="F191" s="37">
        <v>1.6690792448478559E-5</v>
      </c>
      <c r="G191" s="3">
        <v>11</v>
      </c>
      <c r="H191">
        <f t="shared" si="4"/>
        <v>186</v>
      </c>
      <c r="I191">
        <f t="shared" si="5"/>
        <v>185</v>
      </c>
    </row>
    <row r="192" spans="1:9" x14ac:dyDescent="0.3">
      <c r="A192" s="2" t="s">
        <v>194</v>
      </c>
      <c r="B192" s="37">
        <v>1.7817252891406071E-5</v>
      </c>
      <c r="C192" s="37">
        <v>1.4282789714487034E-5</v>
      </c>
      <c r="D192" s="3">
        <v>8</v>
      </c>
      <c r="E192" s="3">
        <v>3</v>
      </c>
      <c r="F192" s="37">
        <v>1.6690792448478559E-5</v>
      </c>
      <c r="G192" s="3">
        <v>11</v>
      </c>
      <c r="H192">
        <f t="shared" si="4"/>
        <v>186</v>
      </c>
      <c r="I192">
        <f t="shared" si="5"/>
        <v>185</v>
      </c>
    </row>
    <row r="193" spans="1:9" x14ac:dyDescent="0.3">
      <c r="A193" s="2" t="s">
        <v>170</v>
      </c>
      <c r="B193" s="37">
        <v>1.7817252891406071E-5</v>
      </c>
      <c r="C193" s="37">
        <v>2.8565579428974068E-5</v>
      </c>
      <c r="D193" s="3">
        <v>8</v>
      </c>
      <c r="E193" s="3">
        <v>6</v>
      </c>
      <c r="F193" s="37">
        <v>2.1242826752609076E-5</v>
      </c>
      <c r="G193" s="3">
        <v>14</v>
      </c>
      <c r="H193">
        <f t="shared" si="4"/>
        <v>186</v>
      </c>
      <c r="I193">
        <f t="shared" si="5"/>
        <v>167</v>
      </c>
    </row>
    <row r="194" spans="1:9" x14ac:dyDescent="0.3">
      <c r="A194" s="2" t="s">
        <v>187</v>
      </c>
      <c r="B194" s="37">
        <v>1.5590096279980311E-5</v>
      </c>
      <c r="C194" s="37">
        <v>1.9043719619316045E-5</v>
      </c>
      <c r="D194" s="3">
        <v>7</v>
      </c>
      <c r="E194" s="3">
        <v>4</v>
      </c>
      <c r="F194" s="37">
        <v>1.6690792448478559E-5</v>
      </c>
      <c r="G194" s="3">
        <v>11</v>
      </c>
      <c r="H194">
        <f t="shared" si="4"/>
        <v>189</v>
      </c>
      <c r="I194">
        <f t="shared" si="5"/>
        <v>176</v>
      </c>
    </row>
    <row r="195" spans="1:9" x14ac:dyDescent="0.3">
      <c r="A195" s="2" t="s">
        <v>190</v>
      </c>
      <c r="B195" s="37">
        <v>1.5590096279980311E-5</v>
      </c>
      <c r="C195" s="37">
        <v>1.4282789714487034E-5</v>
      </c>
      <c r="D195" s="3">
        <v>7</v>
      </c>
      <c r="E195" s="3">
        <v>3</v>
      </c>
      <c r="F195" s="37">
        <v>1.5173447680435053E-5</v>
      </c>
      <c r="G195" s="3">
        <v>10</v>
      </c>
      <c r="H195">
        <f t="shared" si="4"/>
        <v>189</v>
      </c>
      <c r="I195">
        <f t="shared" si="5"/>
        <v>185</v>
      </c>
    </row>
    <row r="196" spans="1:9" x14ac:dyDescent="0.3">
      <c r="A196" s="2" t="s">
        <v>196</v>
      </c>
      <c r="B196" s="37">
        <v>1.5590096279980311E-5</v>
      </c>
      <c r="C196" s="37">
        <v>1.4282789714487034E-5</v>
      </c>
      <c r="D196" s="3">
        <v>7</v>
      </c>
      <c r="E196" s="3">
        <v>3</v>
      </c>
      <c r="F196" s="37">
        <v>1.5173447680435053E-5</v>
      </c>
      <c r="G196" s="3">
        <v>10</v>
      </c>
      <c r="H196">
        <f t="shared" si="4"/>
        <v>189</v>
      </c>
      <c r="I196">
        <f t="shared" si="5"/>
        <v>185</v>
      </c>
    </row>
    <row r="197" spans="1:9" x14ac:dyDescent="0.3">
      <c r="A197" s="2" t="s">
        <v>200</v>
      </c>
      <c r="B197" s="37">
        <v>1.5590096279980311E-5</v>
      </c>
      <c r="C197" s="37">
        <v>9.5218598096580223E-6</v>
      </c>
      <c r="D197" s="3">
        <v>7</v>
      </c>
      <c r="E197" s="3">
        <v>2</v>
      </c>
      <c r="F197" s="37">
        <v>1.3656102912391548E-5</v>
      </c>
      <c r="G197" s="3">
        <v>9</v>
      </c>
      <c r="H197">
        <f t="shared" si="4"/>
        <v>189</v>
      </c>
      <c r="I197">
        <f t="shared" si="5"/>
        <v>195</v>
      </c>
    </row>
    <row r="198" spans="1:9" x14ac:dyDescent="0.3">
      <c r="A198" s="2" t="s">
        <v>206</v>
      </c>
      <c r="B198" s="37">
        <v>1.5590096279980311E-5</v>
      </c>
      <c r="C198" s="37">
        <v>4.7609299048290111E-6</v>
      </c>
      <c r="D198" s="3">
        <v>7</v>
      </c>
      <c r="E198" s="3">
        <v>1</v>
      </c>
      <c r="F198" s="37">
        <v>1.2138758144348043E-5</v>
      </c>
      <c r="G198" s="3">
        <v>8</v>
      </c>
      <c r="H198">
        <f t="shared" si="4"/>
        <v>189</v>
      </c>
      <c r="I198">
        <f t="shared" si="5"/>
        <v>202</v>
      </c>
    </row>
    <row r="199" spans="1:9" x14ac:dyDescent="0.3">
      <c r="A199" s="2" t="s">
        <v>205</v>
      </c>
      <c r="B199" s="37">
        <v>1.3362939668554552E-5</v>
      </c>
      <c r="C199" s="37">
        <v>4.7609299048290111E-6</v>
      </c>
      <c r="D199" s="3">
        <v>6</v>
      </c>
      <c r="E199" s="3">
        <v>1</v>
      </c>
      <c r="F199" s="37">
        <v>1.0621413376304538E-5</v>
      </c>
      <c r="G199" s="3">
        <v>7</v>
      </c>
      <c r="H199">
        <f t="shared" ref="H199:H215" si="6">_xlfn.RANK.EQ(B199,$B$6:$B$215,0)</f>
        <v>194</v>
      </c>
      <c r="I199">
        <f t="shared" ref="I199:I215" si="7">_xlfn.RANK.EQ(C199,$C$6:$C$215,0)</f>
        <v>202</v>
      </c>
    </row>
    <row r="200" spans="1:9" x14ac:dyDescent="0.3">
      <c r="A200" s="2" t="s">
        <v>175</v>
      </c>
      <c r="B200" s="37">
        <v>1.3362939668554552E-5</v>
      </c>
      <c r="C200" s="37">
        <v>2.3804649524145055E-5</v>
      </c>
      <c r="D200" s="3">
        <v>6</v>
      </c>
      <c r="E200" s="3">
        <v>5</v>
      </c>
      <c r="F200" s="37">
        <v>1.6690792448478559E-5</v>
      </c>
      <c r="G200" s="3">
        <v>11</v>
      </c>
      <c r="H200">
        <f t="shared" si="6"/>
        <v>194</v>
      </c>
      <c r="I200">
        <f t="shared" si="7"/>
        <v>171</v>
      </c>
    </row>
    <row r="201" spans="1:9" x14ac:dyDescent="0.3">
      <c r="A201" s="2" t="s">
        <v>197</v>
      </c>
      <c r="B201" s="37">
        <v>1.3362939668554552E-5</v>
      </c>
      <c r="C201" s="37">
        <v>1.4282789714487034E-5</v>
      </c>
      <c r="D201" s="3">
        <v>6</v>
      </c>
      <c r="E201" s="3">
        <v>3</v>
      </c>
      <c r="F201" s="37">
        <v>1.3656102912391548E-5</v>
      </c>
      <c r="G201" s="3">
        <v>9</v>
      </c>
      <c r="H201">
        <f t="shared" si="6"/>
        <v>194</v>
      </c>
      <c r="I201">
        <f t="shared" si="7"/>
        <v>185</v>
      </c>
    </row>
    <row r="202" spans="1:9" x14ac:dyDescent="0.3">
      <c r="A202" s="2" t="s">
        <v>192</v>
      </c>
      <c r="B202" s="37">
        <v>1.3362939668554552E-5</v>
      </c>
      <c r="C202" s="37">
        <v>1.4282789714487034E-5</v>
      </c>
      <c r="D202" s="3">
        <v>6</v>
      </c>
      <c r="E202" s="3">
        <v>3</v>
      </c>
      <c r="F202" s="37">
        <v>1.3656102912391548E-5</v>
      </c>
      <c r="G202" s="3">
        <v>9</v>
      </c>
      <c r="H202">
        <f t="shared" si="6"/>
        <v>194</v>
      </c>
      <c r="I202">
        <f t="shared" si="7"/>
        <v>185</v>
      </c>
    </row>
    <row r="203" spans="1:9" x14ac:dyDescent="0.3">
      <c r="A203" s="2" t="s">
        <v>186</v>
      </c>
      <c r="B203" s="37">
        <v>1.3362939668554552E-5</v>
      </c>
      <c r="C203" s="37">
        <v>1.9043719619316045E-5</v>
      </c>
      <c r="D203" s="3">
        <v>6</v>
      </c>
      <c r="E203" s="3">
        <v>4</v>
      </c>
      <c r="F203" s="37">
        <v>1.5173447680435053E-5</v>
      </c>
      <c r="G203" s="3">
        <v>10</v>
      </c>
      <c r="H203">
        <f t="shared" si="6"/>
        <v>194</v>
      </c>
      <c r="I203">
        <f t="shared" si="7"/>
        <v>176</v>
      </c>
    </row>
    <row r="204" spans="1:9" x14ac:dyDescent="0.3">
      <c r="A204" s="2" t="s">
        <v>179</v>
      </c>
      <c r="B204" s="37">
        <v>1.1135783057128794E-5</v>
      </c>
      <c r="C204" s="37">
        <v>1.9043719619316045E-5</v>
      </c>
      <c r="D204" s="3">
        <v>5</v>
      </c>
      <c r="E204" s="3">
        <v>4</v>
      </c>
      <c r="F204" s="37">
        <v>1.3656102912391548E-5</v>
      </c>
      <c r="G204" s="3">
        <v>9</v>
      </c>
      <c r="H204">
        <f t="shared" si="6"/>
        <v>199</v>
      </c>
      <c r="I204">
        <f t="shared" si="7"/>
        <v>176</v>
      </c>
    </row>
    <row r="205" spans="1:9" x14ac:dyDescent="0.3">
      <c r="A205" s="2" t="s">
        <v>204</v>
      </c>
      <c r="B205" s="37">
        <v>1.1135783057128794E-5</v>
      </c>
      <c r="C205" s="37">
        <v>9.5218598096580223E-6</v>
      </c>
      <c r="D205" s="3">
        <v>5</v>
      </c>
      <c r="E205" s="3">
        <v>2</v>
      </c>
      <c r="F205" s="37">
        <v>1.0621413376304538E-5</v>
      </c>
      <c r="G205" s="3">
        <v>7</v>
      </c>
      <c r="H205">
        <f t="shared" si="6"/>
        <v>199</v>
      </c>
      <c r="I205">
        <f t="shared" si="7"/>
        <v>195</v>
      </c>
    </row>
    <row r="206" spans="1:9" x14ac:dyDescent="0.3">
      <c r="A206" s="2" t="s">
        <v>184</v>
      </c>
      <c r="B206" s="37">
        <v>1.1135783057128794E-5</v>
      </c>
      <c r="C206" s="37">
        <v>1.9043719619316045E-5</v>
      </c>
      <c r="D206" s="3">
        <v>5</v>
      </c>
      <c r="E206" s="3">
        <v>4</v>
      </c>
      <c r="F206" s="37">
        <v>1.3656102912391548E-5</v>
      </c>
      <c r="G206" s="3">
        <v>9</v>
      </c>
      <c r="H206">
        <f t="shared" si="6"/>
        <v>199</v>
      </c>
      <c r="I206">
        <f t="shared" si="7"/>
        <v>176</v>
      </c>
    </row>
    <row r="207" spans="1:9" x14ac:dyDescent="0.3">
      <c r="A207" s="2" t="s">
        <v>272</v>
      </c>
      <c r="B207" s="37">
        <v>8.9086264457030355E-6</v>
      </c>
      <c r="C207" s="37">
        <v>0</v>
      </c>
      <c r="D207" s="3">
        <v>4</v>
      </c>
      <c r="E207" s="3"/>
      <c r="F207" s="37">
        <v>6.0693790721740214E-6</v>
      </c>
      <c r="G207" s="3">
        <v>4</v>
      </c>
      <c r="H207">
        <f t="shared" si="6"/>
        <v>202</v>
      </c>
      <c r="I207">
        <f t="shared" si="7"/>
        <v>208</v>
      </c>
    </row>
    <row r="208" spans="1:9" x14ac:dyDescent="0.3">
      <c r="A208" s="2" t="s">
        <v>201</v>
      </c>
      <c r="B208" s="37">
        <v>8.9086264457030355E-6</v>
      </c>
      <c r="C208" s="37">
        <v>9.5218598096580223E-6</v>
      </c>
      <c r="D208" s="3">
        <v>4</v>
      </c>
      <c r="E208" s="3">
        <v>2</v>
      </c>
      <c r="F208" s="37">
        <v>9.1040686082610313E-6</v>
      </c>
      <c r="G208" s="3">
        <v>6</v>
      </c>
      <c r="H208">
        <f t="shared" si="6"/>
        <v>202</v>
      </c>
      <c r="I208">
        <f t="shared" si="7"/>
        <v>195</v>
      </c>
    </row>
    <row r="209" spans="1:9" x14ac:dyDescent="0.3">
      <c r="A209" s="2" t="s">
        <v>273</v>
      </c>
      <c r="B209" s="37">
        <v>8.9086264457030355E-6</v>
      </c>
      <c r="C209" s="37">
        <v>0</v>
      </c>
      <c r="D209" s="3">
        <v>4</v>
      </c>
      <c r="E209" s="3"/>
      <c r="F209" s="37">
        <v>6.0693790721740214E-6</v>
      </c>
      <c r="G209" s="3">
        <v>4</v>
      </c>
      <c r="H209">
        <f t="shared" si="6"/>
        <v>202</v>
      </c>
      <c r="I209">
        <f t="shared" si="7"/>
        <v>208</v>
      </c>
    </row>
    <row r="210" spans="1:9" x14ac:dyDescent="0.3">
      <c r="A210" s="2" t="s">
        <v>199</v>
      </c>
      <c r="B210" s="37">
        <v>6.6814698342772762E-6</v>
      </c>
      <c r="C210" s="37">
        <v>9.5218598096580223E-6</v>
      </c>
      <c r="D210" s="3">
        <v>3</v>
      </c>
      <c r="E210" s="3">
        <v>2</v>
      </c>
      <c r="F210" s="37">
        <v>7.5867238402175263E-6</v>
      </c>
      <c r="G210" s="3">
        <v>5</v>
      </c>
      <c r="H210">
        <f t="shared" si="6"/>
        <v>205</v>
      </c>
      <c r="I210">
        <f t="shared" si="7"/>
        <v>195</v>
      </c>
    </row>
    <row r="211" spans="1:9" x14ac:dyDescent="0.3">
      <c r="A211" s="2" t="s">
        <v>188</v>
      </c>
      <c r="B211" s="37">
        <v>6.6814698342772762E-6</v>
      </c>
      <c r="C211" s="37">
        <v>1.4282789714487034E-5</v>
      </c>
      <c r="D211" s="3">
        <v>3</v>
      </c>
      <c r="E211" s="3">
        <v>3</v>
      </c>
      <c r="F211" s="37">
        <v>9.1040686082610313E-6</v>
      </c>
      <c r="G211" s="3">
        <v>6</v>
      </c>
      <c r="H211">
        <f t="shared" si="6"/>
        <v>205</v>
      </c>
      <c r="I211">
        <f t="shared" si="7"/>
        <v>185</v>
      </c>
    </row>
    <row r="212" spans="1:9" x14ac:dyDescent="0.3">
      <c r="A212" s="2" t="s">
        <v>203</v>
      </c>
      <c r="B212" s="37">
        <v>4.4543132228515177E-6</v>
      </c>
      <c r="C212" s="37">
        <v>9.5218598096580223E-6</v>
      </c>
      <c r="D212" s="3">
        <v>2</v>
      </c>
      <c r="E212" s="3">
        <v>2</v>
      </c>
      <c r="F212" s="37">
        <v>6.0693790721740214E-6</v>
      </c>
      <c r="G212" s="3">
        <v>4</v>
      </c>
      <c r="H212">
        <f t="shared" si="6"/>
        <v>207</v>
      </c>
      <c r="I212">
        <f t="shared" si="7"/>
        <v>195</v>
      </c>
    </row>
    <row r="213" spans="1:9" x14ac:dyDescent="0.3">
      <c r="A213" s="2" t="s">
        <v>209</v>
      </c>
      <c r="B213" s="37">
        <v>4.4543132228515177E-6</v>
      </c>
      <c r="C213" s="37">
        <v>4.7609299048290111E-6</v>
      </c>
      <c r="D213" s="3">
        <v>2</v>
      </c>
      <c r="E213" s="3">
        <v>1</v>
      </c>
      <c r="F213" s="37">
        <v>4.5520343041305156E-6</v>
      </c>
      <c r="G213" s="3">
        <v>3</v>
      </c>
      <c r="H213">
        <f t="shared" si="6"/>
        <v>207</v>
      </c>
      <c r="I213">
        <f t="shared" si="7"/>
        <v>202</v>
      </c>
    </row>
    <row r="214" spans="1:9" x14ac:dyDescent="0.3">
      <c r="A214" s="2" t="s">
        <v>274</v>
      </c>
      <c r="B214" s="37">
        <v>2.2271566114257589E-6</v>
      </c>
      <c r="C214" s="37">
        <v>0</v>
      </c>
      <c r="D214" s="3">
        <v>1</v>
      </c>
      <c r="E214" s="3"/>
      <c r="F214" s="37">
        <v>1.5173447680435054E-6</v>
      </c>
      <c r="G214" s="3">
        <v>1</v>
      </c>
      <c r="H214">
        <f t="shared" si="6"/>
        <v>209</v>
      </c>
      <c r="I214">
        <f t="shared" si="7"/>
        <v>208</v>
      </c>
    </row>
    <row r="215" spans="1:9" x14ac:dyDescent="0.3">
      <c r="A215" s="2" t="s">
        <v>208</v>
      </c>
      <c r="B215" s="37">
        <v>2.2271566114257589E-6</v>
      </c>
      <c r="C215" s="37">
        <v>4.7609299048290111E-6</v>
      </c>
      <c r="D215" s="3">
        <v>1</v>
      </c>
      <c r="E215" s="3">
        <v>1</v>
      </c>
      <c r="F215" s="37">
        <v>3.0346895360870107E-6</v>
      </c>
      <c r="G215" s="3">
        <v>2</v>
      </c>
      <c r="H215">
        <f t="shared" si="6"/>
        <v>209</v>
      </c>
      <c r="I215">
        <f t="shared" si="7"/>
        <v>202</v>
      </c>
    </row>
    <row r="216" spans="1:9" x14ac:dyDescent="0.3">
      <c r="A216" s="2" t="s">
        <v>269</v>
      </c>
      <c r="B216" s="37">
        <v>1</v>
      </c>
      <c r="C216" s="37">
        <v>1</v>
      </c>
      <c r="D216" s="3">
        <v>449003</v>
      </c>
      <c r="E216" s="3">
        <v>210043</v>
      </c>
      <c r="F216" s="37">
        <v>1</v>
      </c>
      <c r="G216" s="3">
        <v>659046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46BC-4EBA-4D69-84FB-F35823F9F013}">
  <dimension ref="A1:D214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22.33203125" bestFit="1" customWidth="1"/>
    <col min="4" max="4" width="20.77734375" bestFit="1" customWidth="1"/>
  </cols>
  <sheetData>
    <row r="1" spans="1:4" x14ac:dyDescent="0.3">
      <c r="A1" s="1" t="s">
        <v>212</v>
      </c>
      <c r="B1" s="2">
        <v>2021</v>
      </c>
    </row>
    <row r="3" spans="1:4" x14ac:dyDescent="0.3">
      <c r="A3" s="1" t="s">
        <v>270</v>
      </c>
      <c r="B3" t="s">
        <v>271</v>
      </c>
      <c r="C3" t="s">
        <v>807</v>
      </c>
      <c r="D3" t="s">
        <v>808</v>
      </c>
    </row>
    <row r="4" spans="1:4" x14ac:dyDescent="0.3">
      <c r="A4" s="2" t="s">
        <v>407</v>
      </c>
      <c r="B4" s="3">
        <v>450827</v>
      </c>
      <c r="C4" s="3">
        <v>208291</v>
      </c>
      <c r="D4" s="3">
        <v>3364</v>
      </c>
    </row>
    <row r="5" spans="1:4" x14ac:dyDescent="0.3">
      <c r="A5" s="2" t="s">
        <v>576</v>
      </c>
      <c r="B5" s="3">
        <v>56394</v>
      </c>
      <c r="C5" s="3">
        <v>23037</v>
      </c>
      <c r="D5" s="3">
        <v>119</v>
      </c>
    </row>
    <row r="6" spans="1:4" x14ac:dyDescent="0.3">
      <c r="A6" s="2" t="s">
        <v>577</v>
      </c>
      <c r="B6" s="3">
        <v>46860</v>
      </c>
      <c r="C6" s="3">
        <v>21091</v>
      </c>
      <c r="D6" s="3">
        <v>319</v>
      </c>
    </row>
    <row r="7" spans="1:4" x14ac:dyDescent="0.3">
      <c r="A7" s="2" t="s">
        <v>578</v>
      </c>
      <c r="B7" s="3">
        <v>23740</v>
      </c>
      <c r="C7" s="3">
        <v>8297</v>
      </c>
      <c r="D7" s="3">
        <v>147</v>
      </c>
    </row>
    <row r="8" spans="1:4" x14ac:dyDescent="0.3">
      <c r="A8" s="2" t="s">
        <v>579</v>
      </c>
      <c r="B8" s="3">
        <v>23684</v>
      </c>
      <c r="C8" s="3">
        <v>11309</v>
      </c>
      <c r="D8" s="3">
        <v>155</v>
      </c>
    </row>
    <row r="9" spans="1:4" x14ac:dyDescent="0.3">
      <c r="A9" s="2" t="s">
        <v>580</v>
      </c>
      <c r="B9" s="3">
        <v>20451</v>
      </c>
      <c r="C9" s="3">
        <v>11491</v>
      </c>
      <c r="D9" s="3">
        <v>148</v>
      </c>
    </row>
    <row r="10" spans="1:4" x14ac:dyDescent="0.3">
      <c r="A10" s="2" t="s">
        <v>581</v>
      </c>
      <c r="B10" s="3">
        <v>20341</v>
      </c>
      <c r="C10" s="3">
        <v>11266</v>
      </c>
      <c r="D10" s="3">
        <v>183</v>
      </c>
    </row>
    <row r="11" spans="1:4" x14ac:dyDescent="0.3">
      <c r="A11" s="2" t="s">
        <v>582</v>
      </c>
      <c r="B11" s="3">
        <v>15638</v>
      </c>
      <c r="C11" s="3">
        <v>7239</v>
      </c>
      <c r="D11" s="3">
        <v>108</v>
      </c>
    </row>
    <row r="12" spans="1:4" x14ac:dyDescent="0.3">
      <c r="A12" s="2" t="s">
        <v>583</v>
      </c>
      <c r="B12" s="3">
        <v>13248</v>
      </c>
      <c r="C12" s="3">
        <v>6388</v>
      </c>
      <c r="D12" s="3">
        <v>181</v>
      </c>
    </row>
    <row r="13" spans="1:4" x14ac:dyDescent="0.3">
      <c r="A13" s="2" t="s">
        <v>584</v>
      </c>
      <c r="B13" s="3">
        <v>12988</v>
      </c>
      <c r="C13" s="3">
        <v>7044</v>
      </c>
      <c r="D13" s="3">
        <v>64</v>
      </c>
    </row>
    <row r="14" spans="1:4" x14ac:dyDescent="0.3">
      <c r="A14" s="2" t="s">
        <v>585</v>
      </c>
      <c r="B14" s="3">
        <v>12942</v>
      </c>
      <c r="C14" s="3">
        <v>6681</v>
      </c>
      <c r="D14" s="3">
        <v>151</v>
      </c>
    </row>
    <row r="15" spans="1:4" x14ac:dyDescent="0.3">
      <c r="A15" s="2" t="s">
        <v>586</v>
      </c>
      <c r="B15" s="3">
        <v>11766</v>
      </c>
      <c r="C15" s="3">
        <v>6129</v>
      </c>
      <c r="D15" s="3">
        <v>87</v>
      </c>
    </row>
    <row r="16" spans="1:4" x14ac:dyDescent="0.3">
      <c r="A16" s="2" t="s">
        <v>587</v>
      </c>
      <c r="B16" s="3">
        <v>11057</v>
      </c>
      <c r="C16" s="3">
        <v>5639</v>
      </c>
      <c r="D16" s="3">
        <v>95</v>
      </c>
    </row>
    <row r="17" spans="1:4" x14ac:dyDescent="0.3">
      <c r="A17" s="2" t="s">
        <v>588</v>
      </c>
      <c r="B17" s="3">
        <v>10470</v>
      </c>
      <c r="C17" s="3">
        <v>4940</v>
      </c>
      <c r="D17" s="3">
        <v>86</v>
      </c>
    </row>
    <row r="18" spans="1:4" x14ac:dyDescent="0.3">
      <c r="A18" s="2" t="s">
        <v>589</v>
      </c>
      <c r="B18" s="3">
        <v>10185</v>
      </c>
      <c r="C18" s="3">
        <v>5112</v>
      </c>
      <c r="D18" s="3">
        <v>95</v>
      </c>
    </row>
    <row r="19" spans="1:4" x14ac:dyDescent="0.3">
      <c r="A19" s="2" t="s">
        <v>590</v>
      </c>
      <c r="B19" s="3">
        <v>8090</v>
      </c>
      <c r="C19" s="3">
        <v>2309</v>
      </c>
      <c r="D19" s="3">
        <v>38</v>
      </c>
    </row>
    <row r="20" spans="1:4" x14ac:dyDescent="0.3">
      <c r="A20" s="2" t="s">
        <v>591</v>
      </c>
      <c r="B20" s="3">
        <v>7648</v>
      </c>
      <c r="C20" s="3">
        <v>3660</v>
      </c>
      <c r="D20" s="3">
        <v>74</v>
      </c>
    </row>
    <row r="21" spans="1:4" x14ac:dyDescent="0.3">
      <c r="A21" s="2" t="s">
        <v>592</v>
      </c>
      <c r="B21" s="3">
        <v>5945</v>
      </c>
      <c r="C21" s="3">
        <v>3201</v>
      </c>
      <c r="D21" s="3">
        <v>81</v>
      </c>
    </row>
    <row r="22" spans="1:4" x14ac:dyDescent="0.3">
      <c r="A22" s="2" t="s">
        <v>593</v>
      </c>
      <c r="B22" s="3">
        <v>5657</v>
      </c>
      <c r="C22" s="3">
        <v>3002</v>
      </c>
      <c r="D22" s="3">
        <v>121</v>
      </c>
    </row>
    <row r="23" spans="1:4" x14ac:dyDescent="0.3">
      <c r="A23" s="2" t="s">
        <v>594</v>
      </c>
      <c r="B23" s="3">
        <v>5406</v>
      </c>
      <c r="C23" s="3">
        <v>2388</v>
      </c>
      <c r="D23" s="3">
        <v>36</v>
      </c>
    </row>
    <row r="24" spans="1:4" x14ac:dyDescent="0.3">
      <c r="A24" s="2" t="s">
        <v>595</v>
      </c>
      <c r="B24" s="3">
        <v>5261</v>
      </c>
      <c r="C24" s="3">
        <v>2584</v>
      </c>
      <c r="D24" s="3">
        <v>56</v>
      </c>
    </row>
    <row r="25" spans="1:4" x14ac:dyDescent="0.3">
      <c r="A25" s="2" t="s">
        <v>596</v>
      </c>
      <c r="B25" s="3">
        <v>4875</v>
      </c>
      <c r="C25" s="3">
        <v>2611</v>
      </c>
      <c r="D25" s="3">
        <v>61</v>
      </c>
    </row>
    <row r="26" spans="1:4" x14ac:dyDescent="0.3">
      <c r="A26" s="2" t="s">
        <v>597</v>
      </c>
      <c r="B26" s="3">
        <v>4071</v>
      </c>
      <c r="C26" s="3">
        <v>2348</v>
      </c>
      <c r="D26" s="3">
        <v>33</v>
      </c>
    </row>
    <row r="27" spans="1:4" x14ac:dyDescent="0.3">
      <c r="A27" s="2" t="s">
        <v>598</v>
      </c>
      <c r="B27" s="3">
        <v>3847</v>
      </c>
      <c r="C27" s="3">
        <v>1670</v>
      </c>
      <c r="D27" s="3">
        <v>33</v>
      </c>
    </row>
    <row r="28" spans="1:4" x14ac:dyDescent="0.3">
      <c r="A28" s="2" t="s">
        <v>599</v>
      </c>
      <c r="B28" s="3">
        <v>3763</v>
      </c>
      <c r="C28" s="3">
        <v>1663</v>
      </c>
      <c r="D28" s="3">
        <v>37</v>
      </c>
    </row>
    <row r="29" spans="1:4" x14ac:dyDescent="0.3">
      <c r="A29" s="2" t="s">
        <v>600</v>
      </c>
      <c r="B29" s="3">
        <v>3613</v>
      </c>
      <c r="C29" s="3">
        <v>1854</v>
      </c>
      <c r="D29" s="3">
        <v>45</v>
      </c>
    </row>
    <row r="30" spans="1:4" x14ac:dyDescent="0.3">
      <c r="A30" s="2" t="s">
        <v>601</v>
      </c>
      <c r="B30" s="3">
        <v>3554</v>
      </c>
      <c r="C30" s="3">
        <v>1651</v>
      </c>
      <c r="D30" s="3">
        <v>39</v>
      </c>
    </row>
    <row r="31" spans="1:4" x14ac:dyDescent="0.3">
      <c r="A31" s="2" t="s">
        <v>602</v>
      </c>
      <c r="B31" s="3">
        <v>3243</v>
      </c>
      <c r="C31" s="3">
        <v>1474</v>
      </c>
      <c r="D31" s="3">
        <v>38</v>
      </c>
    </row>
    <row r="32" spans="1:4" x14ac:dyDescent="0.3">
      <c r="A32" s="2" t="s">
        <v>603</v>
      </c>
      <c r="B32" s="3">
        <v>3002</v>
      </c>
      <c r="C32" s="3">
        <v>1413</v>
      </c>
      <c r="D32" s="3">
        <v>42</v>
      </c>
    </row>
    <row r="33" spans="1:4" x14ac:dyDescent="0.3">
      <c r="A33" s="2" t="s">
        <v>604</v>
      </c>
      <c r="B33" s="3">
        <v>2824</v>
      </c>
      <c r="C33" s="3">
        <v>1358</v>
      </c>
      <c r="D33" s="3">
        <v>42</v>
      </c>
    </row>
    <row r="34" spans="1:4" x14ac:dyDescent="0.3">
      <c r="A34" s="2" t="s">
        <v>605</v>
      </c>
      <c r="B34" s="3">
        <v>2713</v>
      </c>
      <c r="C34" s="3">
        <v>1264</v>
      </c>
      <c r="D34" s="3">
        <v>17</v>
      </c>
    </row>
    <row r="35" spans="1:4" x14ac:dyDescent="0.3">
      <c r="A35" s="2" t="s">
        <v>606</v>
      </c>
      <c r="B35" s="3">
        <v>2520</v>
      </c>
      <c r="C35" s="3">
        <v>1340</v>
      </c>
      <c r="D35" s="3">
        <v>16</v>
      </c>
    </row>
    <row r="36" spans="1:4" x14ac:dyDescent="0.3">
      <c r="A36" s="2" t="s">
        <v>607</v>
      </c>
      <c r="B36" s="3">
        <v>2445</v>
      </c>
      <c r="C36" s="3">
        <v>857</v>
      </c>
      <c r="D36" s="3">
        <v>6</v>
      </c>
    </row>
    <row r="37" spans="1:4" x14ac:dyDescent="0.3">
      <c r="A37" s="2" t="s">
        <v>608</v>
      </c>
      <c r="B37" s="3">
        <v>2355</v>
      </c>
      <c r="C37" s="3">
        <v>1003</v>
      </c>
      <c r="D37" s="3">
        <v>18</v>
      </c>
    </row>
    <row r="38" spans="1:4" x14ac:dyDescent="0.3">
      <c r="A38" s="2" t="s">
        <v>609</v>
      </c>
      <c r="B38" s="3">
        <v>2351</v>
      </c>
      <c r="C38" s="3">
        <v>997</v>
      </c>
      <c r="D38" s="3">
        <v>15</v>
      </c>
    </row>
    <row r="39" spans="1:4" x14ac:dyDescent="0.3">
      <c r="A39" s="2" t="s">
        <v>610</v>
      </c>
      <c r="B39" s="3">
        <v>2250</v>
      </c>
      <c r="C39" s="3">
        <v>1107</v>
      </c>
      <c r="D39" s="3">
        <v>12</v>
      </c>
    </row>
    <row r="40" spans="1:4" x14ac:dyDescent="0.3">
      <c r="A40" s="2" t="s">
        <v>611</v>
      </c>
      <c r="B40" s="3">
        <v>2249</v>
      </c>
      <c r="C40" s="3">
        <v>813</v>
      </c>
      <c r="D40" s="3">
        <v>3</v>
      </c>
    </row>
    <row r="41" spans="1:4" x14ac:dyDescent="0.3">
      <c r="A41" s="2" t="s">
        <v>612</v>
      </c>
      <c r="B41" s="3">
        <v>2212</v>
      </c>
      <c r="C41" s="3">
        <v>994</v>
      </c>
      <c r="D41" s="3">
        <v>13</v>
      </c>
    </row>
    <row r="42" spans="1:4" x14ac:dyDescent="0.3">
      <c r="A42" s="2" t="s">
        <v>613</v>
      </c>
      <c r="B42" s="3">
        <v>2192</v>
      </c>
      <c r="C42" s="3">
        <v>1074</v>
      </c>
      <c r="D42" s="3">
        <v>28</v>
      </c>
    </row>
    <row r="43" spans="1:4" x14ac:dyDescent="0.3">
      <c r="A43" s="2" t="s">
        <v>614</v>
      </c>
      <c r="B43" s="3">
        <v>2115</v>
      </c>
      <c r="C43" s="3">
        <v>1094</v>
      </c>
      <c r="D43" s="3">
        <v>13</v>
      </c>
    </row>
    <row r="44" spans="1:4" x14ac:dyDescent="0.3">
      <c r="A44" s="2" t="s">
        <v>615</v>
      </c>
      <c r="B44" s="3">
        <v>2012</v>
      </c>
      <c r="C44" s="3">
        <v>1061</v>
      </c>
      <c r="D44" s="3">
        <v>11</v>
      </c>
    </row>
    <row r="45" spans="1:4" x14ac:dyDescent="0.3">
      <c r="A45" s="2" t="s">
        <v>616</v>
      </c>
      <c r="B45" s="3">
        <v>1970</v>
      </c>
      <c r="C45" s="3">
        <v>1108</v>
      </c>
      <c r="D45" s="3">
        <v>28</v>
      </c>
    </row>
    <row r="46" spans="1:4" x14ac:dyDescent="0.3">
      <c r="A46" s="2" t="s">
        <v>617</v>
      </c>
      <c r="B46" s="3">
        <v>1943</v>
      </c>
      <c r="C46" s="3">
        <v>909</v>
      </c>
      <c r="D46" s="3">
        <v>35</v>
      </c>
    </row>
    <row r="47" spans="1:4" x14ac:dyDescent="0.3">
      <c r="A47" s="2" t="s">
        <v>618</v>
      </c>
      <c r="B47" s="3">
        <v>1941</v>
      </c>
      <c r="C47" s="3">
        <v>917</v>
      </c>
      <c r="D47" s="3">
        <v>20</v>
      </c>
    </row>
    <row r="48" spans="1:4" x14ac:dyDescent="0.3">
      <c r="A48" s="2" t="s">
        <v>619</v>
      </c>
      <c r="B48" s="3">
        <v>1843</v>
      </c>
      <c r="C48" s="3">
        <v>913</v>
      </c>
      <c r="D48" s="3">
        <v>11</v>
      </c>
    </row>
    <row r="49" spans="1:4" x14ac:dyDescent="0.3">
      <c r="A49" s="2" t="s">
        <v>620</v>
      </c>
      <c r="B49" s="3">
        <v>1811</v>
      </c>
      <c r="C49" s="3">
        <v>853</v>
      </c>
      <c r="D49" s="3">
        <v>22</v>
      </c>
    </row>
    <row r="50" spans="1:4" x14ac:dyDescent="0.3">
      <c r="A50" s="2" t="s">
        <v>621</v>
      </c>
      <c r="B50" s="3">
        <v>1762</v>
      </c>
      <c r="C50" s="3">
        <v>813</v>
      </c>
      <c r="D50" s="3">
        <v>17</v>
      </c>
    </row>
    <row r="51" spans="1:4" x14ac:dyDescent="0.3">
      <c r="A51" s="2" t="s">
        <v>622</v>
      </c>
      <c r="B51" s="3">
        <v>1755</v>
      </c>
      <c r="C51" s="3">
        <v>640</v>
      </c>
      <c r="D51" s="3">
        <v>5</v>
      </c>
    </row>
    <row r="52" spans="1:4" x14ac:dyDescent="0.3">
      <c r="A52" s="2" t="s">
        <v>623</v>
      </c>
      <c r="B52" s="3">
        <v>1721</v>
      </c>
      <c r="C52" s="3">
        <v>760</v>
      </c>
      <c r="D52" s="3">
        <v>14</v>
      </c>
    </row>
    <row r="53" spans="1:4" x14ac:dyDescent="0.3">
      <c r="A53" s="2" t="s">
        <v>624</v>
      </c>
      <c r="B53" s="3">
        <v>1662</v>
      </c>
      <c r="C53" s="3">
        <v>770</v>
      </c>
      <c r="D53" s="3">
        <v>19</v>
      </c>
    </row>
    <row r="54" spans="1:4" x14ac:dyDescent="0.3">
      <c r="A54" s="2" t="s">
        <v>625</v>
      </c>
      <c r="B54" s="3">
        <v>1569</v>
      </c>
      <c r="C54" s="3">
        <v>706</v>
      </c>
      <c r="D54" s="3">
        <v>9</v>
      </c>
    </row>
    <row r="55" spans="1:4" x14ac:dyDescent="0.3">
      <c r="A55" s="2" t="s">
        <v>626</v>
      </c>
      <c r="B55" s="3">
        <v>1549</v>
      </c>
      <c r="C55" s="3">
        <v>783</v>
      </c>
      <c r="D55" s="3">
        <v>24</v>
      </c>
    </row>
    <row r="56" spans="1:4" x14ac:dyDescent="0.3">
      <c r="A56" s="2" t="s">
        <v>627</v>
      </c>
      <c r="B56" s="3">
        <v>1480</v>
      </c>
      <c r="C56" s="3">
        <v>701</v>
      </c>
      <c r="D56" s="3">
        <v>11</v>
      </c>
    </row>
    <row r="57" spans="1:4" x14ac:dyDescent="0.3">
      <c r="A57" s="2" t="s">
        <v>628</v>
      </c>
      <c r="B57" s="3">
        <v>1472</v>
      </c>
      <c r="C57" s="3">
        <v>743</v>
      </c>
      <c r="D57" s="3">
        <v>15</v>
      </c>
    </row>
    <row r="58" spans="1:4" x14ac:dyDescent="0.3">
      <c r="A58" s="2" t="s">
        <v>629</v>
      </c>
      <c r="B58" s="3">
        <v>1415</v>
      </c>
      <c r="C58" s="3">
        <v>767</v>
      </c>
      <c r="D58" s="3">
        <v>4</v>
      </c>
    </row>
    <row r="59" spans="1:4" x14ac:dyDescent="0.3">
      <c r="A59" s="2" t="s">
        <v>630</v>
      </c>
      <c r="B59" s="3">
        <v>1402</v>
      </c>
      <c r="C59" s="3">
        <v>703</v>
      </c>
      <c r="D59" s="3">
        <v>9</v>
      </c>
    </row>
    <row r="60" spans="1:4" x14ac:dyDescent="0.3">
      <c r="A60" s="2" t="s">
        <v>631</v>
      </c>
      <c r="B60" s="3">
        <v>1268</v>
      </c>
      <c r="C60" s="3">
        <v>425</v>
      </c>
      <c r="D60" s="3">
        <v>2</v>
      </c>
    </row>
    <row r="61" spans="1:4" x14ac:dyDescent="0.3">
      <c r="A61" s="2" t="s">
        <v>632</v>
      </c>
      <c r="B61" s="3">
        <v>1231</v>
      </c>
      <c r="C61" s="3">
        <v>634</v>
      </c>
      <c r="D61" s="3">
        <v>21</v>
      </c>
    </row>
    <row r="62" spans="1:4" x14ac:dyDescent="0.3">
      <c r="A62" s="2" t="s">
        <v>633</v>
      </c>
      <c r="B62" s="3">
        <v>1214</v>
      </c>
      <c r="C62" s="3">
        <v>620</v>
      </c>
      <c r="D62" s="3">
        <v>10</v>
      </c>
    </row>
    <row r="63" spans="1:4" x14ac:dyDescent="0.3">
      <c r="A63" s="2" t="s">
        <v>634</v>
      </c>
      <c r="B63" s="3">
        <v>1153</v>
      </c>
      <c r="C63" s="3">
        <v>382</v>
      </c>
      <c r="D63" s="3">
        <v>4</v>
      </c>
    </row>
    <row r="64" spans="1:4" x14ac:dyDescent="0.3">
      <c r="A64" s="2" t="s">
        <v>635</v>
      </c>
      <c r="B64" s="3">
        <v>1145</v>
      </c>
      <c r="C64" s="3">
        <v>546</v>
      </c>
      <c r="D64" s="3">
        <v>12</v>
      </c>
    </row>
    <row r="65" spans="1:4" x14ac:dyDescent="0.3">
      <c r="A65" s="2" t="s">
        <v>636</v>
      </c>
      <c r="B65" s="3">
        <v>1116</v>
      </c>
      <c r="C65" s="3">
        <v>407</v>
      </c>
      <c r="D65" s="3">
        <v>4</v>
      </c>
    </row>
    <row r="66" spans="1:4" x14ac:dyDescent="0.3">
      <c r="A66" s="2" t="s">
        <v>637</v>
      </c>
      <c r="B66" s="3">
        <v>1072</v>
      </c>
      <c r="C66" s="3">
        <v>435</v>
      </c>
      <c r="D66" s="3">
        <v>8</v>
      </c>
    </row>
    <row r="67" spans="1:4" x14ac:dyDescent="0.3">
      <c r="A67" s="2" t="s">
        <v>638</v>
      </c>
      <c r="B67" s="3">
        <v>1061</v>
      </c>
      <c r="C67" s="3">
        <v>413</v>
      </c>
      <c r="D67" s="3">
        <v>2</v>
      </c>
    </row>
    <row r="68" spans="1:4" x14ac:dyDescent="0.3">
      <c r="A68" s="2" t="s">
        <v>639</v>
      </c>
      <c r="B68" s="3">
        <v>980</v>
      </c>
      <c r="C68" s="3">
        <v>513</v>
      </c>
      <c r="D68" s="3">
        <v>13</v>
      </c>
    </row>
    <row r="69" spans="1:4" x14ac:dyDescent="0.3">
      <c r="A69" s="2" t="s">
        <v>640</v>
      </c>
      <c r="B69" s="3">
        <v>928</v>
      </c>
      <c r="C69" s="3">
        <v>271</v>
      </c>
      <c r="D69" s="3">
        <v>0</v>
      </c>
    </row>
    <row r="70" spans="1:4" x14ac:dyDescent="0.3">
      <c r="A70" s="2" t="s">
        <v>641</v>
      </c>
      <c r="B70" s="3">
        <v>901</v>
      </c>
      <c r="C70" s="3">
        <v>386</v>
      </c>
      <c r="D70" s="3">
        <v>8</v>
      </c>
    </row>
    <row r="71" spans="1:4" x14ac:dyDescent="0.3">
      <c r="A71" s="2" t="s">
        <v>642</v>
      </c>
      <c r="B71" s="3">
        <v>886</v>
      </c>
      <c r="C71" s="3">
        <v>423</v>
      </c>
      <c r="D71" s="3">
        <v>7</v>
      </c>
    </row>
    <row r="72" spans="1:4" x14ac:dyDescent="0.3">
      <c r="A72" s="2" t="s">
        <v>643</v>
      </c>
      <c r="B72" s="3">
        <v>875</v>
      </c>
      <c r="C72" s="3">
        <v>361</v>
      </c>
      <c r="D72" s="3">
        <v>1</v>
      </c>
    </row>
    <row r="73" spans="1:4" x14ac:dyDescent="0.3">
      <c r="A73" s="2" t="s">
        <v>644</v>
      </c>
      <c r="B73" s="3">
        <v>807</v>
      </c>
      <c r="C73" s="3">
        <v>361</v>
      </c>
      <c r="D73" s="3">
        <v>8</v>
      </c>
    </row>
    <row r="74" spans="1:4" x14ac:dyDescent="0.3">
      <c r="A74" s="2" t="s">
        <v>645</v>
      </c>
      <c r="B74" s="3">
        <v>798</v>
      </c>
      <c r="C74" s="3">
        <v>352</v>
      </c>
      <c r="D74" s="3">
        <v>10</v>
      </c>
    </row>
    <row r="75" spans="1:4" x14ac:dyDescent="0.3">
      <c r="A75" s="2" t="s">
        <v>646</v>
      </c>
      <c r="B75" s="3">
        <v>744</v>
      </c>
      <c r="C75" s="3">
        <v>279</v>
      </c>
      <c r="D75" s="3">
        <v>3</v>
      </c>
    </row>
    <row r="76" spans="1:4" x14ac:dyDescent="0.3">
      <c r="A76" s="2" t="s">
        <v>647</v>
      </c>
      <c r="B76" s="3">
        <v>700</v>
      </c>
      <c r="C76" s="3">
        <v>347</v>
      </c>
      <c r="D76" s="3">
        <v>8</v>
      </c>
    </row>
    <row r="77" spans="1:4" x14ac:dyDescent="0.3">
      <c r="A77" s="2" t="s">
        <v>648</v>
      </c>
      <c r="B77" s="3">
        <v>672</v>
      </c>
      <c r="C77" s="3">
        <v>253</v>
      </c>
      <c r="D77" s="3">
        <v>7</v>
      </c>
    </row>
    <row r="78" spans="1:4" x14ac:dyDescent="0.3">
      <c r="A78" s="2" t="s">
        <v>649</v>
      </c>
      <c r="B78" s="3">
        <v>664</v>
      </c>
      <c r="C78" s="3">
        <v>247</v>
      </c>
      <c r="D78" s="3">
        <v>1</v>
      </c>
    </row>
    <row r="79" spans="1:4" x14ac:dyDescent="0.3">
      <c r="A79" s="2" t="s">
        <v>650</v>
      </c>
      <c r="B79" s="3">
        <v>645</v>
      </c>
      <c r="C79" s="3">
        <v>254</v>
      </c>
      <c r="D79" s="3">
        <v>2</v>
      </c>
    </row>
    <row r="80" spans="1:4" x14ac:dyDescent="0.3">
      <c r="A80" s="2" t="s">
        <v>651</v>
      </c>
      <c r="B80" s="3">
        <v>627</v>
      </c>
      <c r="C80" s="3">
        <v>194</v>
      </c>
      <c r="D80" s="3">
        <v>1</v>
      </c>
    </row>
    <row r="81" spans="1:4" x14ac:dyDescent="0.3">
      <c r="A81" s="2" t="s">
        <v>652</v>
      </c>
      <c r="B81" s="3">
        <v>612</v>
      </c>
      <c r="C81" s="3">
        <v>265</v>
      </c>
      <c r="D81" s="3">
        <v>4</v>
      </c>
    </row>
    <row r="82" spans="1:4" x14ac:dyDescent="0.3">
      <c r="A82" s="2" t="s">
        <v>653</v>
      </c>
      <c r="B82" s="3">
        <v>589</v>
      </c>
      <c r="C82" s="3">
        <v>181</v>
      </c>
      <c r="D82" s="3">
        <v>1</v>
      </c>
    </row>
    <row r="83" spans="1:4" x14ac:dyDescent="0.3">
      <c r="A83" s="2" t="s">
        <v>654</v>
      </c>
      <c r="B83" s="3">
        <v>577</v>
      </c>
      <c r="C83" s="3">
        <v>253</v>
      </c>
      <c r="D83" s="3">
        <v>4</v>
      </c>
    </row>
    <row r="84" spans="1:4" x14ac:dyDescent="0.3">
      <c r="A84" s="2" t="s">
        <v>655</v>
      </c>
      <c r="B84" s="3">
        <v>574</v>
      </c>
      <c r="C84" s="3">
        <v>285</v>
      </c>
      <c r="D84" s="3">
        <v>3</v>
      </c>
    </row>
    <row r="85" spans="1:4" x14ac:dyDescent="0.3">
      <c r="A85" s="2" t="s">
        <v>656</v>
      </c>
      <c r="B85" s="3">
        <v>545</v>
      </c>
      <c r="C85" s="3">
        <v>213</v>
      </c>
      <c r="D85" s="3">
        <v>2</v>
      </c>
    </row>
    <row r="86" spans="1:4" x14ac:dyDescent="0.3">
      <c r="A86" s="2" t="s">
        <v>657</v>
      </c>
      <c r="B86" s="3">
        <v>540</v>
      </c>
      <c r="C86" s="3">
        <v>46</v>
      </c>
      <c r="D86" s="3">
        <v>3</v>
      </c>
    </row>
    <row r="87" spans="1:4" x14ac:dyDescent="0.3">
      <c r="A87" s="2" t="s">
        <v>658</v>
      </c>
      <c r="B87" s="3">
        <v>533</v>
      </c>
      <c r="C87" s="3">
        <v>301</v>
      </c>
      <c r="D87" s="3">
        <v>6</v>
      </c>
    </row>
    <row r="88" spans="1:4" x14ac:dyDescent="0.3">
      <c r="A88" s="2" t="s">
        <v>659</v>
      </c>
      <c r="B88" s="3">
        <v>530</v>
      </c>
      <c r="C88" s="3">
        <v>225</v>
      </c>
      <c r="D88" s="3">
        <v>4</v>
      </c>
    </row>
    <row r="89" spans="1:4" x14ac:dyDescent="0.3">
      <c r="A89" s="2" t="s">
        <v>660</v>
      </c>
      <c r="B89" s="3">
        <v>527</v>
      </c>
      <c r="C89" s="3">
        <v>251</v>
      </c>
      <c r="D89" s="3">
        <v>2</v>
      </c>
    </row>
    <row r="90" spans="1:4" x14ac:dyDescent="0.3">
      <c r="A90" s="2" t="s">
        <v>661</v>
      </c>
      <c r="B90" s="3">
        <v>522</v>
      </c>
      <c r="C90" s="3">
        <v>208</v>
      </c>
      <c r="D90" s="3">
        <v>3</v>
      </c>
    </row>
    <row r="91" spans="1:4" x14ac:dyDescent="0.3">
      <c r="A91" s="2" t="s">
        <v>662</v>
      </c>
      <c r="B91" s="3">
        <v>474</v>
      </c>
      <c r="C91" s="3">
        <v>256</v>
      </c>
      <c r="D91" s="3">
        <v>6</v>
      </c>
    </row>
    <row r="92" spans="1:4" x14ac:dyDescent="0.3">
      <c r="A92" s="2" t="s">
        <v>663</v>
      </c>
      <c r="B92" s="3">
        <v>455</v>
      </c>
      <c r="C92" s="3">
        <v>240</v>
      </c>
      <c r="D92" s="3">
        <v>6</v>
      </c>
    </row>
    <row r="93" spans="1:4" x14ac:dyDescent="0.3">
      <c r="A93" s="2" t="s">
        <v>664</v>
      </c>
      <c r="B93" s="3">
        <v>415</v>
      </c>
      <c r="C93" s="3">
        <v>224</v>
      </c>
      <c r="D93" s="3">
        <v>4</v>
      </c>
    </row>
    <row r="94" spans="1:4" x14ac:dyDescent="0.3">
      <c r="A94" s="2" t="s">
        <v>665</v>
      </c>
      <c r="B94" s="3">
        <v>414</v>
      </c>
      <c r="C94" s="3">
        <v>196</v>
      </c>
      <c r="D94" s="3">
        <v>5</v>
      </c>
    </row>
    <row r="95" spans="1:4" x14ac:dyDescent="0.3">
      <c r="A95" s="2" t="s">
        <v>666</v>
      </c>
      <c r="B95" s="3">
        <v>410</v>
      </c>
      <c r="C95" s="3">
        <v>131</v>
      </c>
      <c r="D95" s="3">
        <v>2</v>
      </c>
    </row>
    <row r="96" spans="1:4" x14ac:dyDescent="0.3">
      <c r="A96" s="2" t="s">
        <v>667</v>
      </c>
      <c r="B96" s="3">
        <v>378</v>
      </c>
      <c r="C96" s="3">
        <v>169</v>
      </c>
      <c r="D96" s="3">
        <v>4</v>
      </c>
    </row>
    <row r="97" spans="1:4" x14ac:dyDescent="0.3">
      <c r="A97" s="2" t="s">
        <v>668</v>
      </c>
      <c r="B97" s="3">
        <v>347</v>
      </c>
      <c r="C97" s="3">
        <v>145</v>
      </c>
      <c r="D97" s="3">
        <v>2</v>
      </c>
    </row>
    <row r="98" spans="1:4" x14ac:dyDescent="0.3">
      <c r="A98" s="2" t="s">
        <v>669</v>
      </c>
      <c r="B98" s="3">
        <v>338</v>
      </c>
      <c r="C98" s="3">
        <v>156</v>
      </c>
      <c r="D98" s="3">
        <v>4</v>
      </c>
    </row>
    <row r="99" spans="1:4" x14ac:dyDescent="0.3">
      <c r="A99" s="2" t="s">
        <v>670</v>
      </c>
      <c r="B99" s="3">
        <v>335</v>
      </c>
      <c r="C99" s="3">
        <v>161</v>
      </c>
      <c r="D99" s="3">
        <v>0</v>
      </c>
    </row>
    <row r="100" spans="1:4" x14ac:dyDescent="0.3">
      <c r="A100" s="2" t="s">
        <v>671</v>
      </c>
      <c r="B100" s="3">
        <v>333</v>
      </c>
      <c r="C100" s="3">
        <v>148</v>
      </c>
      <c r="D100" s="3">
        <v>3</v>
      </c>
    </row>
    <row r="101" spans="1:4" x14ac:dyDescent="0.3">
      <c r="A101" s="2" t="s">
        <v>672</v>
      </c>
      <c r="B101" s="3">
        <v>304</v>
      </c>
      <c r="C101" s="3">
        <v>146</v>
      </c>
      <c r="D101" s="3">
        <v>3</v>
      </c>
    </row>
    <row r="102" spans="1:4" x14ac:dyDescent="0.3">
      <c r="A102" s="2" t="s">
        <v>673</v>
      </c>
      <c r="B102" s="3">
        <v>304</v>
      </c>
      <c r="C102" s="3">
        <v>84</v>
      </c>
      <c r="D102" s="3">
        <v>0</v>
      </c>
    </row>
    <row r="103" spans="1:4" x14ac:dyDescent="0.3">
      <c r="A103" s="2" t="s">
        <v>674</v>
      </c>
      <c r="B103" s="3">
        <v>281</v>
      </c>
      <c r="C103" s="3">
        <v>139</v>
      </c>
      <c r="D103" s="3">
        <v>1</v>
      </c>
    </row>
    <row r="104" spans="1:4" x14ac:dyDescent="0.3">
      <c r="A104" s="2" t="s">
        <v>675</v>
      </c>
      <c r="B104" s="3">
        <v>279</v>
      </c>
      <c r="C104" s="3">
        <v>27</v>
      </c>
      <c r="D104" s="3">
        <v>1</v>
      </c>
    </row>
    <row r="105" spans="1:4" x14ac:dyDescent="0.3">
      <c r="A105" s="2" t="s">
        <v>676</v>
      </c>
      <c r="B105" s="3">
        <v>269</v>
      </c>
      <c r="C105" s="3">
        <v>112</v>
      </c>
      <c r="D105" s="3">
        <v>2</v>
      </c>
    </row>
    <row r="106" spans="1:4" x14ac:dyDescent="0.3">
      <c r="A106" s="2" t="s">
        <v>677</v>
      </c>
      <c r="B106" s="3">
        <v>265</v>
      </c>
      <c r="C106" s="3">
        <v>140</v>
      </c>
      <c r="D106" s="3">
        <v>1</v>
      </c>
    </row>
    <row r="107" spans="1:4" x14ac:dyDescent="0.3">
      <c r="A107" s="2" t="s">
        <v>678</v>
      </c>
      <c r="B107" s="3">
        <v>243</v>
      </c>
      <c r="C107" s="3">
        <v>134</v>
      </c>
      <c r="D107" s="3">
        <v>1</v>
      </c>
    </row>
    <row r="108" spans="1:4" x14ac:dyDescent="0.3">
      <c r="A108" s="2" t="s">
        <v>679</v>
      </c>
      <c r="B108" s="3">
        <v>192</v>
      </c>
      <c r="C108" s="3">
        <v>110</v>
      </c>
      <c r="D108" s="3">
        <v>0</v>
      </c>
    </row>
    <row r="109" spans="1:4" x14ac:dyDescent="0.3">
      <c r="A109" s="2" t="s">
        <v>680</v>
      </c>
      <c r="B109" s="3">
        <v>179</v>
      </c>
      <c r="C109" s="3">
        <v>82</v>
      </c>
      <c r="D109" s="3">
        <v>3</v>
      </c>
    </row>
    <row r="110" spans="1:4" x14ac:dyDescent="0.3">
      <c r="A110" s="2" t="s">
        <v>681</v>
      </c>
      <c r="B110" s="3">
        <v>177</v>
      </c>
      <c r="C110" s="3">
        <v>71</v>
      </c>
      <c r="D110" s="3">
        <v>2</v>
      </c>
    </row>
    <row r="111" spans="1:4" x14ac:dyDescent="0.3">
      <c r="A111" s="2" t="s">
        <v>682</v>
      </c>
      <c r="B111" s="3">
        <v>170</v>
      </c>
      <c r="C111" s="3">
        <v>80</v>
      </c>
      <c r="D111" s="3">
        <v>0</v>
      </c>
    </row>
    <row r="112" spans="1:4" x14ac:dyDescent="0.3">
      <c r="A112" s="2" t="s">
        <v>683</v>
      </c>
      <c r="B112" s="3">
        <v>165</v>
      </c>
      <c r="C112" s="3">
        <v>61</v>
      </c>
      <c r="D112" s="3">
        <v>1</v>
      </c>
    </row>
    <row r="113" spans="1:4" x14ac:dyDescent="0.3">
      <c r="A113" s="2" t="s">
        <v>684</v>
      </c>
      <c r="B113" s="3">
        <v>156</v>
      </c>
      <c r="C113" s="3">
        <v>86</v>
      </c>
      <c r="D113" s="3">
        <v>2</v>
      </c>
    </row>
    <row r="114" spans="1:4" x14ac:dyDescent="0.3">
      <c r="A114" s="2" t="s">
        <v>685</v>
      </c>
      <c r="B114" s="3">
        <v>149</v>
      </c>
      <c r="C114" s="3">
        <v>20</v>
      </c>
      <c r="D114" s="3">
        <v>0</v>
      </c>
    </row>
    <row r="115" spans="1:4" x14ac:dyDescent="0.3">
      <c r="A115" s="2" t="s">
        <v>686</v>
      </c>
      <c r="B115" s="3">
        <v>147</v>
      </c>
      <c r="C115" s="3">
        <v>72</v>
      </c>
      <c r="D115" s="3">
        <v>0</v>
      </c>
    </row>
    <row r="116" spans="1:4" x14ac:dyDescent="0.3">
      <c r="A116" s="2" t="s">
        <v>687</v>
      </c>
      <c r="B116" s="3">
        <v>144</v>
      </c>
      <c r="C116" s="3">
        <v>64</v>
      </c>
      <c r="D116" s="3">
        <v>0</v>
      </c>
    </row>
    <row r="117" spans="1:4" x14ac:dyDescent="0.3">
      <c r="A117" s="2" t="s">
        <v>688</v>
      </c>
      <c r="B117" s="3">
        <v>137</v>
      </c>
      <c r="C117" s="3">
        <v>11</v>
      </c>
      <c r="D117" s="3">
        <v>0</v>
      </c>
    </row>
    <row r="118" spans="1:4" x14ac:dyDescent="0.3">
      <c r="A118" s="2" t="s">
        <v>689</v>
      </c>
      <c r="B118" s="3">
        <v>136</v>
      </c>
      <c r="C118" s="3">
        <v>44</v>
      </c>
      <c r="D118" s="3">
        <v>1</v>
      </c>
    </row>
    <row r="119" spans="1:4" x14ac:dyDescent="0.3">
      <c r="A119" s="2" t="s">
        <v>690</v>
      </c>
      <c r="B119" s="3">
        <v>134</v>
      </c>
      <c r="C119" s="3">
        <v>18</v>
      </c>
      <c r="D119" s="3">
        <v>0</v>
      </c>
    </row>
    <row r="120" spans="1:4" x14ac:dyDescent="0.3">
      <c r="A120" s="2" t="s">
        <v>692</v>
      </c>
      <c r="B120" s="3">
        <v>128</v>
      </c>
      <c r="C120" s="3">
        <v>49</v>
      </c>
      <c r="D120" s="3">
        <v>0</v>
      </c>
    </row>
    <row r="121" spans="1:4" x14ac:dyDescent="0.3">
      <c r="A121" s="2" t="s">
        <v>691</v>
      </c>
      <c r="B121" s="3">
        <v>128</v>
      </c>
      <c r="C121" s="3">
        <v>57</v>
      </c>
      <c r="D121" s="3">
        <v>1</v>
      </c>
    </row>
    <row r="122" spans="1:4" x14ac:dyDescent="0.3">
      <c r="A122" s="2" t="s">
        <v>693</v>
      </c>
      <c r="B122" s="3">
        <v>127</v>
      </c>
      <c r="C122" s="3">
        <v>51</v>
      </c>
      <c r="D122" s="3">
        <v>3</v>
      </c>
    </row>
    <row r="123" spans="1:4" x14ac:dyDescent="0.3">
      <c r="A123" s="2" t="s">
        <v>694</v>
      </c>
      <c r="B123" s="3">
        <v>127</v>
      </c>
      <c r="C123" s="3">
        <v>34</v>
      </c>
      <c r="D123" s="3">
        <v>1</v>
      </c>
    </row>
    <row r="124" spans="1:4" x14ac:dyDescent="0.3">
      <c r="A124" s="2" t="s">
        <v>695</v>
      </c>
      <c r="B124" s="3">
        <v>123</v>
      </c>
      <c r="C124" s="3">
        <v>30</v>
      </c>
      <c r="D124" s="3">
        <v>1</v>
      </c>
    </row>
    <row r="125" spans="1:4" x14ac:dyDescent="0.3">
      <c r="A125" s="2" t="s">
        <v>696</v>
      </c>
      <c r="B125" s="3">
        <v>97</v>
      </c>
      <c r="C125" s="3">
        <v>37</v>
      </c>
      <c r="D125" s="3">
        <v>1</v>
      </c>
    </row>
    <row r="126" spans="1:4" x14ac:dyDescent="0.3">
      <c r="A126" s="2" t="s">
        <v>697</v>
      </c>
      <c r="B126" s="3">
        <v>96</v>
      </c>
      <c r="C126" s="3">
        <v>33</v>
      </c>
      <c r="D126" s="3">
        <v>0</v>
      </c>
    </row>
    <row r="127" spans="1:4" x14ac:dyDescent="0.3">
      <c r="A127" s="2" t="s">
        <v>698</v>
      </c>
      <c r="B127" s="3">
        <v>84</v>
      </c>
      <c r="C127" s="3">
        <v>39</v>
      </c>
      <c r="D127" s="3">
        <v>0</v>
      </c>
    </row>
    <row r="128" spans="1:4" x14ac:dyDescent="0.3">
      <c r="A128" s="2" t="s">
        <v>699</v>
      </c>
      <c r="B128" s="3">
        <v>80</v>
      </c>
      <c r="C128" s="3">
        <v>39</v>
      </c>
      <c r="D128" s="3">
        <v>1</v>
      </c>
    </row>
    <row r="129" spans="1:4" x14ac:dyDescent="0.3">
      <c r="A129" s="2" t="s">
        <v>700</v>
      </c>
      <c r="B129" s="3">
        <v>79</v>
      </c>
      <c r="C129" s="3">
        <v>32</v>
      </c>
      <c r="D129" s="3">
        <v>0</v>
      </c>
    </row>
    <row r="130" spans="1:4" x14ac:dyDescent="0.3">
      <c r="A130" s="2" t="s">
        <v>701</v>
      </c>
      <c r="B130" s="3">
        <v>76</v>
      </c>
      <c r="C130" s="3">
        <v>20</v>
      </c>
      <c r="D130" s="3">
        <v>0</v>
      </c>
    </row>
    <row r="131" spans="1:4" x14ac:dyDescent="0.3">
      <c r="A131" s="2" t="s">
        <v>702</v>
      </c>
      <c r="B131" s="3">
        <v>70</v>
      </c>
      <c r="C131" s="3">
        <v>13</v>
      </c>
      <c r="D131" s="3">
        <v>0</v>
      </c>
    </row>
    <row r="132" spans="1:4" x14ac:dyDescent="0.3">
      <c r="A132" s="2" t="s">
        <v>703</v>
      </c>
      <c r="B132" s="3">
        <v>69</v>
      </c>
      <c r="C132" s="3">
        <v>30</v>
      </c>
      <c r="D132" s="3">
        <v>0</v>
      </c>
    </row>
    <row r="133" spans="1:4" x14ac:dyDescent="0.3">
      <c r="A133" s="2" t="s">
        <v>704</v>
      </c>
      <c r="B133" s="3">
        <v>68</v>
      </c>
      <c r="C133" s="3">
        <v>27</v>
      </c>
      <c r="D133" s="3">
        <v>1</v>
      </c>
    </row>
    <row r="134" spans="1:4" x14ac:dyDescent="0.3">
      <c r="A134" s="2" t="s">
        <v>705</v>
      </c>
      <c r="B134" s="3">
        <v>67</v>
      </c>
      <c r="C134" s="3">
        <v>28</v>
      </c>
      <c r="D134" s="3">
        <v>2</v>
      </c>
    </row>
    <row r="135" spans="1:4" x14ac:dyDescent="0.3">
      <c r="A135" s="2" t="s">
        <v>706</v>
      </c>
      <c r="B135" s="3">
        <v>66</v>
      </c>
      <c r="C135" s="3">
        <v>29</v>
      </c>
      <c r="D135" s="3">
        <v>0</v>
      </c>
    </row>
    <row r="136" spans="1:4" x14ac:dyDescent="0.3">
      <c r="A136" s="2" t="s">
        <v>707</v>
      </c>
      <c r="B136" s="3">
        <v>65</v>
      </c>
      <c r="C136" s="3">
        <v>17</v>
      </c>
      <c r="D136" s="3">
        <v>0</v>
      </c>
    </row>
    <row r="137" spans="1:4" x14ac:dyDescent="0.3">
      <c r="A137" s="2" t="s">
        <v>708</v>
      </c>
      <c r="B137" s="3">
        <v>64</v>
      </c>
      <c r="C137" s="3">
        <v>36</v>
      </c>
      <c r="D137" s="3">
        <v>0</v>
      </c>
    </row>
    <row r="138" spans="1:4" x14ac:dyDescent="0.3">
      <c r="A138" s="2" t="s">
        <v>709</v>
      </c>
      <c r="B138" s="3">
        <v>61</v>
      </c>
      <c r="C138" s="3">
        <v>28</v>
      </c>
      <c r="D138" s="3">
        <v>0</v>
      </c>
    </row>
    <row r="139" spans="1:4" x14ac:dyDescent="0.3">
      <c r="A139" s="2" t="s">
        <v>711</v>
      </c>
      <c r="B139" s="3">
        <v>60</v>
      </c>
      <c r="C139" s="3">
        <v>2</v>
      </c>
      <c r="D139" s="3">
        <v>0</v>
      </c>
    </row>
    <row r="140" spans="1:4" x14ac:dyDescent="0.3">
      <c r="A140" s="2" t="s">
        <v>710</v>
      </c>
      <c r="B140" s="3">
        <v>60</v>
      </c>
      <c r="C140" s="3">
        <v>23</v>
      </c>
      <c r="D140" s="3">
        <v>1</v>
      </c>
    </row>
    <row r="141" spans="1:4" x14ac:dyDescent="0.3">
      <c r="A141" s="2" t="s">
        <v>712</v>
      </c>
      <c r="B141" s="3">
        <v>59</v>
      </c>
      <c r="C141" s="3">
        <v>26</v>
      </c>
      <c r="D141" s="3">
        <v>1</v>
      </c>
    </row>
    <row r="142" spans="1:4" x14ac:dyDescent="0.3">
      <c r="A142" s="2" t="s">
        <v>713</v>
      </c>
      <c r="B142" s="3">
        <v>58</v>
      </c>
      <c r="C142" s="3">
        <v>15</v>
      </c>
      <c r="D142" s="3">
        <v>0</v>
      </c>
    </row>
    <row r="143" spans="1:4" x14ac:dyDescent="0.3">
      <c r="A143" s="2" t="s">
        <v>714</v>
      </c>
      <c r="B143" s="3">
        <v>57</v>
      </c>
      <c r="C143" s="3">
        <v>4</v>
      </c>
      <c r="D143" s="3">
        <v>0</v>
      </c>
    </row>
    <row r="144" spans="1:4" x14ac:dyDescent="0.3">
      <c r="A144" s="2" t="s">
        <v>715</v>
      </c>
      <c r="B144" s="3">
        <v>45</v>
      </c>
      <c r="C144" s="3">
        <v>15</v>
      </c>
      <c r="D144" s="3">
        <v>0</v>
      </c>
    </row>
    <row r="145" spans="1:4" x14ac:dyDescent="0.3">
      <c r="A145" s="2" t="s">
        <v>716</v>
      </c>
      <c r="B145" s="3">
        <v>43</v>
      </c>
      <c r="C145" s="3">
        <v>20</v>
      </c>
      <c r="D145" s="3">
        <v>0</v>
      </c>
    </row>
    <row r="146" spans="1:4" x14ac:dyDescent="0.3">
      <c r="A146" s="2" t="s">
        <v>718</v>
      </c>
      <c r="B146" s="3">
        <v>39</v>
      </c>
      <c r="C146" s="3">
        <v>9</v>
      </c>
      <c r="D146" s="3">
        <v>0</v>
      </c>
    </row>
    <row r="147" spans="1:4" x14ac:dyDescent="0.3">
      <c r="A147" s="2" t="s">
        <v>717</v>
      </c>
      <c r="B147" s="3">
        <v>39</v>
      </c>
      <c r="C147" s="3">
        <v>12</v>
      </c>
      <c r="D147" s="3">
        <v>0</v>
      </c>
    </row>
    <row r="148" spans="1:4" x14ac:dyDescent="0.3">
      <c r="A148" s="2" t="s">
        <v>719</v>
      </c>
      <c r="B148" s="3">
        <v>38</v>
      </c>
      <c r="C148" s="3">
        <v>15</v>
      </c>
      <c r="D148" s="3">
        <v>0</v>
      </c>
    </row>
    <row r="149" spans="1:4" x14ac:dyDescent="0.3">
      <c r="A149" s="2" t="s">
        <v>721</v>
      </c>
      <c r="B149" s="3">
        <v>37</v>
      </c>
      <c r="C149" s="3">
        <v>12</v>
      </c>
      <c r="D149" s="3">
        <v>1</v>
      </c>
    </row>
    <row r="150" spans="1:4" x14ac:dyDescent="0.3">
      <c r="A150" s="2" t="s">
        <v>720</v>
      </c>
      <c r="B150" s="3">
        <v>37</v>
      </c>
      <c r="C150" s="3">
        <v>16</v>
      </c>
      <c r="D150" s="3">
        <v>0</v>
      </c>
    </row>
    <row r="151" spans="1:4" x14ac:dyDescent="0.3">
      <c r="A151" s="2" t="s">
        <v>722</v>
      </c>
      <c r="B151" s="3">
        <v>34</v>
      </c>
      <c r="C151" s="3">
        <v>10</v>
      </c>
      <c r="D151" s="3">
        <v>0</v>
      </c>
    </row>
    <row r="152" spans="1:4" x14ac:dyDescent="0.3">
      <c r="A152" s="2" t="s">
        <v>723</v>
      </c>
      <c r="B152" s="3">
        <v>33</v>
      </c>
      <c r="C152" s="3">
        <v>11</v>
      </c>
      <c r="D152" s="3">
        <v>1</v>
      </c>
    </row>
    <row r="153" spans="1:4" x14ac:dyDescent="0.3">
      <c r="A153" s="2" t="s">
        <v>724</v>
      </c>
      <c r="B153" s="3">
        <v>32</v>
      </c>
      <c r="C153" s="3">
        <v>12</v>
      </c>
      <c r="D153" s="3">
        <v>0</v>
      </c>
    </row>
    <row r="154" spans="1:4" x14ac:dyDescent="0.3">
      <c r="A154" s="2" t="s">
        <v>725</v>
      </c>
      <c r="B154" s="3">
        <v>30</v>
      </c>
      <c r="C154" s="3">
        <v>10</v>
      </c>
      <c r="D154" s="3">
        <v>1</v>
      </c>
    </row>
    <row r="155" spans="1:4" x14ac:dyDescent="0.3">
      <c r="A155" s="2" t="s">
        <v>726</v>
      </c>
      <c r="B155" s="3">
        <v>29</v>
      </c>
      <c r="C155" s="3">
        <v>15</v>
      </c>
      <c r="D155" s="3">
        <v>0</v>
      </c>
    </row>
    <row r="156" spans="1:4" x14ac:dyDescent="0.3">
      <c r="A156" s="2" t="s">
        <v>727</v>
      </c>
      <c r="B156" s="3">
        <v>29</v>
      </c>
      <c r="C156" s="3">
        <v>12</v>
      </c>
      <c r="D156" s="3">
        <v>0</v>
      </c>
    </row>
    <row r="157" spans="1:4" x14ac:dyDescent="0.3">
      <c r="A157" s="2" t="s">
        <v>728</v>
      </c>
      <c r="B157" s="3">
        <v>29</v>
      </c>
      <c r="C157" s="3">
        <v>8</v>
      </c>
      <c r="D157" s="3">
        <v>0</v>
      </c>
    </row>
    <row r="158" spans="1:4" x14ac:dyDescent="0.3">
      <c r="A158" s="2" t="s">
        <v>729</v>
      </c>
      <c r="B158" s="3">
        <v>28</v>
      </c>
      <c r="C158" s="3">
        <v>20</v>
      </c>
      <c r="D158" s="3">
        <v>0</v>
      </c>
    </row>
    <row r="159" spans="1:4" x14ac:dyDescent="0.3">
      <c r="A159" s="2" t="s">
        <v>730</v>
      </c>
      <c r="B159" s="3">
        <v>27</v>
      </c>
      <c r="C159" s="3">
        <v>12</v>
      </c>
      <c r="D159" s="3">
        <v>0</v>
      </c>
    </row>
    <row r="160" spans="1:4" x14ac:dyDescent="0.3">
      <c r="A160" s="2" t="s">
        <v>731</v>
      </c>
      <c r="B160" s="3">
        <v>26</v>
      </c>
      <c r="C160" s="3">
        <v>15</v>
      </c>
      <c r="D160" s="3">
        <v>0</v>
      </c>
    </row>
    <row r="161" spans="1:4" x14ac:dyDescent="0.3">
      <c r="A161" s="2" t="s">
        <v>733</v>
      </c>
      <c r="B161" s="3">
        <v>26</v>
      </c>
      <c r="C161" s="3">
        <v>9</v>
      </c>
      <c r="D161" s="3">
        <v>0</v>
      </c>
    </row>
    <row r="162" spans="1:4" x14ac:dyDescent="0.3">
      <c r="A162" s="2" t="s">
        <v>732</v>
      </c>
      <c r="B162" s="3">
        <v>26</v>
      </c>
      <c r="C162" s="3">
        <v>11</v>
      </c>
      <c r="D162" s="3">
        <v>1</v>
      </c>
    </row>
    <row r="163" spans="1:4" x14ac:dyDescent="0.3">
      <c r="A163" s="2" t="s">
        <v>734</v>
      </c>
      <c r="B163" s="3">
        <v>24</v>
      </c>
      <c r="C163" s="3">
        <v>12</v>
      </c>
      <c r="D163" s="3">
        <v>0</v>
      </c>
    </row>
    <row r="164" spans="1:4" x14ac:dyDescent="0.3">
      <c r="A164" s="2" t="s">
        <v>735</v>
      </c>
      <c r="B164" s="3">
        <v>23</v>
      </c>
      <c r="C164" s="3">
        <v>4</v>
      </c>
      <c r="D164" s="3">
        <v>0</v>
      </c>
    </row>
    <row r="165" spans="1:4" x14ac:dyDescent="0.3">
      <c r="A165" s="2" t="s">
        <v>736</v>
      </c>
      <c r="B165" s="3">
        <v>22</v>
      </c>
      <c r="C165" s="3">
        <v>10</v>
      </c>
      <c r="D165" s="3">
        <v>1</v>
      </c>
    </row>
    <row r="166" spans="1:4" x14ac:dyDescent="0.3">
      <c r="A166" s="2" t="s">
        <v>737</v>
      </c>
      <c r="B166" s="3">
        <v>21</v>
      </c>
      <c r="C166" s="3">
        <v>2</v>
      </c>
      <c r="D166" s="3">
        <v>0</v>
      </c>
    </row>
    <row r="167" spans="1:4" x14ac:dyDescent="0.3">
      <c r="A167" s="2" t="s">
        <v>741</v>
      </c>
      <c r="B167" s="3">
        <v>20</v>
      </c>
      <c r="C167" s="3">
        <v>6</v>
      </c>
      <c r="D167" s="3">
        <v>0</v>
      </c>
    </row>
    <row r="168" spans="1:4" x14ac:dyDescent="0.3">
      <c r="A168" s="2" t="s">
        <v>739</v>
      </c>
      <c r="B168" s="3">
        <v>20</v>
      </c>
      <c r="C168" s="3">
        <v>10</v>
      </c>
      <c r="D168" s="3">
        <v>0</v>
      </c>
    </row>
    <row r="169" spans="1:4" x14ac:dyDescent="0.3">
      <c r="A169" s="2" t="s">
        <v>738</v>
      </c>
      <c r="B169" s="3">
        <v>20</v>
      </c>
      <c r="C169" s="3">
        <v>11</v>
      </c>
      <c r="D169" s="3">
        <v>0</v>
      </c>
    </row>
    <row r="170" spans="1:4" x14ac:dyDescent="0.3">
      <c r="A170" s="2" t="s">
        <v>740</v>
      </c>
      <c r="B170" s="3">
        <v>20</v>
      </c>
      <c r="C170" s="3">
        <v>10</v>
      </c>
      <c r="D170" s="3">
        <v>0</v>
      </c>
    </row>
    <row r="171" spans="1:4" x14ac:dyDescent="0.3">
      <c r="A171" s="2" t="s">
        <v>743</v>
      </c>
      <c r="B171" s="3">
        <v>19</v>
      </c>
      <c r="C171" s="3">
        <v>9</v>
      </c>
      <c r="D171" s="3">
        <v>0</v>
      </c>
    </row>
    <row r="172" spans="1:4" x14ac:dyDescent="0.3">
      <c r="A172" s="2" t="s">
        <v>744</v>
      </c>
      <c r="B172" s="3">
        <v>19</v>
      </c>
      <c r="C172" s="3">
        <v>9</v>
      </c>
      <c r="D172" s="3">
        <v>0</v>
      </c>
    </row>
    <row r="173" spans="1:4" x14ac:dyDescent="0.3">
      <c r="A173" s="2" t="s">
        <v>742</v>
      </c>
      <c r="B173" s="3">
        <v>19</v>
      </c>
      <c r="C173" s="3">
        <v>10</v>
      </c>
      <c r="D173" s="3">
        <v>0</v>
      </c>
    </row>
    <row r="174" spans="1:4" x14ac:dyDescent="0.3">
      <c r="A174" s="2" t="s">
        <v>745</v>
      </c>
      <c r="B174" s="3">
        <v>18</v>
      </c>
      <c r="C174" s="3">
        <v>8</v>
      </c>
      <c r="D174" s="3">
        <v>0</v>
      </c>
    </row>
    <row r="175" spans="1:4" x14ac:dyDescent="0.3">
      <c r="A175" s="2" t="s">
        <v>746</v>
      </c>
      <c r="B175" s="3">
        <v>17</v>
      </c>
      <c r="C175" s="3">
        <v>8</v>
      </c>
      <c r="D175" s="3">
        <v>0</v>
      </c>
    </row>
    <row r="176" spans="1:4" x14ac:dyDescent="0.3">
      <c r="A176" s="2" t="s">
        <v>748</v>
      </c>
      <c r="B176" s="3">
        <v>16</v>
      </c>
      <c r="C176" s="3">
        <v>2</v>
      </c>
      <c r="D176" s="3">
        <v>0</v>
      </c>
    </row>
    <row r="177" spans="1:4" x14ac:dyDescent="0.3">
      <c r="A177" s="2" t="s">
        <v>747</v>
      </c>
      <c r="B177" s="3">
        <v>16</v>
      </c>
      <c r="C177" s="3">
        <v>6</v>
      </c>
      <c r="D177" s="3">
        <v>0</v>
      </c>
    </row>
    <row r="178" spans="1:4" x14ac:dyDescent="0.3">
      <c r="A178" s="2" t="s">
        <v>750</v>
      </c>
      <c r="B178" s="3">
        <v>14</v>
      </c>
      <c r="C178" s="3">
        <v>9</v>
      </c>
      <c r="D178" s="3">
        <v>0</v>
      </c>
    </row>
    <row r="179" spans="1:4" x14ac:dyDescent="0.3">
      <c r="A179" s="2" t="s">
        <v>749</v>
      </c>
      <c r="B179" s="3">
        <v>14</v>
      </c>
      <c r="C179" s="3">
        <v>10</v>
      </c>
      <c r="D179" s="3">
        <v>0</v>
      </c>
    </row>
    <row r="180" spans="1:4" x14ac:dyDescent="0.3">
      <c r="A180" s="2" t="s">
        <v>751</v>
      </c>
      <c r="B180" s="3">
        <v>13</v>
      </c>
      <c r="C180" s="3">
        <v>10</v>
      </c>
      <c r="D180" s="3">
        <v>0</v>
      </c>
    </row>
    <row r="181" spans="1:4" x14ac:dyDescent="0.3">
      <c r="A181" s="2" t="s">
        <v>752</v>
      </c>
      <c r="B181" s="3">
        <v>12</v>
      </c>
      <c r="C181" s="3">
        <v>7</v>
      </c>
      <c r="D181" s="3">
        <v>0</v>
      </c>
    </row>
    <row r="182" spans="1:4" x14ac:dyDescent="0.3">
      <c r="A182" s="2" t="s">
        <v>753</v>
      </c>
      <c r="B182" s="3">
        <v>11</v>
      </c>
      <c r="C182" s="3">
        <v>5</v>
      </c>
      <c r="D182" s="3">
        <v>0</v>
      </c>
    </row>
    <row r="183" spans="1:4" x14ac:dyDescent="0.3">
      <c r="A183" s="2" t="s">
        <v>754</v>
      </c>
      <c r="B183" s="3">
        <v>10</v>
      </c>
      <c r="C183" s="3">
        <v>6</v>
      </c>
      <c r="D183" s="3">
        <v>0</v>
      </c>
    </row>
    <row r="184" spans="1:4" x14ac:dyDescent="0.3">
      <c r="A184" s="2" t="s">
        <v>757</v>
      </c>
      <c r="B184" s="3">
        <v>10</v>
      </c>
      <c r="C184" s="3">
        <v>2</v>
      </c>
      <c r="D184" s="3">
        <v>0</v>
      </c>
    </row>
    <row r="185" spans="1:4" x14ac:dyDescent="0.3">
      <c r="A185" s="2" t="s">
        <v>758</v>
      </c>
      <c r="B185" s="3">
        <v>10</v>
      </c>
      <c r="C185" s="3">
        <v>1</v>
      </c>
      <c r="D185" s="3">
        <v>0</v>
      </c>
    </row>
    <row r="186" spans="1:4" x14ac:dyDescent="0.3">
      <c r="A186" s="2" t="s">
        <v>756</v>
      </c>
      <c r="B186" s="3">
        <v>10</v>
      </c>
      <c r="C186" s="3">
        <v>4</v>
      </c>
      <c r="D186" s="3">
        <v>0</v>
      </c>
    </row>
    <row r="187" spans="1:4" x14ac:dyDescent="0.3">
      <c r="A187" s="2" t="s">
        <v>755</v>
      </c>
      <c r="B187" s="3">
        <v>10</v>
      </c>
      <c r="C187" s="3">
        <v>5</v>
      </c>
      <c r="D187" s="3">
        <v>1</v>
      </c>
    </row>
    <row r="188" spans="1:4" x14ac:dyDescent="0.3">
      <c r="A188" s="2" t="s">
        <v>759</v>
      </c>
      <c r="B188" s="3">
        <v>9</v>
      </c>
      <c r="C188" s="3">
        <v>6</v>
      </c>
      <c r="D188" s="3">
        <v>0</v>
      </c>
    </row>
    <row r="189" spans="1:4" x14ac:dyDescent="0.3">
      <c r="A189" s="2" t="s">
        <v>760</v>
      </c>
      <c r="B189" s="3">
        <v>8</v>
      </c>
      <c r="C189" s="3">
        <v>4</v>
      </c>
      <c r="D189" s="3">
        <v>0</v>
      </c>
    </row>
    <row r="190" spans="1:4" x14ac:dyDescent="0.3">
      <c r="A190" s="2" t="s">
        <v>762</v>
      </c>
      <c r="B190" s="3">
        <v>8</v>
      </c>
      <c r="C190" s="3">
        <v>3</v>
      </c>
      <c r="D190" s="3">
        <v>0</v>
      </c>
    </row>
    <row r="191" spans="1:4" x14ac:dyDescent="0.3">
      <c r="A191" s="2" t="s">
        <v>761</v>
      </c>
      <c r="B191" s="3">
        <v>8</v>
      </c>
      <c r="C191" s="3">
        <v>4</v>
      </c>
      <c r="D191" s="3">
        <v>0</v>
      </c>
    </row>
    <row r="192" spans="1:4" x14ac:dyDescent="0.3">
      <c r="A192" s="2" t="s">
        <v>764</v>
      </c>
      <c r="B192" s="3">
        <v>7</v>
      </c>
      <c r="C192" s="3">
        <v>4</v>
      </c>
      <c r="D192" s="3">
        <v>0</v>
      </c>
    </row>
    <row r="193" spans="1:4" x14ac:dyDescent="0.3">
      <c r="A193" s="2" t="s">
        <v>765</v>
      </c>
      <c r="B193" s="3">
        <v>7</v>
      </c>
      <c r="C193" s="3">
        <v>3</v>
      </c>
      <c r="D193" s="3">
        <v>0</v>
      </c>
    </row>
    <row r="194" spans="1:4" x14ac:dyDescent="0.3">
      <c r="A194" s="2" t="s">
        <v>763</v>
      </c>
      <c r="B194" s="3">
        <v>7</v>
      </c>
      <c r="C194" s="3">
        <v>4</v>
      </c>
      <c r="D194" s="3">
        <v>0</v>
      </c>
    </row>
    <row r="195" spans="1:4" x14ac:dyDescent="0.3">
      <c r="A195" s="2" t="s">
        <v>766</v>
      </c>
      <c r="B195" s="3">
        <v>7</v>
      </c>
      <c r="C195" s="3">
        <v>2</v>
      </c>
      <c r="D195" s="3">
        <v>0</v>
      </c>
    </row>
    <row r="196" spans="1:4" x14ac:dyDescent="0.3">
      <c r="A196" s="2" t="s">
        <v>767</v>
      </c>
      <c r="B196" s="3">
        <v>7</v>
      </c>
      <c r="C196" s="3">
        <v>2</v>
      </c>
      <c r="D196" s="3">
        <v>0</v>
      </c>
    </row>
    <row r="197" spans="1:4" x14ac:dyDescent="0.3">
      <c r="A197" s="2" t="s">
        <v>771</v>
      </c>
      <c r="B197" s="3">
        <v>6</v>
      </c>
      <c r="C197" s="3">
        <v>1</v>
      </c>
      <c r="D197" s="3">
        <v>0</v>
      </c>
    </row>
    <row r="198" spans="1:4" x14ac:dyDescent="0.3">
      <c r="A198" s="2" t="s">
        <v>772</v>
      </c>
      <c r="B198" s="3">
        <v>6</v>
      </c>
      <c r="C198" s="3">
        <v>1</v>
      </c>
      <c r="D198" s="3">
        <v>0</v>
      </c>
    </row>
    <row r="199" spans="1:4" x14ac:dyDescent="0.3">
      <c r="A199" s="2" t="s">
        <v>768</v>
      </c>
      <c r="B199" s="3">
        <v>6</v>
      </c>
      <c r="C199" s="3">
        <v>4</v>
      </c>
      <c r="D199" s="3">
        <v>0</v>
      </c>
    </row>
    <row r="200" spans="1:4" x14ac:dyDescent="0.3">
      <c r="A200" s="2" t="s">
        <v>769</v>
      </c>
      <c r="B200" s="3">
        <v>6</v>
      </c>
      <c r="C200" s="3">
        <v>3</v>
      </c>
      <c r="D200" s="3">
        <v>0</v>
      </c>
    </row>
    <row r="201" spans="1:4" x14ac:dyDescent="0.3">
      <c r="A201" s="2" t="s">
        <v>770</v>
      </c>
      <c r="B201" s="3">
        <v>6</v>
      </c>
      <c r="C201" s="3">
        <v>2</v>
      </c>
      <c r="D201" s="3">
        <v>0</v>
      </c>
    </row>
    <row r="202" spans="1:4" x14ac:dyDescent="0.3">
      <c r="A202" s="2" t="s">
        <v>774</v>
      </c>
      <c r="B202" s="3">
        <v>5</v>
      </c>
      <c r="C202" s="3">
        <v>2</v>
      </c>
      <c r="D202" s="3">
        <v>0</v>
      </c>
    </row>
    <row r="203" spans="1:4" x14ac:dyDescent="0.3">
      <c r="A203" s="2" t="s">
        <v>775</v>
      </c>
      <c r="B203" s="3">
        <v>5</v>
      </c>
      <c r="C203" s="3">
        <v>1</v>
      </c>
      <c r="D203" s="3">
        <v>0</v>
      </c>
    </row>
    <row r="204" spans="1:4" x14ac:dyDescent="0.3">
      <c r="A204" s="2" t="s">
        <v>773</v>
      </c>
      <c r="B204" s="3">
        <v>5</v>
      </c>
      <c r="C204" s="3">
        <v>7</v>
      </c>
      <c r="D204" s="3">
        <v>0</v>
      </c>
    </row>
    <row r="205" spans="1:4" x14ac:dyDescent="0.3">
      <c r="A205" s="2" t="s">
        <v>776</v>
      </c>
      <c r="B205" s="3">
        <v>4</v>
      </c>
      <c r="C205" s="3">
        <v>3</v>
      </c>
      <c r="D205" s="3">
        <v>0</v>
      </c>
    </row>
    <row r="206" spans="1:4" x14ac:dyDescent="0.3">
      <c r="A206" s="2" t="s">
        <v>777</v>
      </c>
      <c r="B206" s="3">
        <v>4</v>
      </c>
      <c r="C206" s="3">
        <v>3</v>
      </c>
      <c r="D206" s="3">
        <v>0</v>
      </c>
    </row>
    <row r="207" spans="1:4" x14ac:dyDescent="0.3">
      <c r="A207" s="2" t="s">
        <v>778</v>
      </c>
      <c r="B207" s="3">
        <v>4</v>
      </c>
      <c r="C207" s="3">
        <v>1</v>
      </c>
      <c r="D207" s="3">
        <v>0</v>
      </c>
    </row>
    <row r="208" spans="1:4" x14ac:dyDescent="0.3">
      <c r="A208" s="2" t="s">
        <v>780</v>
      </c>
      <c r="B208" s="3">
        <v>3</v>
      </c>
      <c r="C208" s="3">
        <v>1</v>
      </c>
      <c r="D208" s="3">
        <v>0</v>
      </c>
    </row>
    <row r="209" spans="1:4" x14ac:dyDescent="0.3">
      <c r="A209" s="2" t="s">
        <v>779</v>
      </c>
      <c r="B209" s="3">
        <v>3</v>
      </c>
      <c r="C209" s="3">
        <v>3</v>
      </c>
      <c r="D209" s="3">
        <v>0</v>
      </c>
    </row>
    <row r="210" spans="1:4" x14ac:dyDescent="0.3">
      <c r="A210" s="2" t="s">
        <v>782</v>
      </c>
      <c r="B210" s="3">
        <v>2</v>
      </c>
      <c r="C210" s="3">
        <v>0</v>
      </c>
      <c r="D210" s="3">
        <v>0</v>
      </c>
    </row>
    <row r="211" spans="1:4" x14ac:dyDescent="0.3">
      <c r="A211" s="2" t="s">
        <v>781</v>
      </c>
      <c r="B211" s="3">
        <v>2</v>
      </c>
      <c r="C211" s="3">
        <v>0</v>
      </c>
      <c r="D211" s="3">
        <v>0</v>
      </c>
    </row>
    <row r="212" spans="1:4" x14ac:dyDescent="0.3">
      <c r="A212" s="2" t="s">
        <v>783</v>
      </c>
      <c r="B212" s="3">
        <v>1</v>
      </c>
      <c r="C212" s="3">
        <v>1</v>
      </c>
      <c r="D212" s="3">
        <v>0</v>
      </c>
    </row>
    <row r="213" spans="1:4" x14ac:dyDescent="0.3">
      <c r="A213" s="2" t="s">
        <v>784</v>
      </c>
      <c r="B213" s="3">
        <v>1</v>
      </c>
      <c r="C213" s="3">
        <v>0</v>
      </c>
      <c r="D213" s="3">
        <v>0</v>
      </c>
    </row>
    <row r="214" spans="1:4" x14ac:dyDescent="0.3">
      <c r="A214" s="2" t="s">
        <v>269</v>
      </c>
      <c r="B214" s="3">
        <v>898006</v>
      </c>
      <c r="C214" s="3">
        <v>415672</v>
      </c>
      <c r="D214" s="3">
        <v>6710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Ranking</vt:lpstr>
      <vt:lpstr>Flighting</vt:lpstr>
      <vt:lpstr>Input</vt:lpstr>
      <vt:lpstr>Vaiable List</vt:lpstr>
      <vt:lpstr>Vehicle Per Capita</vt:lpstr>
      <vt:lpstr>Google Trend Index</vt:lpstr>
      <vt:lpstr>Quotes - by Quarter</vt:lpstr>
      <vt:lpstr>Pivot_DMA</vt:lpstr>
      <vt:lpstr>Pivot_DMACode</vt:lpstr>
      <vt:lpstr>New Users</vt:lpstr>
      <vt:lpstr>Sessions</vt:lpstr>
      <vt:lpstr>DMA</vt:lpstr>
      <vt:lpstr>Pivot_State</vt:lpstr>
      <vt:lpstr>State</vt:lpstr>
      <vt:lpstr>TV_Market_Tier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Zhetao Zhao</dc:creator>
  <cp:lastModifiedBy>Zhetao Zhao</cp:lastModifiedBy>
  <dcterms:created xsi:type="dcterms:W3CDTF">2022-01-06T15:29:23Z</dcterms:created>
  <dcterms:modified xsi:type="dcterms:W3CDTF">2022-01-06T22:49:18Z</dcterms:modified>
</cp:coreProperties>
</file>