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nkonauts\Documents\Kuliah\Depok\"/>
    </mc:Choice>
  </mc:AlternateContent>
  <xr:revisionPtr revIDLastSave="0" documentId="13_ncr:1_{F28E6269-1C24-4935-9E47-0781E4855F8A}" xr6:coauthVersionLast="47" xr6:coauthVersionMax="47" xr10:uidLastSave="{00000000-0000-0000-0000-000000000000}"/>
  <bookViews>
    <workbookView xWindow="-108" yWindow="-108" windowWidth="23256" windowHeight="12720" tabRatio="871" xr2:uid="{00000000-000D-0000-FFFF-FFFF00000000}"/>
  </bookViews>
  <sheets>
    <sheet name="NOTES" sheetId="38" r:id="rId1"/>
    <sheet name="Input" sheetId="3" r:id="rId2"/>
    <sheet name="Scattering Plot FTP DL 4G" sheetId="16" state="hidden" r:id="rId3"/>
    <sheet name="FTP" sheetId="6" r:id="rId4"/>
    <sheet name="Scater Plot FTP DL 4G" sheetId="17" state="hidden" r:id="rId5"/>
    <sheet name="HTTP" sheetId="8" r:id="rId6"/>
    <sheet name="Capacity Test" sheetId="29" r:id="rId7"/>
    <sheet name="Radio Tech" sheetId="5" r:id="rId8"/>
    <sheet name="RSRP" sheetId="33" r:id="rId9"/>
    <sheet name="RSRQ" sheetId="32" r:id="rId10"/>
    <sheet name="RSCP" sheetId="34" r:id="rId11"/>
    <sheet name="ECIO" sheetId="35" r:id="rId12"/>
    <sheet name="RXLEV" sheetId="36" r:id="rId13"/>
    <sheet name="RXQUAL" sheetId="37" r:id="rId14"/>
    <sheet name="Summary Radio" sheetId="3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31" l="1"/>
  <c r="N3" i="31"/>
  <c r="M6" i="31"/>
  <c r="M3" i="31"/>
  <c r="L6" i="31"/>
  <c r="L3" i="31"/>
  <c r="K6" i="31"/>
  <c r="K3" i="31"/>
  <c r="J6" i="31"/>
  <c r="J3" i="31"/>
  <c r="I6" i="31"/>
  <c r="I3" i="31"/>
  <c r="H6" i="31"/>
  <c r="H3" i="31"/>
  <c r="E6" i="31"/>
  <c r="D6" i="31"/>
  <c r="C6" i="31"/>
  <c r="E3" i="31"/>
  <c r="D3" i="31"/>
  <c r="C3" i="31"/>
  <c r="Y15" i="3"/>
  <c r="I7" i="31" s="1"/>
  <c r="Z15" i="3"/>
  <c r="L7" i="31" s="1"/>
  <c r="X15" i="3"/>
  <c r="C7" i="31" s="1"/>
  <c r="Y7" i="3"/>
  <c r="I4" i="31" s="1"/>
  <c r="Z7" i="3"/>
  <c r="L4" i="31" s="1"/>
  <c r="X7" i="3"/>
  <c r="C4" i="31" s="1"/>
  <c r="S15" i="3"/>
  <c r="J7" i="31" s="1"/>
  <c r="T15" i="3"/>
  <c r="M7" i="31" s="1"/>
  <c r="R15" i="3"/>
  <c r="D7" i="31" s="1"/>
  <c r="S7" i="3"/>
  <c r="J4" i="31" s="1"/>
  <c r="T7" i="3"/>
  <c r="M4" i="31" s="1"/>
  <c r="R7" i="3"/>
  <c r="D4" i="31" s="1"/>
  <c r="L15" i="3"/>
  <c r="H7" i="31" s="1"/>
  <c r="M15" i="3"/>
  <c r="K7" i="31" s="1"/>
  <c r="N15" i="3"/>
  <c r="N7" i="31" s="1"/>
  <c r="K15" i="3"/>
  <c r="E7" i="31" s="1"/>
  <c r="L7" i="3"/>
  <c r="H4" i="31" s="1"/>
  <c r="M7" i="3"/>
  <c r="K4" i="31" s="1"/>
  <c r="N7" i="3"/>
  <c r="N4" i="31" s="1"/>
  <c r="K7" i="3"/>
  <c r="E4" i="31" s="1"/>
  <c r="G8" i="31"/>
  <c r="F8" i="31"/>
  <c r="G5" i="31"/>
  <c r="F5" i="31"/>
  <c r="EY2" i="16"/>
  <c r="EX2" i="16"/>
  <c r="EW2" i="16"/>
  <c r="EV2" i="16"/>
  <c r="EU2" i="16"/>
  <c r="ET2" i="16"/>
  <c r="EM2" i="16"/>
  <c r="DI2" i="16"/>
  <c r="L5" i="31" l="1"/>
  <c r="N5" i="31"/>
  <c r="M8" i="31"/>
  <c r="I8" i="31"/>
  <c r="J5" i="31"/>
  <c r="J8" i="31"/>
  <c r="C8" i="31"/>
  <c r="H8" i="31"/>
  <c r="E8" i="31"/>
  <c r="K8" i="31"/>
  <c r="E5" i="31"/>
  <c r="K5" i="31"/>
  <c r="N8" i="31"/>
  <c r="H5" i="31"/>
  <c r="M5" i="31"/>
  <c r="D8" i="31"/>
  <c r="I5" i="31"/>
  <c r="L8" i="31"/>
  <c r="C5" i="31"/>
  <c r="D5" i="31"/>
</calcChain>
</file>

<file path=xl/sharedStrings.xml><?xml version="1.0" encoding="utf-8"?>
<sst xmlns="http://schemas.openxmlformats.org/spreadsheetml/2006/main" count="463" uniqueCount="194">
  <si>
    <t>KPI</t>
  </si>
  <si>
    <t>Indosat Ooredoo</t>
  </si>
  <si>
    <t>Smartfren</t>
  </si>
  <si>
    <t>Telkomsel</t>
  </si>
  <si>
    <t>XL</t>
  </si>
  <si>
    <t>Browsing</t>
  </si>
  <si>
    <t>Average Upload Speed (Mbps)</t>
  </si>
  <si>
    <t>Coverage</t>
  </si>
  <si>
    <t>Quality</t>
  </si>
  <si>
    <t>Tech</t>
  </si>
  <si>
    <t>2G (%)</t>
  </si>
  <si>
    <t>3G (%)</t>
  </si>
  <si>
    <t>4G (%)</t>
  </si>
  <si>
    <t>RSRP</t>
  </si>
  <si>
    <t>Prob</t>
  </si>
  <si>
    <t>Baik</t>
  </si>
  <si>
    <t>Cukup</t>
  </si>
  <si>
    <t>Kurang</t>
  </si>
  <si>
    <t>RSRQ</t>
  </si>
  <si>
    <t>Baik Sekali</t>
  </si>
  <si>
    <t>RX Lev</t>
  </si>
  <si>
    <t>RX Qual</t>
  </si>
  <si>
    <t>UniqueId</t>
  </si>
  <si>
    <t>CID</t>
  </si>
  <si>
    <t>LAC</t>
  </si>
  <si>
    <t>MCC</t>
  </si>
  <si>
    <t>MNC</t>
  </si>
  <si>
    <t>Operator</t>
  </si>
  <si>
    <t>CGI</t>
  </si>
  <si>
    <t>Technology</t>
  </si>
  <si>
    <t>Comb</t>
  </si>
  <si>
    <t>Lon</t>
  </si>
  <si>
    <t>Lat</t>
  </si>
  <si>
    <t>SessionId</t>
  </si>
  <si>
    <t>TestId</t>
  </si>
  <si>
    <t>NetworkId</t>
  </si>
  <si>
    <t>SystemName</t>
  </si>
  <si>
    <t>ADevice</t>
  </si>
  <si>
    <t>Time</t>
  </si>
  <si>
    <t>PosId</t>
  </si>
  <si>
    <t>FileId</t>
  </si>
  <si>
    <t>BTSLon</t>
  </si>
  <si>
    <t>BTSLat</t>
  </si>
  <si>
    <t>BTSLonDiff</t>
  </si>
  <si>
    <t>BTSLatDiff</t>
  </si>
  <si>
    <t>BTSDist</t>
  </si>
  <si>
    <t>BTS2LonDiff</t>
  </si>
  <si>
    <t>BTS2LatDiff</t>
  </si>
  <si>
    <t>BTS2Dist</t>
  </si>
  <si>
    <t>BTS3LonDiff</t>
  </si>
  <si>
    <t>BTS3LatDiff</t>
  </si>
  <si>
    <t>BTS3Dist</t>
  </si>
  <si>
    <t>BTSTech</t>
  </si>
  <si>
    <t>FloorPlanName</t>
  </si>
  <si>
    <t>FloorPlanLevel</t>
  </si>
  <si>
    <t>SessionIdLP</t>
  </si>
  <si>
    <t>TestIdLP</t>
  </si>
  <si>
    <t>PosIdLP</t>
  </si>
  <si>
    <t>NetworkIdLP</t>
  </si>
  <si>
    <t>Throughput</t>
  </si>
  <si>
    <t>Throughput (Mbps)</t>
  </si>
  <si>
    <t>errorcode</t>
  </si>
  <si>
    <t>host</t>
  </si>
  <si>
    <t>operation</t>
  </si>
  <si>
    <t>filename</t>
  </si>
  <si>
    <t>&gt;=25 Mbps</t>
  </si>
  <si>
    <t>&gt;=20 and &lt;25 Mbps</t>
  </si>
  <si>
    <t>&gt;=7 and &lt;20 Mbps</t>
  </si>
  <si>
    <t>&gt;=5 and &lt;7 Mbps</t>
  </si>
  <si>
    <t>&gt;=1 and &lt;5 Mbps</t>
  </si>
  <si>
    <t>&lt;1 Mbps</t>
  </si>
  <si>
    <t>UMTS 2100</t>
  </si>
  <si>
    <t>112.93981-7.9141328340826488835</t>
  </si>
  <si>
    <t>WIN-RUIQL3H144Q</t>
  </si>
  <si>
    <t>Samsung Galaxy S9 (SM-G960FDS)</t>
  </si>
  <si>
    <t>16.07.2020 08:08:44.498</t>
  </si>
  <si>
    <t>OK</t>
  </si>
  <si>
    <t>ftp://anmsftp.org</t>
  </si>
  <si>
    <t>GET</t>
  </si>
  <si>
    <t>/DummyFiles/file10MB.bin</t>
  </si>
  <si>
    <t>112.939824-7.9141268340826488835</t>
  </si>
  <si>
    <t>16.07.2020 08:12:47.285</t>
  </si>
  <si>
    <t>LTE E-UTRA 5</t>
  </si>
  <si>
    <t>112.939824-7.9140668336531521543</t>
  </si>
  <si>
    <t>16.07.2020 08:11:26.311</t>
  </si>
  <si>
    <t>Unknown socket error (interface disconnected?)</t>
  </si>
  <si>
    <t>57600789-10-510</t>
  </si>
  <si>
    <t>LTE E-UTRA 3</t>
  </si>
  <si>
    <t>112.939855-7.914158345121456132</t>
  </si>
  <si>
    <t>16.07.2020 08:08:23.831</t>
  </si>
  <si>
    <t>57600790-10-510</t>
  </si>
  <si>
    <t>LTE E-UTRA 8</t>
  </si>
  <si>
    <t>112.939863-7.9141428345121456134</t>
  </si>
  <si>
    <t>16.07.2020 08:11:14.005</t>
  </si>
  <si>
    <t>10648321-28-510</t>
  </si>
  <si>
    <t>16.07.2020 08:09:07.148</t>
  </si>
  <si>
    <t>RSCP</t>
  </si>
  <si>
    <t>ECI0</t>
  </si>
  <si>
    <t>-</t>
  </si>
  <si>
    <t>FTP DL</t>
  </si>
  <si>
    <t>Average  Download Speed (Mbps)</t>
  </si>
  <si>
    <t>Minimum  Download Speed (Mbps)</t>
  </si>
  <si>
    <t>Maximum  Download Speed (Mbps)</t>
  </si>
  <si>
    <t>FTP UL</t>
  </si>
  <si>
    <t>Minimum Upload Speed (Mbps)</t>
  </si>
  <si>
    <t>Maximum Upload Speed (Mbps)</t>
  </si>
  <si>
    <t>Average Browsing Speed (Mbps)</t>
  </si>
  <si>
    <t>Minimum Throughput (Mbps)</t>
  </si>
  <si>
    <t>Maximum Throughput (Mbps)</t>
  </si>
  <si>
    <t>FTP Download Success Rate</t>
  </si>
  <si>
    <t>FTP Upload Success Rate</t>
  </si>
  <si>
    <t>Capacity DL</t>
  </si>
  <si>
    <t>Average Throughput (Mbps)</t>
  </si>
  <si>
    <t>Capacity UL</t>
  </si>
  <si>
    <t>Browsing Success Rate</t>
  </si>
  <si>
    <t>Capacity DL Success Rate</t>
  </si>
  <si>
    <t>Capacity UL Success Rate</t>
  </si>
  <si>
    <t>Ping Test</t>
  </si>
  <si>
    <t>Packet Loss (%)</t>
  </si>
  <si>
    <t>Average Delay (ms)</t>
  </si>
  <si>
    <t>Total Sample</t>
  </si>
  <si>
    <t>2G</t>
  </si>
  <si>
    <t>3G</t>
  </si>
  <si>
    <t>4G</t>
  </si>
  <si>
    <t>Bad Signal Strength Samples</t>
  </si>
  <si>
    <t>Total Signal Strength Sample</t>
  </si>
  <si>
    <t>Bad Signal Strength Percentage (%)</t>
  </si>
  <si>
    <t>Bad Signal Quality Samples</t>
  </si>
  <si>
    <t>Total Signal Quality Sample</t>
  </si>
  <si>
    <t>Bad Signal Quality Percentage (%)</t>
  </si>
  <si>
    <t>Indosat</t>
  </si>
  <si>
    <t>RX</t>
  </si>
  <si>
    <t>RSRP ≥ -92</t>
  </si>
  <si>
    <t>RSRP &lt; -110</t>
  </si>
  <si>
    <t>(-102 ≤ RSRP &lt; - 92)</t>
  </si>
  <si>
    <t>(-110 ≤ RSRP &lt; - 92)</t>
  </si>
  <si>
    <t>RSRQ ≥ -10</t>
  </si>
  <si>
    <t>(-12 ≤ RSRQ &lt; - 10)</t>
  </si>
  <si>
    <t>(-16 ≤ RSRQ &lt; - 12)</t>
  </si>
  <si>
    <t>RSRQ &lt; -16</t>
  </si>
  <si>
    <t>RSCP ≥ -85</t>
  </si>
  <si>
    <t>(-95 ≤ RSCP &lt; - 85)</t>
  </si>
  <si>
    <t>(-105 ≤ RSCP &lt; - 95)</t>
  </si>
  <si>
    <t>RSCP &lt; -105</t>
  </si>
  <si>
    <t>ECIO ≥ -10</t>
  </si>
  <si>
    <t>(-10 ≤ ECIO &lt; - 13)</t>
  </si>
  <si>
    <t>(-16 ≤ ECIO &lt; - 13)</t>
  </si>
  <si>
    <t>ECIO &lt; -16</t>
  </si>
  <si>
    <t>RXLEV ≥ -85</t>
  </si>
  <si>
    <t>(-92 ≤ RXLEV &lt; - 85)</t>
  </si>
  <si>
    <t>(-92 ≤ RXLEV &lt; - 102)</t>
  </si>
  <si>
    <t>RXLEV &lt; -102</t>
  </si>
  <si>
    <t>(0 &lt; RXQUAL ≤  2)</t>
  </si>
  <si>
    <t>(2 &lt; RXQUAL ≤  4)</t>
  </si>
  <si>
    <t>(4 &lt; RXQUAL ≤  6)</t>
  </si>
  <si>
    <t>(6 &lt; RXQUAL ≤  7)</t>
  </si>
  <si>
    <t>INPUT RAW DATA HERE</t>
  </si>
  <si>
    <t>Serving_RS_RP__dBm__0</t>
  </si>
  <si>
    <t>Serving_RS_RQ__dB__0</t>
  </si>
  <si>
    <t>AS_Aggr_CPICH_RSCP___0</t>
  </si>
  <si>
    <t>AS_Aggr_CPICH_Ec_Io__0</t>
  </si>
  <si>
    <t>RxLev__dBm__0</t>
  </si>
  <si>
    <t>RxQual_0</t>
  </si>
  <si>
    <t>Throughput &gt; 1000</t>
  </si>
  <si>
    <t>Throughput &lt; 1000</t>
  </si>
  <si>
    <t>FTP_Throughput_DL__k_0</t>
  </si>
  <si>
    <t>FTP_Throughput_UL__k_0</t>
  </si>
  <si>
    <t>Capacity_Test_Throug_0</t>
  </si>
  <si>
    <t>Capacity_Test_Throug_1</t>
  </si>
  <si>
    <t>HTTP_Browser_Through_0</t>
  </si>
  <si>
    <t>Ping_RTT__ms__0</t>
  </si>
  <si>
    <t>RTT &lt; 250</t>
  </si>
  <si>
    <t>RTT &gt; 250</t>
  </si>
  <si>
    <t>Radio_Technology_0</t>
  </si>
  <si>
    <t>LTE</t>
  </si>
  <si>
    <t>UMTS</t>
  </si>
  <si>
    <t>GSM</t>
  </si>
  <si>
    <t>PARAMETER</t>
  </si>
  <si>
    <t>VALUE</t>
  </si>
  <si>
    <t>KATEGORI</t>
  </si>
  <si>
    <t>KOLOM</t>
  </si>
  <si>
    <t>RSRP (AJ)</t>
  </si>
  <si>
    <t>RSRQ (AJ)</t>
  </si>
  <si>
    <t>AvgRSCP (AJ)</t>
  </si>
  <si>
    <t>AvgEcIo(AJ)</t>
  </si>
  <si>
    <t>RxLev (AJ)</t>
  </si>
  <si>
    <t>RxQual (AJ)</t>
  </si>
  <si>
    <t>Throughput (AJ)</t>
  </si>
  <si>
    <t>Technology (AJ)</t>
  </si>
  <si>
    <t>RTT (AJ) dan Errorcode (AK)</t>
  </si>
  <si>
    <t>DLThrpt (AL) dan Errorcode (AJ)</t>
  </si>
  <si>
    <t>ULThrpt (AM) dan Errorcode (AJ)</t>
  </si>
  <si>
    <t>Throughput (AJ) dan Errorcode (AL)</t>
  </si>
  <si>
    <t>Throughput (AJ) dan Errorcode (AK)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</si>
</sst>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rgb="FF0098E8"/>
      <name val="Tahoma"/>
      <family val="2"/>
    </font>
    <font>
      <b/>
      <sz val="8"/>
      <name val="Trebuchet MS"/>
      <family val="2"/>
    </font>
    <font>
      <b/>
      <sz val="8"/>
      <color rgb="FF000000"/>
      <name val="Trebuchet MS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Trebuchet MS"/>
      <family val="2"/>
    </font>
    <font>
      <b/>
      <sz val="11"/>
      <color theme="1"/>
      <name val="Arial"/>
      <family val="2"/>
    </font>
    <font>
      <b/>
      <sz val="11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0E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8" borderId="0">
      <alignment vertical="center"/>
    </xf>
  </cellStyleXfs>
  <cellXfs count="15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2" fillId="7" borderId="1" xfId="1" applyFill="1" applyBorder="1"/>
    <xf numFmtId="0" fontId="0" fillId="0" borderId="1" xfId="0" applyBorder="1"/>
    <xf numFmtId="4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1" fillId="10" borderId="1" xfId="1" applyFont="1" applyFill="1" applyBorder="1"/>
    <xf numFmtId="0" fontId="11" fillId="9" borderId="8" xfId="0" applyFont="1" applyFill="1" applyBorder="1" applyAlignment="1">
      <alignment horizontal="left" wrapText="1" readingOrder="1"/>
    </xf>
    <xf numFmtId="0" fontId="11" fillId="11" borderId="8" xfId="0" applyFont="1" applyFill="1" applyBorder="1" applyAlignment="1">
      <alignment horizontal="left" wrapText="1" readingOrder="1"/>
    </xf>
    <xf numFmtId="0" fontId="12" fillId="12" borderId="1" xfId="0" applyNumberFormat="1" applyFont="1" applyFill="1" applyBorder="1" applyAlignment="1" applyProtection="1"/>
    <xf numFmtId="2" fontId="12" fillId="12" borderId="1" xfId="0" applyNumberFormat="1" applyFont="1" applyFill="1" applyBorder="1" applyAlignment="1" applyProtection="1">
      <alignment horizontal="center" vertical="center"/>
    </xf>
    <xf numFmtId="0" fontId="12" fillId="6" borderId="1" xfId="0" applyNumberFormat="1" applyFont="1" applyFill="1" applyBorder="1" applyAlignment="1" applyProtection="1"/>
    <xf numFmtId="0" fontId="11" fillId="13" borderId="8" xfId="0" applyFont="1" applyFill="1" applyBorder="1" applyAlignment="1">
      <alignment horizontal="left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5" borderId="8" xfId="0" applyFont="1" applyFill="1" applyBorder="1" applyAlignment="1">
      <alignment horizontal="center" vertical="center" wrapText="1" readingOrder="1"/>
    </xf>
    <xf numFmtId="0" fontId="10" fillId="4" borderId="8" xfId="0" applyFont="1" applyFill="1" applyBorder="1" applyAlignment="1">
      <alignment horizontal="center" vertical="center" wrapText="1" readingOrder="1"/>
    </xf>
    <xf numFmtId="0" fontId="10" fillId="6" borderId="8" xfId="0" applyFont="1" applyFill="1" applyBorder="1" applyAlignment="1">
      <alignment horizontal="center" vertical="center" wrapText="1" readingOrder="1"/>
    </xf>
    <xf numFmtId="0" fontId="10" fillId="6" borderId="16" xfId="0" applyFont="1" applyFill="1" applyBorder="1" applyAlignment="1">
      <alignment horizontal="center" vertical="center" wrapText="1" readingOrder="1"/>
    </xf>
    <xf numFmtId="0" fontId="13" fillId="14" borderId="8" xfId="0" applyFont="1" applyFill="1" applyBorder="1" applyAlignment="1">
      <alignment horizontal="left" wrapText="1" readingOrder="1"/>
    </xf>
    <xf numFmtId="0" fontId="13" fillId="14" borderId="8" xfId="0" applyFont="1" applyFill="1" applyBorder="1" applyAlignment="1">
      <alignment horizontal="center" wrapText="1" readingOrder="1"/>
    </xf>
    <xf numFmtId="2" fontId="13" fillId="14" borderId="8" xfId="0" applyNumberFormat="1" applyFont="1" applyFill="1" applyBorder="1" applyAlignment="1">
      <alignment horizontal="center" wrapText="1" readingOrder="1"/>
    </xf>
    <xf numFmtId="0" fontId="13" fillId="15" borderId="8" xfId="0" applyFont="1" applyFill="1" applyBorder="1" applyAlignment="1">
      <alignment horizontal="left" wrapText="1" readingOrder="1"/>
    </xf>
    <xf numFmtId="0" fontId="13" fillId="15" borderId="8" xfId="0" applyFont="1" applyFill="1" applyBorder="1" applyAlignment="1">
      <alignment horizontal="center" wrapText="1" readingOrder="1"/>
    </xf>
    <xf numFmtId="2" fontId="13" fillId="15" borderId="8" xfId="0" applyNumberFormat="1" applyFont="1" applyFill="1" applyBorder="1" applyAlignment="1">
      <alignment horizontal="center" wrapText="1" readingOrder="1"/>
    </xf>
    <xf numFmtId="2" fontId="12" fillId="6" borderId="1" xfId="0" applyNumberFormat="1" applyFont="1" applyFill="1" applyBorder="1" applyAlignment="1" applyProtection="1">
      <alignment horizontal="center" vertical="center"/>
    </xf>
    <xf numFmtId="2" fontId="12" fillId="11" borderId="8" xfId="0" applyNumberFormat="1" applyFont="1" applyFill="1" applyBorder="1" applyAlignment="1">
      <alignment horizontal="center" vertical="center" wrapText="1" readingOrder="1"/>
    </xf>
    <xf numFmtId="2" fontId="12" fillId="7" borderId="1" xfId="1" applyNumberFormat="1" applyFont="1" applyFill="1" applyBorder="1" applyAlignment="1">
      <alignment horizontal="center" vertical="center"/>
    </xf>
    <xf numFmtId="2" fontId="12" fillId="10" borderId="1" xfId="1" applyNumberFormat="1" applyFont="1" applyFill="1" applyBorder="1" applyAlignment="1">
      <alignment horizontal="center" vertical="center"/>
    </xf>
    <xf numFmtId="2" fontId="12" fillId="9" borderId="8" xfId="0" applyNumberFormat="1" applyFont="1" applyFill="1" applyBorder="1" applyAlignment="1">
      <alignment horizontal="center" vertical="center" wrapText="1" readingOrder="1"/>
    </xf>
    <xf numFmtId="2" fontId="12" fillId="13" borderId="8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4" fillId="1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0" fontId="14" fillId="22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/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21" borderId="2" xfId="0" applyFont="1" applyFill="1" applyBorder="1" applyAlignment="1">
      <alignment horizontal="center" vertical="center"/>
    </xf>
    <xf numFmtId="0" fontId="14" fillId="21" borderId="4" xfId="0" applyFont="1" applyFill="1" applyBorder="1" applyAlignment="1">
      <alignment horizontal="center" vertical="center"/>
    </xf>
    <xf numFmtId="0" fontId="14" fillId="21" borderId="3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7" borderId="0" xfId="0" applyFont="1" applyFill="1" applyAlignment="1">
      <alignment horizontal="center"/>
    </xf>
    <xf numFmtId="0" fontId="9" fillId="6" borderId="5" xfId="0" applyNumberFormat="1" applyFont="1" applyFill="1" applyBorder="1" applyAlignment="1" applyProtection="1">
      <alignment horizontal="center" vertical="center"/>
    </xf>
    <xf numFmtId="0" fontId="9" fillId="6" borderId="6" xfId="0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 readingOrder="1"/>
    </xf>
    <xf numFmtId="0" fontId="10" fillId="13" borderId="9" xfId="0" applyFont="1" applyFill="1" applyBorder="1" applyAlignment="1">
      <alignment horizontal="center" vertical="center" readingOrder="1"/>
    </xf>
    <xf numFmtId="0" fontId="4" fillId="10" borderId="2" xfId="1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 wrapText="1" readingOrder="1"/>
    </xf>
    <xf numFmtId="0" fontId="10" fillId="11" borderId="11" xfId="0" applyFont="1" applyFill="1" applyBorder="1" applyAlignment="1">
      <alignment horizontal="center" vertical="center" readingOrder="1"/>
    </xf>
    <xf numFmtId="0" fontId="10" fillId="11" borderId="12" xfId="0" applyFont="1" applyFill="1" applyBorder="1" applyAlignment="1">
      <alignment horizontal="center" vertical="center" readingOrder="1"/>
    </xf>
    <xf numFmtId="0" fontId="9" fillId="12" borderId="14" xfId="0" applyNumberFormat="1" applyFont="1" applyFill="1" applyBorder="1" applyAlignment="1" applyProtection="1">
      <alignment horizontal="center" vertical="center"/>
    </xf>
    <xf numFmtId="0" fontId="9" fillId="12" borderId="0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 wrapText="1" readingOrder="1"/>
    </xf>
    <xf numFmtId="0" fontId="10" fillId="5" borderId="19" xfId="0" applyFont="1" applyFill="1" applyBorder="1" applyAlignment="1">
      <alignment horizontal="center" vertical="center" wrapText="1" readingOrder="1"/>
    </xf>
    <xf numFmtId="0" fontId="10" fillId="5" borderId="15" xfId="0" applyFont="1" applyFill="1" applyBorder="1" applyAlignment="1">
      <alignment horizontal="center" vertical="center" wrapText="1" readingOrder="1"/>
    </xf>
    <xf numFmtId="0" fontId="10" fillId="4" borderId="18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15" xfId="0" applyFont="1" applyFill="1" applyBorder="1" applyAlignment="1">
      <alignment horizontal="center" vertical="center" wrapText="1" readingOrder="1"/>
    </xf>
    <xf numFmtId="0" fontId="10" fillId="6" borderId="16" xfId="0" applyFont="1" applyFill="1" applyBorder="1" applyAlignment="1">
      <alignment horizontal="center" vertical="center" wrapText="1" readingOrder="1"/>
    </xf>
    <xf numFmtId="0" fontId="10" fillId="6" borderId="10" xfId="0" applyFont="1" applyFill="1" applyBorder="1" applyAlignment="1">
      <alignment horizontal="center" vertical="center" wrapText="1" readingOrder="1"/>
    </xf>
    <xf numFmtId="0" fontId="10" fillId="6" borderId="13" xfId="0" applyFont="1" applyFill="1" applyBorder="1" applyAlignment="1">
      <alignment horizontal="center" vertical="center" wrapText="1" readingOrder="1"/>
    </xf>
    <xf numFmtId="0" fontId="10" fillId="14" borderId="17" xfId="0" applyFont="1" applyFill="1" applyBorder="1" applyAlignment="1">
      <alignment horizontal="center" vertical="center" wrapText="1" readingOrder="1"/>
    </xf>
    <xf numFmtId="0" fontId="10" fillId="14" borderId="7" xfId="0" applyFont="1" applyFill="1" applyBorder="1" applyAlignment="1">
      <alignment horizontal="center" vertical="center" wrapText="1" readingOrder="1"/>
    </xf>
    <xf numFmtId="0" fontId="10" fillId="14" borderId="9" xfId="0" applyFont="1" applyFill="1" applyBorder="1" applyAlignment="1">
      <alignment horizontal="center" vertical="center" wrapText="1" readingOrder="1"/>
    </xf>
    <xf numFmtId="0" fontId="10" fillId="15" borderId="17" xfId="0" applyFont="1" applyFill="1" applyBorder="1" applyAlignment="1">
      <alignment horizontal="center" vertical="center" wrapText="1" readingOrder="1"/>
    </xf>
    <xf numFmtId="0" fontId="10" fillId="15" borderId="7" xfId="0" applyFont="1" applyFill="1" applyBorder="1" applyAlignment="1">
      <alignment horizontal="center" vertical="center" wrapText="1" readingOrder="1"/>
    </xf>
    <xf numFmtId="0" fontId="10" fillId="15" borderId="9" xfId="0" applyFont="1" applyFill="1" applyBorder="1" applyAlignment="1">
      <alignment horizontal="center" vertical="center" wrapText="1" readingOrder="1"/>
    </xf>
    <xf numFmtId="0" fontId="13" fillId="0" borderId="0" xfId="0" applyFont="1" applyBorder="1" applyAlignment="1">
      <alignment horizontal="center" wrapText="1" readingOrder="1"/>
    </xf>
    <xf numFmtId="0" fontId="13" fillId="0" borderId="12" xfId="0" applyFont="1" applyBorder="1" applyAlignment="1">
      <alignment horizontal="center" wrapText="1" readingOrder="1"/>
    </xf>
    <xf numFmtId="0" fontId="10" fillId="3" borderId="18" xfId="0" applyFont="1" applyFill="1" applyBorder="1" applyAlignment="1">
      <alignment horizontal="center" vertical="center" wrapText="1" readingOrder="1"/>
    </xf>
    <xf numFmtId="0" fontId="10" fillId="3" borderId="19" xfId="0" applyFont="1" applyFill="1" applyBorder="1" applyAlignment="1">
      <alignment horizontal="center" vertical="center" wrapText="1" readingOrder="1"/>
    </xf>
    <xf numFmtId="0" fontId="10" fillId="3" borderId="15" xfId="0" applyFont="1" applyFill="1" applyBorder="1" applyAlignment="1">
      <alignment horizontal="center" vertical="center" wrapText="1" readingOrder="1"/>
    </xf>
    <xf numFmtId="0" fontId="0" fillId="21" borderId="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</cellXfs>
  <cellStyles count="13">
    <cellStyle name="Comma 2" xfId="2" xr:uid="{00000000-0005-0000-0000-000000000000}"/>
    <cellStyle name="Normal" xfId="0" builtinId="0"/>
    <cellStyle name="Normal 2" xfId="1" xr:uid="{00000000-0005-0000-0000-000002000000}"/>
    <cellStyle name="Normal 2 2" xfId="6" xr:uid="{00000000-0005-0000-0000-000003000000}"/>
    <cellStyle name="Normal 3" xfId="4" xr:uid="{00000000-0005-0000-0000-000004000000}"/>
    <cellStyle name="Normal 3 2" xfId="7" xr:uid="{00000000-0005-0000-0000-000005000000}"/>
    <cellStyle name="Normal 4" xfId="8" xr:uid="{00000000-0005-0000-0000-000006000000}"/>
    <cellStyle name="Normal 4 2" xfId="9" xr:uid="{00000000-0005-0000-0000-000007000000}"/>
    <cellStyle name="Normal 5" xfId="10" xr:uid="{00000000-0005-0000-0000-000008000000}"/>
    <cellStyle name="Normal 6" xfId="11" xr:uid="{00000000-0005-0000-0000-000009000000}"/>
    <cellStyle name="Normal 7" xfId="5" xr:uid="{00000000-0005-0000-0000-00000A000000}"/>
    <cellStyle name="Percent 2" xfId="3" xr:uid="{00000000-0005-0000-0000-00000B000000}"/>
    <cellStyle name="rs_cell_header_style" xfId="12" xr:uid="{00000000-0005-0000-0000-00000C000000}"/>
  </cellStyles>
  <dxfs count="7"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rgb="FF0098E8"/>
      </font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theme="0" tint="-4.9989318521683403E-2"/>
        </patternFill>
      </fill>
      <border>
        <top/>
        <bottom/>
        <horizontal/>
      </border>
    </dxf>
    <dxf>
      <font>
        <color rgb="FF0098E8"/>
      </font>
      <fill>
        <patternFill patternType="solid">
          <fgColor theme="0" tint="-0.14999847407452621"/>
          <bgColor theme="0" tint="-0.14999847407452621"/>
        </patternFill>
      </fill>
      <border>
        <top/>
        <bottom/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rgb="FF0098E8"/>
      </font>
      <border>
        <top/>
        <bottom/>
      </border>
    </dxf>
    <dxf>
      <font>
        <color rgb="FF0098E8"/>
      </font>
      <border>
        <horizontal style="thin">
          <color theme="0" tint="-0.14999847407452621"/>
        </horizontal>
      </border>
    </dxf>
  </dxfs>
  <tableStyles count="1" defaultTableStyle="TableStyleMedium2" defaultPivotStyle="PivotStyleLight16">
    <tableStyle name="rs_pivot_style" table="0" count="7" xr9:uid="{00000000-0011-0000-FFFF-FFFF00000000}">
      <tableStyleElement type="wholeTable" dxfId="6"/>
      <tableStyleElement type="headerRow" dxfId="5"/>
      <tableStyleElement type="totalRow" dxfId="4"/>
      <tableStyleElement type="firstRowStripe" dxfId="3"/>
      <tableStyleElement type="secondRowStripe" dxfId="2"/>
      <tableStyleElement type="pageFieldLabels" dxfId="1"/>
      <tableStyleElement type="pageFieldValues" dxfId="0"/>
    </tableStyle>
  </tableStyles>
  <colors>
    <mruColors>
      <color rgb="FFCC99FF"/>
      <color rgb="FF00FF00"/>
      <color rgb="FFFF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4G'!$ES$1</c:f>
              <c:strCache>
                <c:ptCount val="1"/>
                <c:pt idx="0">
                  <c:v>RSRQ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4G'!$ES$2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2-417B-92F7-74EEF402CC5C}"/>
            </c:ext>
          </c:extLst>
        </c:ser>
        <c:ser>
          <c:idx val="1"/>
          <c:order val="1"/>
          <c:tx>
            <c:strRef>
              <c:f>'Scattering Plot FTP DL 4G'!$ET$1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4G'!$ET$2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2-417B-92F7-74EEF402CC5C}"/>
            </c:ext>
          </c:extLst>
        </c:ser>
        <c:ser>
          <c:idx val="2"/>
          <c:order val="2"/>
          <c:tx>
            <c:strRef>
              <c:f>'Scattering Plot FTP DL 4G'!$EU$1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4G'!$EU$2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2-417B-92F7-74EEF402CC5C}"/>
            </c:ext>
          </c:extLst>
        </c:ser>
        <c:ser>
          <c:idx val="3"/>
          <c:order val="3"/>
          <c:tx>
            <c:strRef>
              <c:f>'Scattering Plot FTP DL 4G'!$EV$1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4G'!$EV$2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2-417B-92F7-74EEF402CC5C}"/>
            </c:ext>
          </c:extLst>
        </c:ser>
        <c:ser>
          <c:idx val="4"/>
          <c:order val="4"/>
          <c:tx>
            <c:strRef>
              <c:f>'Scattering Plot FTP DL 4G'!$EW$1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4G'!$EW$2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2-417B-92F7-74EEF402CC5C}"/>
            </c:ext>
          </c:extLst>
        </c:ser>
        <c:ser>
          <c:idx val="5"/>
          <c:order val="5"/>
          <c:tx>
            <c:strRef>
              <c:f>'Scattering Plot FTP DL 4G'!$EX$1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4G'!$EX$2</c:f>
              <c:numCache>
                <c:formatCode>General</c:formatCode>
                <c:ptCount val="1"/>
                <c:pt idx="0">
                  <c:v>-7.2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2-417B-92F7-74EEF402CC5C}"/>
            </c:ext>
          </c:extLst>
        </c:ser>
        <c:ser>
          <c:idx val="6"/>
          <c:order val="6"/>
          <c:tx>
            <c:strRef>
              <c:f>'Scattering Plot FTP DL 4G'!$EY$1</c:f>
              <c:strCache>
                <c:ptCount val="1"/>
                <c:pt idx="0">
                  <c:v>&lt;1 Mbps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4G'!$EY$2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AE-4466-8016-59887596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RSRP vs RSRQ vs FTP DL Throughput Smartfren (Mbps)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4G'!$ES$1</c:f>
              <c:strCache>
                <c:ptCount val="1"/>
                <c:pt idx="0">
                  <c:v>RSRQ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4G'!$ES$2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2-479E-AF04-8C9307CFE82C}"/>
            </c:ext>
          </c:extLst>
        </c:ser>
        <c:ser>
          <c:idx val="1"/>
          <c:order val="1"/>
          <c:tx>
            <c:strRef>
              <c:f>'Scattering Plot FTP DL 4G'!$ET$1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4G'!$ET$2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2-479E-AF04-8C9307CFE82C}"/>
            </c:ext>
          </c:extLst>
        </c:ser>
        <c:ser>
          <c:idx val="2"/>
          <c:order val="2"/>
          <c:tx>
            <c:strRef>
              <c:f>'Scattering Plot FTP DL 4G'!$EU$1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4G'!$EU$2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2-479E-AF04-8C9307CFE82C}"/>
            </c:ext>
          </c:extLst>
        </c:ser>
        <c:ser>
          <c:idx val="3"/>
          <c:order val="3"/>
          <c:tx>
            <c:strRef>
              <c:f>'Scattering Plot FTP DL 4G'!$EV$1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4G'!$EV$2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2-479E-AF04-8C9307CFE82C}"/>
            </c:ext>
          </c:extLst>
        </c:ser>
        <c:ser>
          <c:idx val="4"/>
          <c:order val="4"/>
          <c:tx>
            <c:strRef>
              <c:f>'Scattering Plot FTP DL 4G'!$EW$1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4G'!$EW$2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2-479E-AF04-8C9307CFE82C}"/>
            </c:ext>
          </c:extLst>
        </c:ser>
        <c:ser>
          <c:idx val="5"/>
          <c:order val="5"/>
          <c:tx>
            <c:strRef>
              <c:f>'Scattering Plot FTP DL 4G'!$EX$1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4G'!$EX$2</c:f>
              <c:numCache>
                <c:formatCode>General</c:formatCode>
                <c:ptCount val="1"/>
                <c:pt idx="0">
                  <c:v>-7.2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2-479E-AF04-8C9307CFE82C}"/>
            </c:ext>
          </c:extLst>
        </c:ser>
        <c:ser>
          <c:idx val="6"/>
          <c:order val="6"/>
          <c:tx>
            <c:strRef>
              <c:f>'Scattering Plot FTP DL 4G'!$EY$1</c:f>
              <c:strCache>
                <c:ptCount val="1"/>
                <c:pt idx="0">
                  <c:v>&lt;1 Mbps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'Scattering Plot FTP DL 4G'!$ER$2</c:f>
              <c:numCache>
                <c:formatCode>General</c:formatCode>
                <c:ptCount val="1"/>
                <c:pt idx="0">
                  <c:v>-88.6</c:v>
                </c:pt>
              </c:numCache>
            </c:numRef>
          </c:xVal>
          <c:yVal>
            <c:numRef>
              <c:f>'Scattering Plot FTP DL 4G'!$EY$2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2-479E-AF04-8C9307CF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Browsing Success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Input!$B$14</c:f>
              <c:strCache>
                <c:ptCount val="1"/>
                <c:pt idx="0">
                  <c:v>Browsing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Input!$C$14:$F$14</c:f>
              <c:numCache>
                <c:formatCode>0.00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Input!$B$15</c:f>
              <c:strCache>
                <c:ptCount val="1"/>
                <c:pt idx="0">
                  <c:v>Average Browsing Speed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Input!$C$15:$F$15</c:f>
              <c:numCache>
                <c:formatCode>0.00</c:formatCode>
                <c:ptCount val="4"/>
                <c:pt idx="0">
                  <c:v>5.5274363076923079</c:v>
                </c:pt>
                <c:pt idx="1">
                  <c:v>5.2201261538461541</c:v>
                </c:pt>
                <c:pt idx="2">
                  <c:v>5.6743419999999993</c:v>
                </c:pt>
                <c:pt idx="3">
                  <c:v>4.4543396923076921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Input!$B$19</c:f>
              <c:strCache>
                <c:ptCount val="1"/>
                <c:pt idx="0">
                  <c:v>Average Throughput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Input!$C$19:$F$19</c:f>
              <c:numCache>
                <c:formatCode>0.00</c:formatCode>
                <c:ptCount val="4"/>
                <c:pt idx="0">
                  <c:v>31.366297333333335</c:v>
                </c:pt>
                <c:pt idx="1">
                  <c:v>29.682464</c:v>
                </c:pt>
                <c:pt idx="2">
                  <c:v>28.390859555555554</c:v>
                </c:pt>
                <c:pt idx="3">
                  <c:v>13.491090461538462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Input!$B$23</c:f>
              <c:strCache>
                <c:ptCount val="1"/>
                <c:pt idx="0">
                  <c:v>Average Throughput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Input!$C$23:$F$23</c:f>
              <c:numCache>
                <c:formatCode>0.00</c:formatCode>
                <c:ptCount val="4"/>
                <c:pt idx="0">
                  <c:v>19.260622666666666</c:v>
                </c:pt>
                <c:pt idx="1">
                  <c:v>7.3003559999999998</c:v>
                </c:pt>
                <c:pt idx="2">
                  <c:v>18.594333333333331</c:v>
                </c:pt>
                <c:pt idx="3">
                  <c:v>11.474227333333333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Success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Input!$B$18</c:f>
              <c:strCache>
                <c:ptCount val="1"/>
                <c:pt idx="0">
                  <c:v>Capacity DL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Input!$C$18:$F$18</c:f>
              <c:numCache>
                <c:formatCode>0.00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69.230769230769226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Success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Input!$B$22</c:f>
              <c:strCache>
                <c:ptCount val="1"/>
                <c:pt idx="0">
                  <c:v>Capacity UL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Input!$C$22:$F$22</c:f>
              <c:numCache>
                <c:formatCode>0.00</c:formatCode>
                <c:ptCount val="4"/>
                <c:pt idx="0">
                  <c:v>100</c:v>
                </c:pt>
                <c:pt idx="1">
                  <c:v>69.230769230769226</c:v>
                </c:pt>
                <c:pt idx="2">
                  <c:v>90.909090909090907</c:v>
                </c:pt>
                <c:pt idx="3">
                  <c:v>72.727272727272734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Smartfren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Input!$D$2</c:f>
              <c:strCache>
                <c:ptCount val="1"/>
                <c:pt idx="0">
                  <c:v>Smartfren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666-4E20-8A7B-01394EB9E3B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666-4E20-8A7B-01394EB9E3B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666-4E20-8A7B-01394EB9E3B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666-4E20-8A7B-01394EB9E3B2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666-4E20-8A7B-01394EB9E3B2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666-4E20-8A7B-01394EB9E3B2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666-4E20-8A7B-01394EB9E3B2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666-4E20-8A7B-01394EB9E3B2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666-4E20-8A7B-01394EB9E3B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1666-4E20-8A7B-01394EB9E3B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666-4E20-8A7B-01394EB9E3B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666-4E20-8A7B-01394EB9E3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666-4E20-8A7B-01394EB9E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Input!$B$3:$B$5</c:f>
              <c:strCache>
                <c:ptCount val="3"/>
                <c:pt idx="0">
                  <c:v>2G (%)</c:v>
                </c:pt>
                <c:pt idx="1">
                  <c:v>3G (%)</c:v>
                </c:pt>
                <c:pt idx="2">
                  <c:v>4G (%)</c:v>
                </c:pt>
              </c:strCache>
            </c:strRef>
          </c:cat>
          <c:val>
            <c:numRef>
              <c:f>Input!$D$3:$D$5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666-4E20-8A7B-01394EB9E3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Input!$E$2</c:f>
              <c:strCache>
                <c:ptCount val="1"/>
                <c:pt idx="0">
                  <c:v>Telkomsel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666-4E20-8A7B-01394EB9E3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666-4E20-8A7B-01394EB9E3B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666-4E20-8A7B-01394EB9E3B2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666-4E20-8A7B-01394EB9E3B2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666-4E20-8A7B-01394EB9E3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666-4E20-8A7B-01394EB9E3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666-4E20-8A7B-01394EB9E3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666-4E20-8A7B-01394EB9E3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666-4E20-8A7B-01394EB9E3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1666-4E20-8A7B-01394EB9E3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666-4E20-8A7B-01394EB9E3B2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1666-4E20-8A7B-01394EB9E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Input!$B$3:$B$5</c:f>
              <c:strCache>
                <c:ptCount val="3"/>
                <c:pt idx="0">
                  <c:v>2G (%)</c:v>
                </c:pt>
                <c:pt idx="1">
                  <c:v>3G (%)</c:v>
                </c:pt>
                <c:pt idx="2">
                  <c:v>4G (%)</c:v>
                </c:pt>
              </c:strCache>
            </c:strRef>
          </c:cat>
          <c:val>
            <c:numRef>
              <c:f>Input!$E$3:$E$5</c:f>
              <c:numCache>
                <c:formatCode>0.00</c:formatCode>
                <c:ptCount val="3"/>
                <c:pt idx="0">
                  <c:v>8.67</c:v>
                </c:pt>
                <c:pt idx="1">
                  <c:v>0</c:v>
                </c:pt>
                <c:pt idx="2">
                  <c:v>91.33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666-4E20-8A7B-01394EB9E3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Input!$F$2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solidFill>
                <a:srgbClr val="5B9BD5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666-4E20-8A7B-01394EB9E3B2}"/>
              </c:ext>
            </c:extLst>
          </c:dPt>
          <c:dPt>
            <c:idx val="1"/>
            <c:bubble3D val="0"/>
            <c:spPr>
              <a:solidFill>
                <a:srgbClr val="5B9BD5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666-4E20-8A7B-01394EB9E3B2}"/>
              </c:ext>
            </c:extLst>
          </c:dPt>
          <c:dPt>
            <c:idx val="2"/>
            <c:bubble3D val="0"/>
            <c:spPr>
              <a:solidFill>
                <a:srgbClr val="5B9BD5">
                  <a:lumMod val="5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666-4E20-8A7B-01394EB9E3B2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666-4E20-8A7B-01394EB9E3B2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666-4E20-8A7B-01394EB9E3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666-4E20-8A7B-01394EB9E3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666-4E20-8A7B-01394EB9E3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666-4E20-8A7B-01394EB9E3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666-4E20-8A7B-01394EB9E3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1666-4E20-8A7B-01394EB9E3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666-4E20-8A7B-01394EB9E3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Input!$B$3:$B$5</c:f>
              <c:strCache>
                <c:ptCount val="3"/>
                <c:pt idx="0">
                  <c:v>2G (%)</c:v>
                </c:pt>
                <c:pt idx="1">
                  <c:v>3G (%)</c:v>
                </c:pt>
                <c:pt idx="2">
                  <c:v>4G (%)</c:v>
                </c:pt>
              </c:strCache>
            </c:strRef>
          </c:cat>
          <c:val>
            <c:numRef>
              <c:f>Input!$F$3:$F$5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666-4E20-8A7B-01394EB9E3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FTP Download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Input!$B$7</c:f>
              <c:strCache>
                <c:ptCount val="1"/>
                <c:pt idx="0">
                  <c:v>Average  Download Speed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Input!$C$7:$F$7</c:f>
              <c:numCache>
                <c:formatCode>0.00</c:formatCode>
                <c:ptCount val="4"/>
                <c:pt idx="0">
                  <c:v>27.897632888888889</c:v>
                </c:pt>
                <c:pt idx="1">
                  <c:v>22.3622744</c:v>
                </c:pt>
                <c:pt idx="2">
                  <c:v>23.86460266666667</c:v>
                </c:pt>
                <c:pt idx="3">
                  <c:v>44.239343999999996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Input!$C$2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666-4E20-8A7B-01394EB9E3B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1666-4E20-8A7B-01394EB9E3B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666-4E20-8A7B-01394EB9E3B2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1666-4E20-8A7B-01394EB9E3B2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666-4E20-8A7B-01394EB9E3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666-4E20-8A7B-01394EB9E3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666-4E20-8A7B-01394EB9E3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1666-4E20-8A7B-01394EB9E3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666-4E20-8A7B-01394EB9E3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1666-4E20-8A7B-01394EB9E3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666-4E20-8A7B-01394EB9E3B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1666-4E20-8A7B-01394EB9E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Input!$B$3:$B$5</c:f>
              <c:strCache>
                <c:ptCount val="3"/>
                <c:pt idx="0">
                  <c:v>2G (%)</c:v>
                </c:pt>
                <c:pt idx="1">
                  <c:v>3G (%)</c:v>
                </c:pt>
                <c:pt idx="2">
                  <c:v>4G (%)</c:v>
                </c:pt>
              </c:strCache>
            </c:strRef>
          </c:cat>
          <c:val>
            <c:numRef>
              <c:f>Input!$C$3:$C$5</c:f>
              <c:numCache>
                <c:formatCode>0.00</c:formatCode>
                <c:ptCount val="3"/>
                <c:pt idx="0">
                  <c:v>1.67</c:v>
                </c:pt>
                <c:pt idx="1">
                  <c:v>0</c:v>
                </c:pt>
                <c:pt idx="2">
                  <c:v>98.33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666-4E20-8A7B-01394EB9E3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Smartfren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Input!$L$2</c:f>
              <c:strCache>
                <c:ptCount val="1"/>
                <c:pt idx="0">
                  <c:v>Smartfren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73-42ED-B9F2-3A7E38273F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73-42ED-B9F2-3A7E38273F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73-42ED-B9F2-3A7E38273F4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73-42ED-B9F2-3A7E38273F40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73-42ED-B9F2-3A7E38273F40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73-42ED-B9F2-3A7E38273F40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73-42ED-B9F2-3A7E38273F40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773-42ED-B9F2-3A7E38273F40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773-42ED-B9F2-3A7E38273F40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773-42ED-B9F2-3A7E38273F40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773-42ED-B9F2-3A7E38273F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Input!$J$3:$J$6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Input!$L$3:$L$6</c:f>
              <c:numCache>
                <c:formatCode>General</c:formatCode>
                <c:ptCount val="4"/>
                <c:pt idx="0">
                  <c:v>6757</c:v>
                </c:pt>
                <c:pt idx="1">
                  <c:v>3006</c:v>
                </c:pt>
                <c:pt idx="2">
                  <c:v>2162</c:v>
                </c:pt>
                <c:pt idx="3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73-42ED-B9F2-3A7E38273F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Input!$K$2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6F-410D-9C1C-4CF6B059F6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6F-410D-9C1C-4CF6B059F6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6F-410D-9C1C-4CF6B059F6F5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6F-410D-9C1C-4CF6B059F6F5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6F-410D-9C1C-4CF6B059F6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6F-410D-9C1C-4CF6B059F6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6F-410D-9C1C-4CF6B059F6F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6F-410D-9C1C-4CF6B059F6F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6F-410D-9C1C-4CF6B059F6F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B6F-410D-9C1C-4CF6B059F6F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B6F-410D-9C1C-4CF6B059F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Baik Sekali</c:v>
              </c:pt>
              <c:pt idx="1">
                <c:v>Baik</c:v>
              </c:pt>
              <c:pt idx="2">
                <c:v>Cukup</c:v>
              </c:pt>
              <c:pt idx="3">
                <c:v>Kurang</c:v>
              </c:pt>
            </c:strLit>
          </c:cat>
          <c:val>
            <c:numRef>
              <c:f>Input!$K$3:$K$6</c:f>
              <c:numCache>
                <c:formatCode>General</c:formatCode>
                <c:ptCount val="4"/>
                <c:pt idx="0">
                  <c:v>6949</c:v>
                </c:pt>
                <c:pt idx="1">
                  <c:v>3954</c:v>
                </c:pt>
                <c:pt idx="2">
                  <c:v>1547</c:v>
                </c:pt>
                <c:pt idx="3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6F-410D-9C1C-4CF6B059F6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Input!$N$2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3C-42B8-8328-A1DF356683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C-42B8-8328-A1DF356683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C-42B8-8328-A1DF35668392}"/>
              </c:ext>
            </c:extLst>
          </c:dPt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3C-42B8-8328-A1DF35668392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3C-42B8-8328-A1DF3566839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3C-42B8-8328-A1DF3566839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3C-42B8-8328-A1DF3566839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3C-42B8-8328-A1DF3566839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3C-42B8-8328-A1DF3566839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3C-42B8-8328-A1DF3566839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3C-42B8-8328-A1DF356683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Baik Sekali</c:v>
              </c:pt>
              <c:pt idx="1">
                <c:v> Baik</c:v>
              </c:pt>
              <c:pt idx="2">
                <c:v> Cukup</c:v>
              </c:pt>
              <c:pt idx="3">
                <c:v> Kurang</c:v>
              </c:pt>
            </c:strLit>
          </c:cat>
          <c:val>
            <c:numRef>
              <c:f>Input!$N$3:$N$6</c:f>
              <c:numCache>
                <c:formatCode>General</c:formatCode>
                <c:ptCount val="4"/>
                <c:pt idx="0">
                  <c:v>7363</c:v>
                </c:pt>
                <c:pt idx="1">
                  <c:v>4463</c:v>
                </c:pt>
                <c:pt idx="2">
                  <c:v>1105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3C-42B8-8328-A1DF356683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Input!$M$2</c:f>
              <c:strCache>
                <c:ptCount val="1"/>
                <c:pt idx="0">
                  <c:v>Telkomsel</c:v>
                </c:pt>
              </c:strCache>
            </c:strRef>
          </c:tx>
          <c:dPt>
            <c:idx val="3"/>
            <c:bubble3D val="0"/>
            <c:spPr>
              <a:solidFill>
                <a:sysClr val="windowText" lastClr="0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AC-4198-905B-0795F429AFB7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AC-4198-905B-0795F429AFB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AC-4198-905B-0795F429AFB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AC-4198-905B-0795F429AFB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AC-4198-905B-0795F429AFB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AC-4198-905B-0795F429AFB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BAC-4198-905B-0795F429AFB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BAC-4198-905B-0795F429A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Input!$J$3:$J$6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Input!$M$3:$M$6</c:f>
              <c:numCache>
                <c:formatCode>General</c:formatCode>
                <c:ptCount val="4"/>
                <c:pt idx="0">
                  <c:v>8927</c:v>
                </c:pt>
                <c:pt idx="1">
                  <c:v>2931</c:v>
                </c:pt>
                <c:pt idx="2">
                  <c:v>404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AC-4198-905B-0795F429AF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Smartfren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Input!$L$10</c:f>
              <c:strCache>
                <c:ptCount val="1"/>
                <c:pt idx="0">
                  <c:v>Smartfren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8-497F-9563-4A82AF753B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8-497F-9563-4A82AF753B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8-497F-9563-4A82AF753B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8-497F-9563-4A82AF753BBF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8-497F-9563-4A82AF753BBF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8-497F-9563-4A82AF753BBF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8-497F-9563-4A82AF753BBF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8-497F-9563-4A82AF753BBF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8-497F-9563-4A82AF753BBF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8-497F-9563-4A82AF753BBF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8-497F-9563-4A82AF753B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Input!$J$11:$J$14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Input!$L$11:$L$14</c:f>
              <c:numCache>
                <c:formatCode>General</c:formatCode>
                <c:ptCount val="4"/>
                <c:pt idx="0">
                  <c:v>7448</c:v>
                </c:pt>
                <c:pt idx="1">
                  <c:v>2927</c:v>
                </c:pt>
                <c:pt idx="2">
                  <c:v>2126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08-497F-9563-4A82AF753B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Input!$K$10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13-4CD8-8D76-7C891D03D4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13-4CD8-8D76-7C891D03D4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13-4CD8-8D76-7C891D03D4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13-4CD8-8D76-7C891D03D422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13-4CD8-8D76-7C891D03D4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13-4CD8-8D76-7C891D03D4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13-4CD8-8D76-7C891D03D4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13-4CD8-8D76-7C891D03D4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713-4CD8-8D76-7C891D03D4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713-4CD8-8D76-7C891D03D4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713-4CD8-8D76-7C891D03D4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Input!$J$11:$J$14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Input!$K$11:$K$14</c:f>
              <c:numCache>
                <c:formatCode>General</c:formatCode>
                <c:ptCount val="4"/>
                <c:pt idx="0">
                  <c:v>471</c:v>
                </c:pt>
                <c:pt idx="1">
                  <c:v>917</c:v>
                </c:pt>
                <c:pt idx="2">
                  <c:v>5939</c:v>
                </c:pt>
                <c:pt idx="3">
                  <c:v>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13-4CD8-8D76-7C891D03D42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Input!$N$10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35-44E1-A31F-74B0AD7C17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35-44E1-A31F-74B0AD7C17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35-44E1-A31F-74B0AD7C17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35-44E1-A31F-74B0AD7C1746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35-44E1-A31F-74B0AD7C17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C35-44E1-A31F-74B0AD7C174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C35-44E1-A31F-74B0AD7C174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35-44E1-A31F-74B0AD7C174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35-44E1-A31F-74B0AD7C174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C35-44E1-A31F-74B0AD7C174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C35-44E1-A31F-74B0AD7C1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Input!$J$11:$J$14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Input!$N$11:$N$14</c:f>
              <c:numCache>
                <c:formatCode>General</c:formatCode>
                <c:ptCount val="4"/>
                <c:pt idx="0">
                  <c:v>2920</c:v>
                </c:pt>
                <c:pt idx="1">
                  <c:v>2610</c:v>
                </c:pt>
                <c:pt idx="2">
                  <c:v>5160</c:v>
                </c:pt>
                <c:pt idx="3">
                  <c:v>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35-44E1-A31F-74B0AD7C17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Input!$M$10</c:f>
              <c:strCache>
                <c:ptCount val="1"/>
                <c:pt idx="0">
                  <c:v>Telkomsel</c:v>
                </c:pt>
              </c:strCache>
            </c:strRef>
          </c:tx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0F-4E8A-87C9-E13FE37A1B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0F-4E8A-87C9-E13FE37A1BD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0F-4E8A-87C9-E13FE37A1BD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0F-4E8A-87C9-E13FE37A1BD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0F-4E8A-87C9-E13FE37A1BD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0F-4E8A-87C9-E13FE37A1BD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0F-4E8A-87C9-E13FE37A1B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Input!$J$11:$J$14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Input!$M$11:$M$14</c:f>
              <c:numCache>
                <c:formatCode>General</c:formatCode>
                <c:ptCount val="4"/>
                <c:pt idx="0">
                  <c:v>5713</c:v>
                </c:pt>
                <c:pt idx="1">
                  <c:v>3879</c:v>
                </c:pt>
                <c:pt idx="2">
                  <c:v>2488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0F-4E8A-87C9-E13FE37A1B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Input!$R$2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26-476D-B2B5-9F6849B35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26-476D-B2B5-9F6849B357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26-476D-B2B5-9F6849B357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26-476D-B2B5-9F6849B357ED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26-476D-B2B5-9F6849B357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26-476D-B2B5-9F6849B357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26-476D-B2B5-9F6849B357E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26-476D-B2B5-9F6849B357E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26-476D-B2B5-9F6849B357E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26-476D-B2B5-9F6849B357E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26-476D-B2B5-9F6849B357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Input!$Q$3:$Q$6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Input!$R$3:$R$6</c:f>
              <c:numCache>
                <c:formatCode>General</c:formatCode>
                <c:ptCount val="4"/>
                <c:pt idx="0">
                  <c:v>2162</c:v>
                </c:pt>
                <c:pt idx="1">
                  <c:v>991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26-476D-B2B5-9F6849B357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FTP Upload Throughput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Input!$B$11</c:f>
              <c:strCache>
                <c:ptCount val="1"/>
                <c:pt idx="0">
                  <c:v>Average Upload Speed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Input!$C$11:$F$11</c:f>
              <c:numCache>
                <c:formatCode>0.00</c:formatCode>
                <c:ptCount val="4"/>
                <c:pt idx="0">
                  <c:v>10.466463333333333</c:v>
                </c:pt>
                <c:pt idx="1">
                  <c:v>7.3558576000000002</c:v>
                </c:pt>
                <c:pt idx="2">
                  <c:v>14.586506999999999</c:v>
                </c:pt>
                <c:pt idx="3">
                  <c:v>11.482860666666667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Input!$T$2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B5-4777-AA75-409E2DEE77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B5-4777-AA75-409E2DEE77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B5-4777-AA75-409E2DEE77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B5-4777-AA75-409E2DEE775D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B5-4777-AA75-409E2DEE775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B5-4777-AA75-409E2DEE77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B5-4777-AA75-409E2DEE77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B5-4777-AA75-409E2DEE775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4B5-4777-AA75-409E2DEE775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4B5-4777-AA75-409E2DEE775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4B5-4777-AA75-409E2DEE77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Input!$Q$3:$Q$6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Input!$T$3:$T$6</c:f>
              <c:numCache>
                <c:formatCode>General</c:formatCode>
                <c:ptCount val="4"/>
                <c:pt idx="0">
                  <c:v>1105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B5-4777-AA75-409E2DEE775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Input!$S$2</c:f>
              <c:strCache>
                <c:ptCount val="1"/>
                <c:pt idx="0">
                  <c:v>Telkomsel</c:v>
                </c:pt>
              </c:strCache>
            </c:strRef>
          </c:tx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1B-45FD-BB1B-C9E489DBA6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1B-45FD-BB1B-C9E489DBA64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1B-45FD-BB1B-C9E489DBA64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1B-45FD-BB1B-C9E489DBA64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1B-45FD-BB1B-C9E489DBA64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1B-45FD-BB1B-C9E489DBA64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1B-45FD-BB1B-C9E489DBA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Input!$Q$3:$Q$6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Input!$S$3:$S$6</c:f>
              <c:numCache>
                <c:formatCode>General</c:formatCode>
                <c:ptCount val="4"/>
                <c:pt idx="0">
                  <c:v>404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1B-45FD-BB1B-C9E489DBA64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Input!$R$10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63-4235-A16B-FEAB8F36E4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63-4235-A16B-FEAB8F36E4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63-4235-A16B-FEAB8F36E4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63-4235-A16B-FEAB8F36E42B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63-4235-A16B-FEAB8F36E4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63-4235-A16B-FEAB8F36E4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63-4235-A16B-FEAB8F36E4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63-4235-A16B-FEAB8F36E4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63-4235-A16B-FEAB8F36E4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63-4235-A16B-FEAB8F36E4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63-4235-A16B-FEAB8F36E42B}"/>
              </c:ext>
            </c:extLst>
          </c:dPt>
          <c:dLbls>
            <c:dLbl>
              <c:idx val="2"/>
              <c:layout>
                <c:manualLayout>
                  <c:x val="-0.30875187587472652"/>
                  <c:y val="6.2627599028251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63-4235-A16B-FEAB8F36E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Input!$Q$11:$Q$14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Input!$R$11:$R$14</c:f>
              <c:numCache>
                <c:formatCode>General</c:formatCode>
                <c:ptCount val="4"/>
                <c:pt idx="0">
                  <c:v>2126</c:v>
                </c:pt>
                <c:pt idx="1">
                  <c:v>415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63-4235-A16B-FEAB8F36E4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Input!$T$10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A9-4019-8797-C4BD456BC5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A9-4019-8797-C4BD456BC5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A9-4019-8797-C4BD456BC5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9-4019-8797-C4BD456BC58D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9-4019-8797-C4BD456BC58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9-4019-8797-C4BD456BC58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9-4019-8797-C4BD456BC58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A9-4019-8797-C4BD456BC58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A9-4019-8797-C4BD456BC58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A9-4019-8797-C4BD456BC58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A9-4019-8797-C4BD456BC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Input!$Q$11:$Q$14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Input!$T$11:$T$14</c:f>
              <c:numCache>
                <c:formatCode>General</c:formatCode>
                <c:ptCount val="4"/>
                <c:pt idx="0">
                  <c:v>5160</c:v>
                </c:pt>
                <c:pt idx="1">
                  <c:v>2310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A9-4019-8797-C4BD456BC58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Input!$S$10</c:f>
              <c:strCache>
                <c:ptCount val="1"/>
                <c:pt idx="0">
                  <c:v>Telkomsel</c:v>
                </c:pt>
              </c:strCache>
            </c:strRef>
          </c:tx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67-4635-994C-BF5265EE90C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67-4635-994C-BF5265EE90C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67-4635-994C-BF5265EE90C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67-4635-994C-BF5265EE90C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F67-4635-994C-BF5265EE90C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F67-4635-994C-BF5265EE90C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F67-4635-994C-BF5265EE9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Input!$Q$11:$Q$14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Input!$S$11:$S$14</c:f>
              <c:numCache>
                <c:formatCode>General</c:formatCode>
                <c:ptCount val="4"/>
                <c:pt idx="0">
                  <c:v>2488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67-4635-994C-BF5265EE90C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Input!$X$2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67-4FF1-99D9-A2E7579F7D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67-4FF1-99D9-A2E7579F7D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67-4FF1-99D9-A2E7579F7D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67-4FF1-99D9-A2E7579F7D87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67-4FF1-99D9-A2E7579F7D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967-4FF1-99D9-A2E7579F7D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967-4FF1-99D9-A2E7579F7D8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67-4FF1-99D9-A2E7579F7D8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67-4FF1-99D9-A2E7579F7D8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967-4FF1-99D9-A2E7579F7D8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967-4FF1-99D9-A2E7579F7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Input!$W$3:$W$6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Input!$X$3:$X$6</c:f>
              <c:numCache>
                <c:formatCode>General</c:formatCode>
                <c:ptCount val="4"/>
                <c:pt idx="0">
                  <c:v>146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67-4FF1-99D9-A2E7579F7D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Input!$Z$2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A8-4C2F-B693-E95CDE4088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A8-4C2F-B693-E95CDE4088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A8-4C2F-B693-E95CDE4088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A8-4C2F-B693-E95CDE4088AB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A8-4C2F-B693-E95CDE4088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A8-4C2F-B693-E95CDE4088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A8-4C2F-B693-E95CDE4088A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A8-4C2F-B693-E95CDE4088A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4A8-4C2F-B693-E95CDE4088A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4A8-4C2F-B693-E95CDE4088A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4A8-4C2F-B693-E95CDE408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Input!$W$3:$W$6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Input!$Z$3:$Z$6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A8-4C2F-B693-E95CDE4088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Input!$Y$2</c:f>
              <c:strCache>
                <c:ptCount val="1"/>
                <c:pt idx="0">
                  <c:v>Telkomsel</c:v>
                </c:pt>
              </c:strCache>
            </c:strRef>
          </c:tx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D0-4A04-8C7F-34FFFE8BCA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D0-4A04-8C7F-34FFFE8BCA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D0-4A04-8C7F-34FFFE8BCA5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D0-4A04-8C7F-34FFFE8BCA5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D0-4A04-8C7F-34FFFE8BCA5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D0-4A04-8C7F-34FFFE8BCA5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D0-4A04-8C7F-34FFFE8BCA5C}"/>
              </c:ext>
            </c:extLst>
          </c:dPt>
          <c:dLbls>
            <c:dLbl>
              <c:idx val="1"/>
              <c:layout>
                <c:manualLayout>
                  <c:x val="0.29295864672277805"/>
                  <c:y val="2.11921621377004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D0-4A04-8C7F-34FFFE8BC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Input!$W$3:$W$6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Input!$Y$3:$Y$6</c:f>
              <c:numCache>
                <c:formatCode>General</c:formatCode>
                <c:ptCount val="4"/>
                <c:pt idx="0">
                  <c:v>1368</c:v>
                </c:pt>
                <c:pt idx="1">
                  <c:v>3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D0-4A04-8C7F-34FFFE8BCA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Input!$X$10</c:f>
              <c:strCache>
                <c:ptCount val="1"/>
                <c:pt idx="0">
                  <c:v>Indosat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2C-40A8-BE50-D493D35045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2C-40A8-BE50-D493D35045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2C-40A8-BE50-D493D35045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2C-40A8-BE50-D493D35045EB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2C-40A8-BE50-D493D35045E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92C-40A8-BE50-D493D35045E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92C-40A8-BE50-D493D35045E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92C-40A8-BE50-D493D35045E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92C-40A8-BE50-D493D35045E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92C-40A8-BE50-D493D35045E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92C-40A8-BE50-D493D35045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Input!$W$11:$W$14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Input!$X$11:$X$14</c:f>
              <c:numCache>
                <c:formatCode>General</c:formatCode>
                <c:ptCount val="4"/>
                <c:pt idx="0">
                  <c:v>31</c:v>
                </c:pt>
                <c:pt idx="1">
                  <c:v>27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2C-40A8-BE50-D493D35045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Input!$Z$10</c:f>
              <c:strCache>
                <c:ptCount val="1"/>
                <c:pt idx="0">
                  <c:v>XL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5C-43CF-9A54-3097724606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5C-43CF-9A54-3097724606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5C-43CF-9A54-3097724606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5C-43CF-9A54-30977246066C}"/>
              </c:ext>
            </c:extLst>
          </c:dPt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5C-43CF-9A54-3097724606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5C-43CF-9A54-3097724606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5C-43CF-9A54-3097724606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5C-43CF-9A54-3097724606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5C-43CF-9A54-3097724606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5C-43CF-9A54-3097724606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5C-43CF-9A54-3097724606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Input!$W$11:$W$14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Input!$Z$11:$Z$14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5C-43CF-9A54-3097724606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Download Success Rate (%)</a:t>
            </a:r>
          </a:p>
        </c:rich>
      </c:tx>
      <c:layout>
        <c:manualLayout>
          <c:xMode val="edge"/>
          <c:yMode val="edge"/>
          <c:x val="0.237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Input!$B$6</c:f>
              <c:strCache>
                <c:ptCount val="1"/>
                <c:pt idx="0">
                  <c:v>FTP Download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Input!$C$6:$F$6</c:f>
              <c:numCache>
                <c:formatCode>0.00</c:formatCode>
                <c:ptCount val="4"/>
                <c:pt idx="0">
                  <c:v>75</c:v>
                </c:pt>
                <c:pt idx="1">
                  <c:v>83.333333333333343</c:v>
                </c:pt>
                <c:pt idx="2">
                  <c:v>50</c:v>
                </c:pt>
                <c:pt idx="3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600" b="1"/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4472C4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4472C4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AD47">
              <a:lumMod val="5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70AD47">
              <a:lumMod val="60000"/>
              <a:lumOff val="4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5B9BD5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ysClr val="windowText" lastClr="0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70AD47">
              <a:lumMod val="7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Input!$Y$10</c:f>
              <c:strCache>
                <c:ptCount val="1"/>
                <c:pt idx="0">
                  <c:v>Telkomsel</c:v>
                </c:pt>
              </c:strCache>
            </c:strRef>
          </c:tx>
          <c:dPt>
            <c:idx val="4"/>
            <c:bubble3D val="0"/>
            <c:spPr>
              <a:solidFill>
                <a:srgbClr val="70AD47">
                  <a:lumMod val="7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79-46BC-8729-C50E094297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79-46BC-8729-C50E094297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79-46BC-8729-C50E094297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79-46BC-8729-C50E094297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179-46BC-8729-C50E094297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179-46BC-8729-C50E094297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179-46BC-8729-C50E094297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Input!$W$11:$W$14</c:f>
              <c:strCache>
                <c:ptCount val="4"/>
                <c:pt idx="0">
                  <c:v>Baik Sekali</c:v>
                </c:pt>
                <c:pt idx="1">
                  <c:v>Baik</c:v>
                </c:pt>
                <c:pt idx="2">
                  <c:v>Cukup</c:v>
                </c:pt>
                <c:pt idx="3">
                  <c:v>Kurang</c:v>
                </c:pt>
              </c:strCache>
            </c:strRef>
          </c:cat>
          <c:val>
            <c:numRef>
              <c:f>Input!$Y$11:$Y$14</c:f>
              <c:numCache>
                <c:formatCode>General</c:formatCode>
                <c:ptCount val="4"/>
                <c:pt idx="0">
                  <c:v>1158</c:v>
                </c:pt>
                <c:pt idx="1">
                  <c:v>106</c:v>
                </c:pt>
                <c:pt idx="2">
                  <c:v>54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79-46BC-8729-C50E094297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Upload Success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Input!$B$10</c:f>
              <c:strCache>
                <c:ptCount val="1"/>
                <c:pt idx="0">
                  <c:v>FTP Upload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0-42AF-9923-63C0AB53F9C5}"/>
              </c:ext>
            </c:extLst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0-42AF-9923-63C0AB53F9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0-42AF-9923-63C0AB53F9C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70-42AF-9923-63C0AB53F9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70-42AF-9923-63C0AB53F9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B8A-B6EE-E5909C835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Input!$C$2:$F$2</c:f>
              <c:strCache>
                <c:ptCount val="4"/>
                <c:pt idx="0">
                  <c:v>Indosat</c:v>
                </c:pt>
                <c:pt idx="1">
                  <c:v>Smartfren</c:v>
                </c:pt>
                <c:pt idx="2">
                  <c:v>Telkomsel</c:v>
                </c:pt>
                <c:pt idx="3">
                  <c:v>XL</c:v>
                </c:pt>
              </c:strCache>
            </c:strRef>
          </c:cat>
          <c:val>
            <c:numRef>
              <c:f>Input!$C$10:$F$10</c:f>
              <c:numCache>
                <c:formatCode>0.00</c:formatCode>
                <c:ptCount val="4"/>
                <c:pt idx="0">
                  <c:v>100</c:v>
                </c:pt>
                <c:pt idx="1">
                  <c:v>90.909090909090907</c:v>
                </c:pt>
                <c:pt idx="2">
                  <c:v>72.727272727272734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0-42AF-9923-63C0AB53F9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73680224"/>
        <c:axId val="1485241792"/>
      </c:barChart>
      <c:catAx>
        <c:axId val="15736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41792"/>
        <c:crosses val="autoZero"/>
        <c:auto val="1"/>
        <c:lblAlgn val="ctr"/>
        <c:lblOffset val="100"/>
        <c:noMultiLvlLbl val="0"/>
      </c:catAx>
      <c:valAx>
        <c:axId val="1485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RSRP vs RSRQ vs FTP DL Throughput 3 (Mbps)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4G'!$AT$1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4G'!$AT$2:$AT$3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2-4812-BD47-03D93281C751}"/>
            </c:ext>
          </c:extLst>
        </c:ser>
        <c:ser>
          <c:idx val="1"/>
          <c:order val="1"/>
          <c:tx>
            <c:strRef>
              <c:f>'Scattering Plot FTP DL 4G'!$AU$1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4G'!$AU$2:$AU$3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2-4812-BD47-03D93281C751}"/>
            </c:ext>
          </c:extLst>
        </c:ser>
        <c:ser>
          <c:idx val="2"/>
          <c:order val="2"/>
          <c:tx>
            <c:strRef>
              <c:f>'Scattering Plot FTP DL 4G'!$AV$1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4G'!$AV$2:$AV$3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2-4812-BD47-03D93281C751}"/>
            </c:ext>
          </c:extLst>
        </c:ser>
        <c:ser>
          <c:idx val="3"/>
          <c:order val="3"/>
          <c:tx>
            <c:strRef>
              <c:f>'Scattering Plot FTP DL 4G'!$AW$1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4G'!$AW$2:$AW$3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2-4812-BD47-03D93281C751}"/>
            </c:ext>
          </c:extLst>
        </c:ser>
        <c:ser>
          <c:idx val="4"/>
          <c:order val="4"/>
          <c:tx>
            <c:strRef>
              <c:f>'Scattering Plot FTP DL 4G'!$AX$1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4G'!$AX$2:$AX$3</c:f>
              <c:numCache>
                <c:formatCode>General</c:formatCode>
                <c:ptCount val="2"/>
                <c:pt idx="0">
                  <c:v>-7.2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2-4812-BD47-03D93281C751}"/>
            </c:ext>
          </c:extLst>
        </c:ser>
        <c:ser>
          <c:idx val="5"/>
          <c:order val="5"/>
          <c:tx>
            <c:strRef>
              <c:f>'Scattering Plot FTP DL 4G'!$AY$1</c:f>
              <c:strCache>
                <c:ptCount val="1"/>
                <c:pt idx="0">
                  <c:v>&lt;1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4G'!$AY$2:$AY$3</c:f>
              <c:numCache>
                <c:formatCode>General</c:formatCode>
                <c:ptCount val="2"/>
                <c:pt idx="0">
                  <c:v>#N/A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2-4812-BD47-03D93281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RSRP vs RSRQ vs FTP DL Throughput Telkomsel (Mbps)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4G'!$CT$1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4G'!$CT$2:$CT$4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E-4C94-A2B5-B6D87E863D13}"/>
            </c:ext>
          </c:extLst>
        </c:ser>
        <c:ser>
          <c:idx val="1"/>
          <c:order val="1"/>
          <c:tx>
            <c:strRef>
              <c:f>'Scattering Plot FTP DL 4G'!$CU$1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4G'!$CU$2:$CU$4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E-4C94-A2B5-B6D87E863D13}"/>
            </c:ext>
          </c:extLst>
        </c:ser>
        <c:ser>
          <c:idx val="2"/>
          <c:order val="2"/>
          <c:tx>
            <c:strRef>
              <c:f>'Scattering Plot FTP DL 4G'!$CV$1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4G'!$CV$2:$CV$4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E-4C94-A2B5-B6D87E863D13}"/>
            </c:ext>
          </c:extLst>
        </c:ser>
        <c:ser>
          <c:idx val="3"/>
          <c:order val="3"/>
          <c:tx>
            <c:strRef>
              <c:f>'Scattering Plot FTP DL 4G'!$CW$1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4G'!$CW$2:$CW$4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E-4C94-A2B5-B6D87E863D13}"/>
            </c:ext>
          </c:extLst>
        </c:ser>
        <c:ser>
          <c:idx val="4"/>
          <c:order val="4"/>
          <c:tx>
            <c:strRef>
              <c:f>'Scattering Plot FTP DL 4G'!$CX$1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4G'!$CX$2:$CX$4</c:f>
              <c:numCache>
                <c:formatCode>General</c:formatCode>
                <c:ptCount val="3"/>
                <c:pt idx="0">
                  <c:v>#N/A</c:v>
                </c:pt>
                <c:pt idx="1">
                  <c:v>-10</c:v>
                </c:pt>
                <c:pt idx="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E-4C94-A2B5-B6D87E863D13}"/>
            </c:ext>
          </c:extLst>
        </c:ser>
        <c:ser>
          <c:idx val="5"/>
          <c:order val="5"/>
          <c:tx>
            <c:strRef>
              <c:f>'Scattering Plot FTP DL 4G'!$CY$1</c:f>
              <c:strCache>
                <c:ptCount val="1"/>
                <c:pt idx="0">
                  <c:v>&lt;1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4G'!$CR$2:$CR$4</c:f>
              <c:numCache>
                <c:formatCode>General</c:formatCode>
                <c:ptCount val="3"/>
                <c:pt idx="0">
                  <c:v>-84.2</c:v>
                </c:pt>
                <c:pt idx="1">
                  <c:v>-88.3</c:v>
                </c:pt>
                <c:pt idx="2">
                  <c:v>-88.3</c:v>
                </c:pt>
              </c:numCache>
            </c:numRef>
          </c:xVal>
          <c:yVal>
            <c:numRef>
              <c:f>'Scattering Plot FTP DL 4G'!$CY$2:$CY$4</c:f>
              <c:numCache>
                <c:formatCode>General</c:formatCode>
                <c:ptCount val="3"/>
                <c:pt idx="0">
                  <c:v>-8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E-4C94-A2B5-B6D87E8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RSRP vs RSRQ vs FTP DL Throughput Indosat (Mbps)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4G'!$AT$1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4G'!$AT$2:$AT$3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7-412C-8661-FA427324BBB2}"/>
            </c:ext>
          </c:extLst>
        </c:ser>
        <c:ser>
          <c:idx val="1"/>
          <c:order val="1"/>
          <c:tx>
            <c:strRef>
              <c:f>'Scattering Plot FTP DL 4G'!$AU$1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4G'!$AU$2:$AU$3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7-412C-8661-FA427324BBB2}"/>
            </c:ext>
          </c:extLst>
        </c:ser>
        <c:ser>
          <c:idx val="2"/>
          <c:order val="2"/>
          <c:tx>
            <c:strRef>
              <c:f>'Scattering Plot FTP DL 4G'!$AV$1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4G'!$AV$2:$AV$3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7-412C-8661-FA427324BBB2}"/>
            </c:ext>
          </c:extLst>
        </c:ser>
        <c:ser>
          <c:idx val="3"/>
          <c:order val="3"/>
          <c:tx>
            <c:strRef>
              <c:f>'Scattering Plot FTP DL 4G'!$AW$1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4G'!$AW$2:$AW$3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7-412C-8661-FA427324BBB2}"/>
            </c:ext>
          </c:extLst>
        </c:ser>
        <c:ser>
          <c:idx val="4"/>
          <c:order val="4"/>
          <c:tx>
            <c:strRef>
              <c:f>'Scattering Plot FTP DL 4G'!$AX$1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4G'!$AX$2:$AX$3</c:f>
              <c:numCache>
                <c:formatCode>General</c:formatCode>
                <c:ptCount val="2"/>
                <c:pt idx="0">
                  <c:v>-7.2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7-412C-8661-FA427324BBB2}"/>
            </c:ext>
          </c:extLst>
        </c:ser>
        <c:ser>
          <c:idx val="5"/>
          <c:order val="5"/>
          <c:tx>
            <c:strRef>
              <c:f>'Scattering Plot FTP DL 4G'!$AY$1</c:f>
              <c:strCache>
                <c:ptCount val="1"/>
                <c:pt idx="0">
                  <c:v>&lt;1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4G'!$AY$2:$AY$3</c:f>
              <c:numCache>
                <c:formatCode>General</c:formatCode>
                <c:ptCount val="2"/>
                <c:pt idx="0">
                  <c:v>#N/A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7-412C-8661-FA42732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RSRP vs RSRQ vs FTP DL Throughput XL (Mbps)</a:t>
            </a:r>
            <a:endParaRPr lang="id-ID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'Scattering Plot FTP DL 4G'!$AT$1</c:f>
              <c:strCache>
                <c:ptCount val="1"/>
                <c:pt idx="0">
                  <c:v>&gt;=25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4G'!$AT$2:$AT$3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4-4884-9508-6D27BA85EA57}"/>
            </c:ext>
          </c:extLst>
        </c:ser>
        <c:ser>
          <c:idx val="1"/>
          <c:order val="1"/>
          <c:tx>
            <c:strRef>
              <c:f>'Scattering Plot FTP DL 4G'!$AU$1</c:f>
              <c:strCache>
                <c:ptCount val="1"/>
                <c:pt idx="0">
                  <c:v>&gt;=20 and &lt;25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4G'!$AU$2:$AU$3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4-4884-9508-6D27BA85EA57}"/>
            </c:ext>
          </c:extLst>
        </c:ser>
        <c:ser>
          <c:idx val="2"/>
          <c:order val="2"/>
          <c:tx>
            <c:strRef>
              <c:f>'Scattering Plot FTP DL 4G'!$AV$1</c:f>
              <c:strCache>
                <c:ptCount val="1"/>
                <c:pt idx="0">
                  <c:v>&gt;=7 and &lt;20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4G'!$AV$2:$AV$3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4-4884-9508-6D27BA85EA57}"/>
            </c:ext>
          </c:extLst>
        </c:ser>
        <c:ser>
          <c:idx val="3"/>
          <c:order val="3"/>
          <c:tx>
            <c:strRef>
              <c:f>'Scattering Plot FTP DL 4G'!$AW$1</c:f>
              <c:strCache>
                <c:ptCount val="1"/>
                <c:pt idx="0">
                  <c:v>&gt;=5 and &lt;7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4G'!$AW$2:$AW$3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C4-4884-9508-6D27BA85EA57}"/>
            </c:ext>
          </c:extLst>
        </c:ser>
        <c:ser>
          <c:idx val="4"/>
          <c:order val="4"/>
          <c:tx>
            <c:strRef>
              <c:f>'Scattering Plot FTP DL 4G'!$AX$1</c:f>
              <c:strCache>
                <c:ptCount val="1"/>
                <c:pt idx="0">
                  <c:v>&gt;=1 and &lt;5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4G'!$AX$2:$AX$3</c:f>
              <c:numCache>
                <c:formatCode>General</c:formatCode>
                <c:ptCount val="2"/>
                <c:pt idx="0">
                  <c:v>-7.2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C4-4884-9508-6D27BA85EA57}"/>
            </c:ext>
          </c:extLst>
        </c:ser>
        <c:ser>
          <c:idx val="5"/>
          <c:order val="5"/>
          <c:tx>
            <c:strRef>
              <c:f>'Scattering Plot FTP DL 4G'!$AY$1</c:f>
              <c:strCache>
                <c:ptCount val="1"/>
                <c:pt idx="0">
                  <c:v>&lt;1 Mbps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'Scattering Plot FTP DL 4G'!$AR$2:$AR$3</c:f>
              <c:numCache>
                <c:formatCode>General</c:formatCode>
                <c:ptCount val="2"/>
                <c:pt idx="0">
                  <c:v>-76.599999999999994</c:v>
                </c:pt>
                <c:pt idx="1">
                  <c:v>-97</c:v>
                </c:pt>
              </c:numCache>
            </c:numRef>
          </c:xVal>
          <c:yVal>
            <c:numRef>
              <c:f>'Scattering Plot FTP DL 4G'!$AY$2:$AY$3</c:f>
              <c:numCache>
                <c:formatCode>General</c:formatCode>
                <c:ptCount val="2"/>
                <c:pt idx="0">
                  <c:v>#N/A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C4-4884-9508-6D27BA85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5464"/>
        <c:axId val="645678576"/>
      </c:scatterChart>
      <c:valAx>
        <c:axId val="645685464"/>
        <c:scaling>
          <c:orientation val="minMax"/>
          <c:max val="-5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8576"/>
        <c:crosses val="autoZero"/>
        <c:crossBetween val="midCat"/>
        <c:majorUnit val="5"/>
      </c:valAx>
      <c:valAx>
        <c:axId val="645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RSRQ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141</xdr:col>
      <xdr:colOff>313765</xdr:colOff>
      <xdr:row>5</xdr:row>
      <xdr:rowOff>45943</xdr:rowOff>
    </xdr:from>
    <xdr:to>
      <xdr:col>147</xdr:col>
      <xdr:colOff>327212</xdr:colOff>
      <xdr:row>20</xdr:row>
      <xdr:rowOff>99732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93FC3-AEBF-42FD-BBBA-399447BB3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401619</xdr:colOff>
      <xdr:row>0</xdr:row>
      <xdr:rowOff>7620</xdr:rowOff>
    </xdr:from>
    <xdr:to>
      <xdr:col>7</xdr:col>
      <xdr:colOff>408791</xdr:colOff>
      <xdr:row>15</xdr:row>
      <xdr:rowOff>96707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84B36-AEBC-45B9-8EBB-800823356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D43273-49BB-4E14-8CF8-AE92B7D9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00C2-69F2-46C3-AEE5-71B384FF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424479</xdr:colOff>
      <xdr:row>0</xdr:row>
      <xdr:rowOff>0</xdr:rowOff>
    </xdr:from>
    <xdr:to>
      <xdr:col>7</xdr:col>
      <xdr:colOff>431651</xdr:colOff>
      <xdr:row>15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403B6-5CFB-4B80-A222-04A64AC2B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39A2A-0229-4273-8115-D7DAB36D2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9A062-5450-4CAF-8301-887960C77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424479</xdr:colOff>
      <xdr:row>0</xdr:row>
      <xdr:rowOff>0</xdr:rowOff>
    </xdr:from>
    <xdr:to>
      <xdr:col>7</xdr:col>
      <xdr:colOff>431651</xdr:colOff>
      <xdr:row>15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121C3-C9EF-47D0-ACFD-155273C73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FEAE3B-A3BA-412D-AB75-F14D0335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0</xdr:rowOff>
    </xdr:from>
    <xdr:to>
      <xdr:col>14</xdr:col>
      <xdr:colOff>66675</xdr:colOff>
      <xdr:row>15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288551</xdr:colOff>
      <xdr:row>15</xdr:row>
      <xdr:rowOff>76200</xdr:rowOff>
    </xdr:from>
    <xdr:to>
      <xdr:col>14</xdr:col>
      <xdr:colOff>59951</xdr:colOff>
      <xdr:row>30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19050</xdr:rowOff>
    </xdr:from>
    <xdr:to>
      <xdr:col>6</xdr:col>
      <xdr:colOff>476250</xdr:colOff>
      <xdr:row>15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9525</xdr:rowOff>
    </xdr:from>
    <xdr:to>
      <xdr:col>6</xdr:col>
      <xdr:colOff>457200</xdr:colOff>
      <xdr:row>31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6</xdr:col>
      <xdr:colOff>0</xdr:colOff>
      <xdr:row>30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0</xdr:row>
      <xdr:rowOff>0</xdr:rowOff>
    </xdr:from>
    <xdr:to>
      <xdr:col>11</xdr:col>
      <xdr:colOff>676275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666750</xdr:colOff>
      <xdr:row>0</xdr:row>
      <xdr:rowOff>0</xdr:rowOff>
    </xdr:from>
    <xdr:to>
      <xdr:col>17</xdr:col>
      <xdr:colOff>666750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15</xdr:row>
      <xdr:rowOff>19050</xdr:rowOff>
    </xdr:from>
    <xdr:to>
      <xdr:col>12</xdr:col>
      <xdr:colOff>0</xdr:colOff>
      <xdr:row>30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393192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44824</xdr:colOff>
      <xdr:row>0</xdr:row>
      <xdr:rowOff>0</xdr:rowOff>
    </xdr:from>
    <xdr:to>
      <xdr:col>17</xdr:col>
      <xdr:colOff>438016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443753</xdr:colOff>
      <xdr:row>15</xdr:row>
      <xdr:rowOff>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174812</xdr:rowOff>
    </xdr:from>
    <xdr:to>
      <xdr:col>6</xdr:col>
      <xdr:colOff>443753</xdr:colOff>
      <xdr:row>29</xdr:row>
      <xdr:rowOff>178174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70037</xdr:colOff>
      <xdr:row>0</xdr:row>
      <xdr:rowOff>0</xdr:rowOff>
    </xdr:from>
    <xdr:to>
      <xdr:col>13</xdr:col>
      <xdr:colOff>513790</xdr:colOff>
      <xdr:row>15</xdr:row>
      <xdr:rowOff>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70037</xdr:colOff>
      <xdr:row>14</xdr:row>
      <xdr:rowOff>174812</xdr:rowOff>
    </xdr:from>
    <xdr:to>
      <xdr:col>13</xdr:col>
      <xdr:colOff>513790</xdr:colOff>
      <xdr:row>29</xdr:row>
      <xdr:rowOff>178174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76200</xdr:rowOff>
    </xdr:from>
    <xdr:to>
      <xdr:col>7</xdr:col>
      <xdr:colOff>400050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9525</xdr:colOff>
      <xdr:row>15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0</xdr:row>
      <xdr:rowOff>0</xdr:rowOff>
    </xdr:from>
    <xdr:to>
      <xdr:col>7</xdr:col>
      <xdr:colOff>419100</xdr:colOff>
      <xdr:row>15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19050</xdr:rowOff>
    </xdr:from>
    <xdr:to>
      <xdr:col>4</xdr:col>
      <xdr:colOff>0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405429</xdr:colOff>
      <xdr:row>14</xdr:row>
      <xdr:rowOff>132678</xdr:rowOff>
    </xdr:from>
    <xdr:to>
      <xdr:col>7</xdr:col>
      <xdr:colOff>412601</xdr:colOff>
      <xdr:row>30</xdr:row>
      <xdr:rowOff>46504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2BC6D-D363-4154-82A4-B907D326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B06CC-A595-401A-BAEA-9A93FA9BD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424479</xdr:colOff>
      <xdr:row>0</xdr:row>
      <xdr:rowOff>0</xdr:rowOff>
    </xdr:from>
    <xdr:to>
      <xdr:col>7</xdr:col>
      <xdr:colOff>431651</xdr:colOff>
      <xdr:row>15</xdr:row>
      <xdr:rowOff>89087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C0E295-3670-42A3-A027-F1C27CA64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C9EEA8-A723-4CA6-93AC-B5D3A5E1E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405429</xdr:colOff>
      <xdr:row>14</xdr:row>
      <xdr:rowOff>132678</xdr:rowOff>
    </xdr:from>
    <xdr:to>
      <xdr:col>7</xdr:col>
      <xdr:colOff>412601</xdr:colOff>
      <xdr:row>30</xdr:row>
      <xdr:rowOff>46504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F211D-2498-494A-8CF6-F72199B79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C0E7C-D60B-4F5C-AE0A-DF11CB719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424479</xdr:colOff>
      <xdr:row>0</xdr:row>
      <xdr:rowOff>0</xdr:rowOff>
    </xdr:from>
    <xdr:to>
      <xdr:col>7</xdr:col>
      <xdr:colOff>431651</xdr:colOff>
      <xdr:row>15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51594-2543-4A8B-B55C-EA161A82A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30BEB-3192-4EBE-AA03-6511FD90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4</xdr:col>
      <xdr:colOff>16697</xdr:colOff>
      <xdr:row>15</xdr:row>
      <xdr:rowOff>89087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5CFDB-3F77-49B8-BDAE-55B52A97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424479</xdr:colOff>
      <xdr:row>0</xdr:row>
      <xdr:rowOff>0</xdr:rowOff>
    </xdr:from>
    <xdr:to>
      <xdr:col>7</xdr:col>
      <xdr:colOff>431651</xdr:colOff>
      <xdr:row>15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B638B-B9E7-4F10-89AC-289F5C11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75528</xdr:rowOff>
    </xdr:from>
    <xdr:to>
      <xdr:col>4</xdr:col>
      <xdr:colOff>7172</xdr:colOff>
      <xdr:row>29</xdr:row>
      <xdr:rowOff>164614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F1E0D9-31E1-4BE5-B7D6-59834D64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8DF2-651A-46FD-ACAF-69B7AF6B52D7}">
  <dimension ref="A1:G40"/>
  <sheetViews>
    <sheetView tabSelected="1" workbookViewId="0">
      <selection activeCell="D18" sqref="D18:D21"/>
    </sheetView>
  </sheetViews>
  <sheetFormatPr defaultRowHeight="13.8" x14ac:dyDescent="0.25"/>
  <cols>
    <col min="1" max="1" width="24.09765625" style="41" bestFit="1" customWidth="1"/>
    <col min="2" max="2" width="18.796875" style="41" bestFit="1" customWidth="1"/>
    <col min="3" max="3" width="10.3984375" bestFit="1" customWidth="1"/>
    <col min="4" max="4" width="30.296875" style="41" bestFit="1" customWidth="1"/>
  </cols>
  <sheetData>
    <row r="1" spans="1:7" x14ac:dyDescent="0.25">
      <c r="A1" s="69" t="s">
        <v>177</v>
      </c>
      <c r="B1" s="69" t="s">
        <v>178</v>
      </c>
      <c r="C1" s="70" t="s">
        <v>179</v>
      </c>
      <c r="D1" s="69" t="s">
        <v>180</v>
      </c>
      <c r="F1" s="43" t="s">
        <v>26</v>
      </c>
      <c r="G1" s="43" t="s">
        <v>27</v>
      </c>
    </row>
    <row r="2" spans="1:7" x14ac:dyDescent="0.25">
      <c r="A2" s="88" t="s">
        <v>157</v>
      </c>
      <c r="B2" s="67" t="s">
        <v>132</v>
      </c>
      <c r="C2" s="68" t="s">
        <v>19</v>
      </c>
      <c r="D2" s="134" t="s">
        <v>181</v>
      </c>
      <c r="F2" s="42">
        <v>1</v>
      </c>
      <c r="G2" s="40" t="s">
        <v>130</v>
      </c>
    </row>
    <row r="3" spans="1:7" x14ac:dyDescent="0.25">
      <c r="A3" s="88"/>
      <c r="B3" s="67" t="s">
        <v>134</v>
      </c>
      <c r="C3" s="68" t="s">
        <v>15</v>
      </c>
      <c r="D3" s="135"/>
      <c r="F3" s="42">
        <v>89</v>
      </c>
      <c r="G3" s="40" t="s">
        <v>130</v>
      </c>
    </row>
    <row r="4" spans="1:7" x14ac:dyDescent="0.25">
      <c r="A4" s="88"/>
      <c r="B4" s="67" t="s">
        <v>135</v>
      </c>
      <c r="C4" s="68" t="s">
        <v>16</v>
      </c>
      <c r="D4" s="135"/>
      <c r="F4" s="42">
        <v>10</v>
      </c>
      <c r="G4" s="40" t="s">
        <v>3</v>
      </c>
    </row>
    <row r="5" spans="1:7" x14ac:dyDescent="0.25">
      <c r="A5" s="88"/>
      <c r="B5" s="67" t="s">
        <v>133</v>
      </c>
      <c r="C5" s="68" t="s">
        <v>17</v>
      </c>
      <c r="D5" s="136"/>
      <c r="F5" s="42">
        <v>9</v>
      </c>
      <c r="G5" s="40" t="s">
        <v>2</v>
      </c>
    </row>
    <row r="6" spans="1:7" x14ac:dyDescent="0.25">
      <c r="A6" s="89" t="s">
        <v>158</v>
      </c>
      <c r="B6" s="67" t="s">
        <v>136</v>
      </c>
      <c r="C6" s="68" t="s">
        <v>19</v>
      </c>
      <c r="D6" s="134" t="s">
        <v>182</v>
      </c>
      <c r="F6" s="42">
        <v>28</v>
      </c>
      <c r="G6" s="45" t="s">
        <v>2</v>
      </c>
    </row>
    <row r="7" spans="1:7" x14ac:dyDescent="0.25">
      <c r="A7" s="90"/>
      <c r="B7" s="67" t="s">
        <v>137</v>
      </c>
      <c r="C7" s="68" t="s">
        <v>15</v>
      </c>
      <c r="D7" s="135"/>
      <c r="F7" s="44">
        <v>0</v>
      </c>
      <c r="G7" s="7">
        <v>0</v>
      </c>
    </row>
    <row r="8" spans="1:7" x14ac:dyDescent="0.25">
      <c r="A8" s="90"/>
      <c r="B8" s="67" t="s">
        <v>138</v>
      </c>
      <c r="C8" s="68" t="s">
        <v>16</v>
      </c>
      <c r="D8" s="135"/>
      <c r="F8" s="46"/>
      <c r="G8" s="12"/>
    </row>
    <row r="9" spans="1:7" x14ac:dyDescent="0.25">
      <c r="A9" s="91"/>
      <c r="B9" s="67" t="s">
        <v>139</v>
      </c>
      <c r="C9" s="68" t="s">
        <v>17</v>
      </c>
      <c r="D9" s="136"/>
      <c r="F9" s="46"/>
      <c r="G9" s="12"/>
    </row>
    <row r="10" spans="1:7" x14ac:dyDescent="0.25">
      <c r="A10" s="86" t="s">
        <v>159</v>
      </c>
      <c r="B10" s="59" t="s">
        <v>140</v>
      </c>
      <c r="C10" s="60" t="s">
        <v>19</v>
      </c>
      <c r="D10" s="137" t="s">
        <v>183</v>
      </c>
      <c r="F10" s="46"/>
      <c r="G10" s="12"/>
    </row>
    <row r="11" spans="1:7" x14ac:dyDescent="0.25">
      <c r="A11" s="86"/>
      <c r="B11" s="59" t="s">
        <v>141</v>
      </c>
      <c r="C11" s="60" t="s">
        <v>15</v>
      </c>
      <c r="D11" s="138"/>
      <c r="F11" s="47"/>
      <c r="G11" s="48"/>
    </row>
    <row r="12" spans="1:7" x14ac:dyDescent="0.25">
      <c r="A12" s="86"/>
      <c r="B12" s="59" t="s">
        <v>142</v>
      </c>
      <c r="C12" s="60" t="s">
        <v>16</v>
      </c>
      <c r="D12" s="138"/>
    </row>
    <row r="13" spans="1:7" x14ac:dyDescent="0.25">
      <c r="A13" s="86"/>
      <c r="B13" s="59" t="s">
        <v>143</v>
      </c>
      <c r="C13" s="60" t="s">
        <v>17</v>
      </c>
      <c r="D13" s="139"/>
    </row>
    <row r="14" spans="1:7" x14ac:dyDescent="0.25">
      <c r="A14" s="92" t="s">
        <v>160</v>
      </c>
      <c r="B14" s="59" t="s">
        <v>144</v>
      </c>
      <c r="C14" s="60" t="s">
        <v>19</v>
      </c>
      <c r="D14" s="137" t="s">
        <v>184</v>
      </c>
    </row>
    <row r="15" spans="1:7" x14ac:dyDescent="0.25">
      <c r="A15" s="93"/>
      <c r="B15" s="59" t="s">
        <v>145</v>
      </c>
      <c r="C15" s="60" t="s">
        <v>15</v>
      </c>
      <c r="D15" s="138"/>
    </row>
    <row r="16" spans="1:7" x14ac:dyDescent="0.25">
      <c r="A16" s="93"/>
      <c r="B16" s="59" t="s">
        <v>146</v>
      </c>
      <c r="C16" s="60" t="s">
        <v>16</v>
      </c>
      <c r="D16" s="138"/>
    </row>
    <row r="17" spans="1:4" x14ac:dyDescent="0.25">
      <c r="A17" s="94"/>
      <c r="B17" s="59" t="s">
        <v>147</v>
      </c>
      <c r="C17" s="60" t="s">
        <v>17</v>
      </c>
      <c r="D17" s="139"/>
    </row>
    <row r="18" spans="1:4" x14ac:dyDescent="0.25">
      <c r="A18" s="87" t="s">
        <v>161</v>
      </c>
      <c r="B18" s="61" t="s">
        <v>148</v>
      </c>
      <c r="C18" s="62" t="s">
        <v>19</v>
      </c>
      <c r="D18" s="140" t="s">
        <v>185</v>
      </c>
    </row>
    <row r="19" spans="1:4" x14ac:dyDescent="0.25">
      <c r="A19" s="87"/>
      <c r="B19" s="61" t="s">
        <v>149</v>
      </c>
      <c r="C19" s="62" t="s">
        <v>15</v>
      </c>
      <c r="D19" s="141"/>
    </row>
    <row r="20" spans="1:4" x14ac:dyDescent="0.25">
      <c r="A20" s="87"/>
      <c r="B20" s="61" t="s">
        <v>150</v>
      </c>
      <c r="C20" s="62" t="s">
        <v>16</v>
      </c>
      <c r="D20" s="141"/>
    </row>
    <row r="21" spans="1:4" x14ac:dyDescent="0.25">
      <c r="A21" s="87"/>
      <c r="B21" s="61" t="s">
        <v>151</v>
      </c>
      <c r="C21" s="62" t="s">
        <v>17</v>
      </c>
      <c r="D21" s="142"/>
    </row>
    <row r="22" spans="1:4" x14ac:dyDescent="0.25">
      <c r="A22" s="76" t="s">
        <v>162</v>
      </c>
      <c r="B22" s="61" t="s">
        <v>152</v>
      </c>
      <c r="C22" s="62" t="s">
        <v>19</v>
      </c>
      <c r="D22" s="140" t="s">
        <v>186</v>
      </c>
    </row>
    <row r="23" spans="1:4" x14ac:dyDescent="0.25">
      <c r="A23" s="77"/>
      <c r="B23" s="61" t="s">
        <v>153</v>
      </c>
      <c r="C23" s="62" t="s">
        <v>15</v>
      </c>
      <c r="D23" s="141"/>
    </row>
    <row r="24" spans="1:4" x14ac:dyDescent="0.25">
      <c r="A24" s="77"/>
      <c r="B24" s="61" t="s">
        <v>154</v>
      </c>
      <c r="C24" s="62" t="s">
        <v>16</v>
      </c>
      <c r="D24" s="141"/>
    </row>
    <row r="25" spans="1:4" x14ac:dyDescent="0.25">
      <c r="A25" s="78"/>
      <c r="B25" s="61" t="s">
        <v>155</v>
      </c>
      <c r="C25" s="62" t="s">
        <v>17</v>
      </c>
      <c r="D25" s="142"/>
    </row>
    <row r="26" spans="1:4" x14ac:dyDescent="0.25">
      <c r="A26" s="79" t="s">
        <v>165</v>
      </c>
      <c r="B26" s="55" t="s">
        <v>163</v>
      </c>
      <c r="C26" s="56" t="s">
        <v>15</v>
      </c>
      <c r="D26" s="143" t="s">
        <v>193</v>
      </c>
    </row>
    <row r="27" spans="1:4" x14ac:dyDescent="0.25">
      <c r="A27" s="79"/>
      <c r="B27" s="55" t="s">
        <v>164</v>
      </c>
      <c r="C27" s="56" t="s">
        <v>17</v>
      </c>
      <c r="D27" s="144"/>
    </row>
    <row r="28" spans="1:4" x14ac:dyDescent="0.25">
      <c r="A28" s="80" t="s">
        <v>166</v>
      </c>
      <c r="B28" s="53" t="s">
        <v>163</v>
      </c>
      <c r="C28" s="54" t="s">
        <v>15</v>
      </c>
      <c r="D28" s="145" t="s">
        <v>192</v>
      </c>
    </row>
    <row r="29" spans="1:4" x14ac:dyDescent="0.25">
      <c r="A29" s="81"/>
      <c r="B29" s="53" t="s">
        <v>164</v>
      </c>
      <c r="C29" s="54" t="s">
        <v>17</v>
      </c>
      <c r="D29" s="146"/>
    </row>
    <row r="30" spans="1:4" x14ac:dyDescent="0.25">
      <c r="A30" s="82" t="s">
        <v>167</v>
      </c>
      <c r="B30" s="51" t="s">
        <v>163</v>
      </c>
      <c r="C30" s="52" t="s">
        <v>15</v>
      </c>
      <c r="D30" s="147" t="s">
        <v>190</v>
      </c>
    </row>
    <row r="31" spans="1:4" x14ac:dyDescent="0.25">
      <c r="A31" s="83"/>
      <c r="B31" s="51" t="s">
        <v>164</v>
      </c>
      <c r="C31" s="52" t="s">
        <v>17</v>
      </c>
      <c r="D31" s="148"/>
    </row>
    <row r="32" spans="1:4" x14ac:dyDescent="0.25">
      <c r="A32" s="84" t="s">
        <v>168</v>
      </c>
      <c r="B32" s="49" t="s">
        <v>163</v>
      </c>
      <c r="C32" s="50" t="s">
        <v>15</v>
      </c>
      <c r="D32" s="149" t="s">
        <v>191</v>
      </c>
    </row>
    <row r="33" spans="1:4" x14ac:dyDescent="0.25">
      <c r="A33" s="85"/>
      <c r="B33" s="49" t="s">
        <v>164</v>
      </c>
      <c r="C33" s="50" t="s">
        <v>17</v>
      </c>
      <c r="D33" s="150"/>
    </row>
    <row r="34" spans="1:4" x14ac:dyDescent="0.25">
      <c r="A34" s="71" t="s">
        <v>169</v>
      </c>
      <c r="B34" s="57" t="s">
        <v>163</v>
      </c>
      <c r="C34" s="58" t="s">
        <v>15</v>
      </c>
      <c r="D34" s="151" t="s">
        <v>187</v>
      </c>
    </row>
    <row r="35" spans="1:4" x14ac:dyDescent="0.25">
      <c r="A35" s="72"/>
      <c r="B35" s="57" t="s">
        <v>164</v>
      </c>
      <c r="C35" s="58" t="s">
        <v>17</v>
      </c>
      <c r="D35" s="152"/>
    </row>
    <row r="36" spans="1:4" x14ac:dyDescent="0.25">
      <c r="A36" s="73" t="s">
        <v>170</v>
      </c>
      <c r="B36" s="63" t="s">
        <v>171</v>
      </c>
      <c r="C36" s="64" t="s">
        <v>15</v>
      </c>
      <c r="D36" s="153" t="s">
        <v>189</v>
      </c>
    </row>
    <row r="37" spans="1:4" x14ac:dyDescent="0.25">
      <c r="A37" s="74"/>
      <c r="B37" s="63" t="s">
        <v>172</v>
      </c>
      <c r="C37" s="64" t="s">
        <v>17</v>
      </c>
      <c r="D37" s="154"/>
    </row>
    <row r="38" spans="1:4" x14ac:dyDescent="0.25">
      <c r="A38" s="75" t="s">
        <v>173</v>
      </c>
      <c r="B38" s="65" t="s">
        <v>174</v>
      </c>
      <c r="C38" s="66" t="s">
        <v>123</v>
      </c>
      <c r="D38" s="155" t="s">
        <v>188</v>
      </c>
    </row>
    <row r="39" spans="1:4" x14ac:dyDescent="0.25">
      <c r="A39" s="75"/>
      <c r="B39" s="65" t="s">
        <v>175</v>
      </c>
      <c r="C39" s="66" t="s">
        <v>122</v>
      </c>
      <c r="D39" s="156"/>
    </row>
    <row r="40" spans="1:4" x14ac:dyDescent="0.25">
      <c r="A40" s="75"/>
      <c r="B40" s="65" t="s">
        <v>176</v>
      </c>
      <c r="C40" s="66" t="s">
        <v>121</v>
      </c>
      <c r="D40" s="157"/>
    </row>
  </sheetData>
  <mergeCells count="26">
    <mergeCell ref="D34:D35"/>
    <mergeCell ref="D36:D37"/>
    <mergeCell ref="D38:D40"/>
    <mergeCell ref="D22:D25"/>
    <mergeCell ref="D26:D27"/>
    <mergeCell ref="D28:D29"/>
    <mergeCell ref="D30:D31"/>
    <mergeCell ref="D32:D33"/>
    <mergeCell ref="D2:D5"/>
    <mergeCell ref="D6:D9"/>
    <mergeCell ref="D10:D13"/>
    <mergeCell ref="D14:D17"/>
    <mergeCell ref="D18:D21"/>
    <mergeCell ref="A10:A13"/>
    <mergeCell ref="A18:A21"/>
    <mergeCell ref="A2:A5"/>
    <mergeCell ref="A6:A9"/>
    <mergeCell ref="A14:A17"/>
    <mergeCell ref="A34:A35"/>
    <mergeCell ref="A36:A37"/>
    <mergeCell ref="A38:A40"/>
    <mergeCell ref="A22:A25"/>
    <mergeCell ref="A26:A27"/>
    <mergeCell ref="A28:A29"/>
    <mergeCell ref="A30:A31"/>
    <mergeCell ref="A32:A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FF8E-F9E2-440F-8806-B87A16AECAF4}">
  <dimension ref="A1"/>
  <sheetViews>
    <sheetView topLeftCell="A4" workbookViewId="0">
      <selection activeCell="J22" sqref="J22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A1E5-0E61-4759-9015-708A0511BDE6}">
  <dimension ref="A1"/>
  <sheetViews>
    <sheetView workbookViewId="0">
      <selection activeCell="K9" sqref="K9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AD9A-0099-4D52-B8CD-3C1EC6DD6052}">
  <dimension ref="A1"/>
  <sheetViews>
    <sheetView workbookViewId="0">
      <selection activeCell="I18" sqref="I18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4E2E-C131-43FD-A91A-09D1AD9B8EC8}">
  <dimension ref="A1"/>
  <sheetViews>
    <sheetView workbookViewId="0">
      <selection activeCell="J18" sqref="J18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304B-18E5-4884-B44F-5C1FFDC0D556}">
  <dimension ref="A1"/>
  <sheetViews>
    <sheetView workbookViewId="0">
      <selection activeCell="J21" sqref="J21"/>
    </sheetView>
  </sheetViews>
  <sheetFormatPr defaultRowHeight="13.8" x14ac:dyDescent="0.25"/>
  <sheetData>
    <row r="1" spans="1:1" x14ac:dyDescent="0.25">
      <c r="A1" t="s">
        <v>131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E6" sqref="E6"/>
    </sheetView>
  </sheetViews>
  <sheetFormatPr defaultRowHeight="13.8" x14ac:dyDescent="0.25"/>
  <cols>
    <col min="2" max="2" width="23.09765625" bestFit="1" customWidth="1"/>
  </cols>
  <sheetData>
    <row r="1" spans="1:14" x14ac:dyDescent="0.25">
      <c r="A1" s="129"/>
      <c r="B1" s="130"/>
      <c r="C1" s="131" t="s">
        <v>1</v>
      </c>
      <c r="D1" s="132"/>
      <c r="E1" s="133"/>
      <c r="F1" s="114" t="s">
        <v>2</v>
      </c>
      <c r="G1" s="115"/>
      <c r="H1" s="116"/>
      <c r="I1" s="117" t="s">
        <v>3</v>
      </c>
      <c r="J1" s="118"/>
      <c r="K1" s="119"/>
      <c r="L1" s="120" t="s">
        <v>4</v>
      </c>
      <c r="M1" s="121"/>
      <c r="N1" s="122"/>
    </row>
    <row r="2" spans="1:14" x14ac:dyDescent="0.25">
      <c r="A2" s="129"/>
      <c r="B2" s="130"/>
      <c r="C2" s="22" t="s">
        <v>121</v>
      </c>
      <c r="D2" s="22" t="s">
        <v>122</v>
      </c>
      <c r="E2" s="22" t="s">
        <v>123</v>
      </c>
      <c r="F2" s="23" t="s">
        <v>121</v>
      </c>
      <c r="G2" s="23" t="s">
        <v>122</v>
      </c>
      <c r="H2" s="23" t="s">
        <v>123</v>
      </c>
      <c r="I2" s="24" t="s">
        <v>121</v>
      </c>
      <c r="J2" s="24" t="s">
        <v>122</v>
      </c>
      <c r="K2" s="24" t="s">
        <v>123</v>
      </c>
      <c r="L2" s="25" t="s">
        <v>121</v>
      </c>
      <c r="M2" s="26" t="s">
        <v>122</v>
      </c>
      <c r="N2" s="26" t="s">
        <v>123</v>
      </c>
    </row>
    <row r="3" spans="1:14" ht="14.4" x14ac:dyDescent="0.3">
      <c r="A3" s="123" t="s">
        <v>7</v>
      </c>
      <c r="B3" s="27" t="s">
        <v>124</v>
      </c>
      <c r="C3" s="29">
        <f>Input!X6</f>
        <v>0</v>
      </c>
      <c r="D3" s="29">
        <f>Input!R6</f>
        <v>0</v>
      </c>
      <c r="E3" s="29">
        <f>Input!K6</f>
        <v>402</v>
      </c>
      <c r="F3" s="28" t="s">
        <v>98</v>
      </c>
      <c r="G3" s="28" t="s">
        <v>98</v>
      </c>
      <c r="H3" s="29">
        <f>Input!L6</f>
        <v>991</v>
      </c>
      <c r="I3" s="29">
        <f>Input!Y6</f>
        <v>11</v>
      </c>
      <c r="J3" s="29">
        <f>Input!S6</f>
        <v>0</v>
      </c>
      <c r="K3" s="29">
        <f>Input!M6</f>
        <v>24</v>
      </c>
      <c r="L3" s="29">
        <f>Input!Z6</f>
        <v>0</v>
      </c>
      <c r="M3" s="29">
        <f>Input!T6</f>
        <v>0</v>
      </c>
      <c r="N3" s="29">
        <f>Input!N6</f>
        <v>69</v>
      </c>
    </row>
    <row r="4" spans="1:14" ht="14.4" x14ac:dyDescent="0.3">
      <c r="A4" s="124"/>
      <c r="B4" s="27" t="s">
        <v>125</v>
      </c>
      <c r="C4" s="29">
        <f>Input!X7</f>
        <v>159</v>
      </c>
      <c r="D4" s="29">
        <f>Input!R7</f>
        <v>3153</v>
      </c>
      <c r="E4" s="29">
        <f>Input!K7</f>
        <v>12852</v>
      </c>
      <c r="F4" s="28" t="s">
        <v>98</v>
      </c>
      <c r="G4" s="28" t="s">
        <v>98</v>
      </c>
      <c r="H4" s="29">
        <f>Input!L7</f>
        <v>12916</v>
      </c>
      <c r="I4" s="29">
        <f>Input!Y7</f>
        <v>1382</v>
      </c>
      <c r="J4" s="29">
        <f>Input!S7</f>
        <v>428</v>
      </c>
      <c r="K4" s="29">
        <f>Input!M7</f>
        <v>12286</v>
      </c>
      <c r="L4" s="29">
        <f>Input!Z7</f>
        <v>0</v>
      </c>
      <c r="M4" s="29">
        <f>Input!T7</f>
        <v>1174</v>
      </c>
      <c r="N4" s="29">
        <f>Input!N7</f>
        <v>13000</v>
      </c>
    </row>
    <row r="5" spans="1:14" ht="14.4" x14ac:dyDescent="0.3">
      <c r="A5" s="125"/>
      <c r="B5" s="27" t="s">
        <v>126</v>
      </c>
      <c r="C5" s="29">
        <f>IFERROR(C3/C4*100,"-")</f>
        <v>0</v>
      </c>
      <c r="D5" s="29">
        <f t="shared" ref="D5:L5" si="0">IFERROR(D3/D4*100,"-")</f>
        <v>0</v>
      </c>
      <c r="E5" s="29">
        <f t="shared" si="0"/>
        <v>3.1279178338001867</v>
      </c>
      <c r="F5" s="29" t="str">
        <f t="shared" si="0"/>
        <v>-</v>
      </c>
      <c r="G5" s="29" t="str">
        <f t="shared" si="0"/>
        <v>-</v>
      </c>
      <c r="H5" s="29">
        <f t="shared" si="0"/>
        <v>7.6726540724682559</v>
      </c>
      <c r="I5" s="29">
        <f t="shared" si="0"/>
        <v>0.79594790159189577</v>
      </c>
      <c r="J5" s="29">
        <f>IFERROR(J3/J4*100,"-")</f>
        <v>0</v>
      </c>
      <c r="K5" s="29">
        <f>IFERROR(K3/K4*100,"-")</f>
        <v>0.19534429431873676</v>
      </c>
      <c r="L5" s="29" t="str">
        <f t="shared" si="0"/>
        <v>-</v>
      </c>
      <c r="M5" s="29">
        <f>IFERROR(M3/M4*100,"-")</f>
        <v>0</v>
      </c>
      <c r="N5" s="29">
        <f>IFERROR(N3/N4*100,"-")</f>
        <v>0.53076923076923077</v>
      </c>
    </row>
    <row r="6" spans="1:14" ht="14.4" x14ac:dyDescent="0.3">
      <c r="A6" s="126" t="s">
        <v>8</v>
      </c>
      <c r="B6" s="30" t="s">
        <v>127</v>
      </c>
      <c r="C6" s="32">
        <f>Input!X14</f>
        <v>0</v>
      </c>
      <c r="D6" s="32">
        <f>Input!R14</f>
        <v>0</v>
      </c>
      <c r="E6" s="32">
        <f>Input!K14</f>
        <v>5525</v>
      </c>
      <c r="F6" s="31" t="s">
        <v>98</v>
      </c>
      <c r="G6" s="31" t="s">
        <v>98</v>
      </c>
      <c r="H6" s="32">
        <f>Input!L14</f>
        <v>415</v>
      </c>
      <c r="I6" s="32">
        <f>Input!Y14</f>
        <v>2</v>
      </c>
      <c r="J6" s="32">
        <f>Input!S14</f>
        <v>0</v>
      </c>
      <c r="K6" s="32">
        <f>Input!M14</f>
        <v>206</v>
      </c>
      <c r="L6" s="32">
        <f>Input!Z14</f>
        <v>0</v>
      </c>
      <c r="M6" s="32">
        <f>Input!T14</f>
        <v>0</v>
      </c>
      <c r="N6" s="32">
        <f>Input!N14</f>
        <v>2310</v>
      </c>
    </row>
    <row r="7" spans="1:14" ht="14.4" x14ac:dyDescent="0.3">
      <c r="A7" s="127"/>
      <c r="B7" s="30" t="s">
        <v>128</v>
      </c>
      <c r="C7" s="32">
        <f>Input!X15</f>
        <v>69</v>
      </c>
      <c r="D7" s="32">
        <f>Input!R15</f>
        <v>2541</v>
      </c>
      <c r="E7" s="32">
        <f>Input!K15</f>
        <v>12852</v>
      </c>
      <c r="F7" s="31" t="s">
        <v>98</v>
      </c>
      <c r="G7" s="31" t="s">
        <v>98</v>
      </c>
      <c r="H7" s="32">
        <f>Input!L15</f>
        <v>12916</v>
      </c>
      <c r="I7" s="32">
        <f>Input!Y15</f>
        <v>1320</v>
      </c>
      <c r="J7" s="32">
        <f>Input!S15</f>
        <v>2694</v>
      </c>
      <c r="K7" s="32">
        <f>Input!M15</f>
        <v>12286</v>
      </c>
      <c r="L7" s="32">
        <f>Input!Z15</f>
        <v>0</v>
      </c>
      <c r="M7" s="32">
        <f>Input!T15</f>
        <v>7470</v>
      </c>
      <c r="N7" s="32">
        <f>Input!N15</f>
        <v>13000</v>
      </c>
    </row>
    <row r="8" spans="1:14" ht="14.4" x14ac:dyDescent="0.3">
      <c r="A8" s="128"/>
      <c r="B8" s="30" t="s">
        <v>129</v>
      </c>
      <c r="C8" s="32">
        <f t="shared" ref="C8:N8" si="1">IFERROR(C6/C7*100,"-")</f>
        <v>0</v>
      </c>
      <c r="D8" s="32">
        <f t="shared" si="1"/>
        <v>0</v>
      </c>
      <c r="E8" s="32">
        <f t="shared" si="1"/>
        <v>42.989417989417987</v>
      </c>
      <c r="F8" s="32" t="str">
        <f t="shared" si="1"/>
        <v>-</v>
      </c>
      <c r="G8" s="32" t="str">
        <f t="shared" si="1"/>
        <v>-</v>
      </c>
      <c r="H8" s="32">
        <f t="shared" si="1"/>
        <v>3.2130690616289872</v>
      </c>
      <c r="I8" s="32">
        <f t="shared" si="1"/>
        <v>0.15151515151515152</v>
      </c>
      <c r="J8" s="32">
        <f t="shared" si="1"/>
        <v>0</v>
      </c>
      <c r="K8" s="32">
        <f t="shared" si="1"/>
        <v>1.6767051929024908</v>
      </c>
      <c r="L8" s="32" t="str">
        <f t="shared" si="1"/>
        <v>-</v>
      </c>
      <c r="M8" s="32">
        <f t="shared" si="1"/>
        <v>0</v>
      </c>
      <c r="N8" s="32">
        <f t="shared" si="1"/>
        <v>17.76923076923077</v>
      </c>
    </row>
  </sheetData>
  <mergeCells count="7">
    <mergeCell ref="F1:H1"/>
    <mergeCell ref="I1:K1"/>
    <mergeCell ref="L1:N1"/>
    <mergeCell ref="A3:A5"/>
    <mergeCell ref="A6:A8"/>
    <mergeCell ref="A1:B2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7" tint="0.59999389629810485"/>
  </sheetPr>
  <dimension ref="A1:AG32"/>
  <sheetViews>
    <sheetView zoomScale="85" zoomScaleNormal="85" workbookViewId="0">
      <pane ySplit="2" topLeftCell="A3" activePane="bottomLeft" state="frozen"/>
      <selection pane="bottomLeft" activeCell="G2" sqref="G2"/>
    </sheetView>
  </sheetViews>
  <sheetFormatPr defaultRowHeight="13.8" x14ac:dyDescent="0.25"/>
  <cols>
    <col min="1" max="1" width="21.5" bestFit="1" customWidth="1"/>
    <col min="2" max="2" width="36.09765625" customWidth="1"/>
    <col min="3" max="6" width="11.59765625" customWidth="1"/>
    <col min="7" max="8" width="7.19921875" customWidth="1"/>
    <col min="10" max="10" width="11.69921875" bestFit="1" customWidth="1"/>
    <col min="11" max="14" width="9.59765625" customWidth="1"/>
    <col min="17" max="17" width="11.69921875" bestFit="1" customWidth="1"/>
    <col min="18" max="20" width="10.8984375" customWidth="1"/>
    <col min="23" max="23" width="11.69921875" bestFit="1" customWidth="1"/>
    <col min="24" max="26" width="10.59765625" customWidth="1"/>
    <col min="30" max="32" width="11.5" customWidth="1"/>
    <col min="33" max="33" width="9" customWidth="1"/>
  </cols>
  <sheetData>
    <row r="1" spans="1:33" x14ac:dyDescent="0.25">
      <c r="A1" s="95" t="s">
        <v>156</v>
      </c>
      <c r="B1" s="95"/>
      <c r="C1" s="95"/>
      <c r="D1" s="95"/>
      <c r="E1" s="95"/>
      <c r="F1" s="95"/>
    </row>
    <row r="2" spans="1:33" ht="15.6" x14ac:dyDescent="0.25">
      <c r="B2" s="1" t="s">
        <v>0</v>
      </c>
      <c r="C2" s="2" t="s">
        <v>130</v>
      </c>
      <c r="D2" s="4" t="s">
        <v>2</v>
      </c>
      <c r="E2" s="3" t="s">
        <v>3</v>
      </c>
      <c r="F2" s="5" t="s">
        <v>4</v>
      </c>
      <c r="I2" s="113" t="s">
        <v>13</v>
      </c>
      <c r="J2" s="7" t="s">
        <v>14</v>
      </c>
      <c r="K2" s="2" t="s">
        <v>130</v>
      </c>
      <c r="L2" s="4" t="s">
        <v>2</v>
      </c>
      <c r="M2" s="3" t="s">
        <v>3</v>
      </c>
      <c r="N2" s="5" t="s">
        <v>4</v>
      </c>
      <c r="P2" s="110" t="s">
        <v>96</v>
      </c>
      <c r="Q2" s="7" t="s">
        <v>14</v>
      </c>
      <c r="R2" s="2" t="s">
        <v>130</v>
      </c>
      <c r="S2" s="3" t="s">
        <v>3</v>
      </c>
      <c r="T2" s="5" t="s">
        <v>4</v>
      </c>
      <c r="V2" s="110" t="s">
        <v>20</v>
      </c>
      <c r="W2" s="7" t="s">
        <v>14</v>
      </c>
      <c r="X2" s="2" t="s">
        <v>130</v>
      </c>
      <c r="Y2" s="3" t="s">
        <v>3</v>
      </c>
      <c r="Z2" s="5" t="s">
        <v>4</v>
      </c>
    </row>
    <row r="3" spans="1:33" ht="14.4" x14ac:dyDescent="0.3">
      <c r="A3" s="98" t="s">
        <v>9</v>
      </c>
      <c r="B3" s="6" t="s">
        <v>10</v>
      </c>
      <c r="C3" s="35">
        <v>1.67</v>
      </c>
      <c r="D3" s="35">
        <v>0</v>
      </c>
      <c r="E3" s="35">
        <v>8.67</v>
      </c>
      <c r="F3" s="35">
        <v>0</v>
      </c>
      <c r="I3" s="113"/>
      <c r="J3" s="7" t="s">
        <v>19</v>
      </c>
      <c r="K3" s="39">
        <v>6949</v>
      </c>
      <c r="L3" s="39">
        <v>6757</v>
      </c>
      <c r="M3" s="39">
        <v>8927</v>
      </c>
      <c r="N3" s="39">
        <v>7363</v>
      </c>
      <c r="P3" s="111"/>
      <c r="Q3" s="7" t="s">
        <v>19</v>
      </c>
      <c r="R3" s="39">
        <v>2162</v>
      </c>
      <c r="S3" s="39">
        <v>404</v>
      </c>
      <c r="T3" s="39">
        <v>1105</v>
      </c>
      <c r="V3" s="111"/>
      <c r="W3" s="7" t="s">
        <v>19</v>
      </c>
      <c r="X3" s="39">
        <v>146</v>
      </c>
      <c r="Y3" s="39">
        <v>1368</v>
      </c>
      <c r="Z3" s="39">
        <v>0</v>
      </c>
    </row>
    <row r="4" spans="1:33" ht="14.4" x14ac:dyDescent="0.3">
      <c r="A4" s="99"/>
      <c r="B4" s="6" t="s">
        <v>11</v>
      </c>
      <c r="C4" s="35">
        <v>0</v>
      </c>
      <c r="D4" s="35">
        <v>0</v>
      </c>
      <c r="E4" s="35">
        <v>0</v>
      </c>
      <c r="F4" s="35">
        <v>0</v>
      </c>
      <c r="I4" s="113"/>
      <c r="J4" s="7" t="s">
        <v>15</v>
      </c>
      <c r="K4" s="39">
        <v>3954</v>
      </c>
      <c r="L4" s="39">
        <v>3006</v>
      </c>
      <c r="M4" s="39">
        <v>2931</v>
      </c>
      <c r="N4" s="39">
        <v>4463</v>
      </c>
      <c r="P4" s="111"/>
      <c r="Q4" s="7" t="s">
        <v>15</v>
      </c>
      <c r="R4" s="39">
        <v>991</v>
      </c>
      <c r="S4" s="39">
        <v>24</v>
      </c>
      <c r="T4" s="39">
        <v>69</v>
      </c>
      <c r="V4" s="111"/>
      <c r="W4" s="7" t="s">
        <v>15</v>
      </c>
      <c r="X4" s="39">
        <v>13</v>
      </c>
      <c r="Y4" s="39">
        <v>3</v>
      </c>
      <c r="Z4" s="39">
        <v>0</v>
      </c>
    </row>
    <row r="5" spans="1:33" ht="14.4" x14ac:dyDescent="0.3">
      <c r="A5" s="100"/>
      <c r="B5" s="6" t="s">
        <v>12</v>
      </c>
      <c r="C5" s="35">
        <v>98.33</v>
      </c>
      <c r="D5" s="35">
        <v>100</v>
      </c>
      <c r="E5" s="35">
        <v>91.33</v>
      </c>
      <c r="F5" s="35">
        <v>100</v>
      </c>
      <c r="I5" s="113"/>
      <c r="J5" s="7" t="s">
        <v>16</v>
      </c>
      <c r="K5" s="39">
        <v>1547</v>
      </c>
      <c r="L5" s="39">
        <v>2162</v>
      </c>
      <c r="M5" s="39">
        <v>404</v>
      </c>
      <c r="N5" s="39">
        <v>1105</v>
      </c>
      <c r="P5" s="111"/>
      <c r="Q5" s="7" t="s">
        <v>16</v>
      </c>
      <c r="R5" s="39">
        <v>0</v>
      </c>
      <c r="S5" s="39">
        <v>0</v>
      </c>
      <c r="T5" s="39">
        <v>0</v>
      </c>
      <c r="V5" s="111"/>
      <c r="W5" s="7" t="s">
        <v>16</v>
      </c>
      <c r="X5" s="39">
        <v>0</v>
      </c>
      <c r="Y5" s="39">
        <v>0</v>
      </c>
      <c r="Z5" s="39">
        <v>0</v>
      </c>
    </row>
    <row r="6" spans="1:33" ht="14.4" x14ac:dyDescent="0.3">
      <c r="A6" s="103" t="s">
        <v>99</v>
      </c>
      <c r="B6" s="15" t="s">
        <v>109</v>
      </c>
      <c r="C6" s="36">
        <v>75</v>
      </c>
      <c r="D6" s="36">
        <v>83.333333333333343</v>
      </c>
      <c r="E6" s="36">
        <v>50</v>
      </c>
      <c r="F6" s="36">
        <v>33.333333333333329</v>
      </c>
      <c r="I6" s="113"/>
      <c r="J6" s="7" t="s">
        <v>17</v>
      </c>
      <c r="K6" s="39">
        <v>402</v>
      </c>
      <c r="L6" s="39">
        <v>991</v>
      </c>
      <c r="M6" s="39">
        <v>24</v>
      </c>
      <c r="N6" s="39">
        <v>69</v>
      </c>
      <c r="P6" s="111"/>
      <c r="Q6" s="7" t="s">
        <v>17</v>
      </c>
      <c r="R6" s="39">
        <v>0</v>
      </c>
      <c r="S6" s="39">
        <v>0</v>
      </c>
      <c r="T6" s="39">
        <v>0</v>
      </c>
      <c r="V6" s="111"/>
      <c r="W6" s="7" t="s">
        <v>17</v>
      </c>
      <c r="X6" s="39">
        <v>0</v>
      </c>
      <c r="Y6" s="39">
        <v>11</v>
      </c>
      <c r="Z6" s="39">
        <v>0</v>
      </c>
    </row>
    <row r="7" spans="1:33" ht="14.4" x14ac:dyDescent="0.3">
      <c r="A7" s="104"/>
      <c r="B7" s="15" t="s">
        <v>100</v>
      </c>
      <c r="C7" s="36">
        <v>27.897632888888889</v>
      </c>
      <c r="D7" s="36">
        <v>22.3622744</v>
      </c>
      <c r="E7" s="36">
        <v>23.86460266666667</v>
      </c>
      <c r="F7" s="36">
        <v>44.239343999999996</v>
      </c>
      <c r="I7" s="113"/>
      <c r="J7" s="7" t="s">
        <v>120</v>
      </c>
      <c r="K7" s="39">
        <f>SUM(K3:K6)</f>
        <v>12852</v>
      </c>
      <c r="L7" s="39">
        <f>SUM(L3:L6)</f>
        <v>12916</v>
      </c>
      <c r="M7" s="39">
        <f>SUM(M3:M6)</f>
        <v>12286</v>
      </c>
      <c r="N7" s="39">
        <f>SUM(N3:N6)</f>
        <v>13000</v>
      </c>
      <c r="P7" s="112"/>
      <c r="Q7" s="7" t="s">
        <v>120</v>
      </c>
      <c r="R7" s="39">
        <f>SUM(R3:R6)</f>
        <v>3153</v>
      </c>
      <c r="S7" s="39">
        <f>SUM(S3:S6)</f>
        <v>428</v>
      </c>
      <c r="T7" s="39">
        <f>SUM(T3:T6)</f>
        <v>1174</v>
      </c>
      <c r="V7" s="112"/>
      <c r="W7" s="7" t="s">
        <v>120</v>
      </c>
      <c r="X7" s="39">
        <f>SUM(X3:X6)</f>
        <v>159</v>
      </c>
      <c r="Y7" s="39">
        <f>SUM(Y3:Y6)</f>
        <v>1382</v>
      </c>
      <c r="Z7" s="39">
        <f>SUM(Z3:Z6)</f>
        <v>0</v>
      </c>
      <c r="AA7" s="12"/>
    </row>
    <row r="8" spans="1:33" ht="14.4" x14ac:dyDescent="0.3">
      <c r="A8" s="104"/>
      <c r="B8" s="15" t="s">
        <v>101</v>
      </c>
      <c r="C8" s="36">
        <v>18.943616000000002</v>
      </c>
      <c r="D8" s="36">
        <v>12.12908</v>
      </c>
      <c r="E8" s="36">
        <v>11.53192</v>
      </c>
      <c r="F8" s="36">
        <v>13.13096</v>
      </c>
      <c r="AA8" s="9"/>
      <c r="AG8" s="9"/>
    </row>
    <row r="9" spans="1:33" ht="14.4" x14ac:dyDescent="0.3">
      <c r="A9" s="104"/>
      <c r="B9" s="15" t="s">
        <v>102</v>
      </c>
      <c r="C9" s="36">
        <v>39.046135999999997</v>
      </c>
      <c r="D9" s="36">
        <v>31.034792000000003</v>
      </c>
      <c r="E9" s="36">
        <v>29.218752000000002</v>
      </c>
      <c r="F9" s="36">
        <v>65.185383999999999</v>
      </c>
      <c r="AA9" s="9"/>
      <c r="AG9" s="9"/>
    </row>
    <row r="10" spans="1:33" ht="14.4" x14ac:dyDescent="0.3">
      <c r="A10" s="105" t="s">
        <v>103</v>
      </c>
      <c r="B10" s="16" t="s">
        <v>110</v>
      </c>
      <c r="C10" s="37">
        <v>100</v>
      </c>
      <c r="D10" s="37">
        <v>90.909090909090907</v>
      </c>
      <c r="E10" s="37">
        <v>72.727272727272734</v>
      </c>
      <c r="F10" s="37">
        <v>100</v>
      </c>
      <c r="I10" s="113" t="s">
        <v>18</v>
      </c>
      <c r="J10" s="7" t="s">
        <v>14</v>
      </c>
      <c r="K10" s="2" t="s">
        <v>130</v>
      </c>
      <c r="L10" s="4" t="s">
        <v>2</v>
      </c>
      <c r="M10" s="3" t="s">
        <v>3</v>
      </c>
      <c r="N10" s="5" t="s">
        <v>4</v>
      </c>
      <c r="P10" s="110" t="s">
        <v>97</v>
      </c>
      <c r="Q10" s="7" t="s">
        <v>14</v>
      </c>
      <c r="R10" s="2" t="s">
        <v>130</v>
      </c>
      <c r="S10" s="3" t="s">
        <v>3</v>
      </c>
      <c r="T10" s="5" t="s">
        <v>4</v>
      </c>
      <c r="V10" s="110" t="s">
        <v>21</v>
      </c>
      <c r="W10" s="7" t="s">
        <v>14</v>
      </c>
      <c r="X10" s="2" t="s">
        <v>130</v>
      </c>
      <c r="Y10" s="3" t="s">
        <v>3</v>
      </c>
      <c r="Z10" s="5" t="s">
        <v>4</v>
      </c>
      <c r="AA10" s="9"/>
      <c r="AG10" s="9"/>
    </row>
    <row r="11" spans="1:33" ht="14.4" x14ac:dyDescent="0.3">
      <c r="A11" s="105"/>
      <c r="B11" s="16" t="s">
        <v>6</v>
      </c>
      <c r="C11" s="37">
        <v>10.466463333333333</v>
      </c>
      <c r="D11" s="37">
        <v>7.3558576000000002</v>
      </c>
      <c r="E11" s="37">
        <v>14.586506999999999</v>
      </c>
      <c r="F11" s="37">
        <v>11.482860666666667</v>
      </c>
      <c r="I11" s="113"/>
      <c r="J11" s="7" t="s">
        <v>19</v>
      </c>
      <c r="K11" s="39">
        <v>471</v>
      </c>
      <c r="L11" s="39">
        <v>7448</v>
      </c>
      <c r="M11" s="39">
        <v>5713</v>
      </c>
      <c r="N11" s="39">
        <v>2920</v>
      </c>
      <c r="P11" s="111"/>
      <c r="Q11" s="7" t="s">
        <v>19</v>
      </c>
      <c r="R11" s="39">
        <v>2126</v>
      </c>
      <c r="S11" s="39">
        <v>2488</v>
      </c>
      <c r="T11" s="39">
        <v>5160</v>
      </c>
      <c r="V11" s="111"/>
      <c r="W11" s="7" t="s">
        <v>19</v>
      </c>
      <c r="X11" s="39">
        <v>31</v>
      </c>
      <c r="Y11" s="39">
        <v>1158</v>
      </c>
      <c r="Z11" s="39">
        <v>0</v>
      </c>
      <c r="AG11" s="9"/>
    </row>
    <row r="12" spans="1:33" ht="14.4" x14ac:dyDescent="0.3">
      <c r="A12" s="105"/>
      <c r="B12" s="16" t="s">
        <v>104</v>
      </c>
      <c r="C12" s="37">
        <v>1.3847119999999999</v>
      </c>
      <c r="D12" s="37">
        <v>2.3197679999999998</v>
      </c>
      <c r="E12" s="37">
        <v>3.4518240000000002</v>
      </c>
      <c r="F12" s="37">
        <v>2.9154560000000003</v>
      </c>
      <c r="I12" s="113"/>
      <c r="J12" s="7" t="s">
        <v>15</v>
      </c>
      <c r="K12" s="39">
        <v>917</v>
      </c>
      <c r="L12" s="39">
        <v>2927</v>
      </c>
      <c r="M12" s="39">
        <v>3879</v>
      </c>
      <c r="N12" s="39">
        <v>2610</v>
      </c>
      <c r="P12" s="111"/>
      <c r="Q12" s="7" t="s">
        <v>15</v>
      </c>
      <c r="R12" s="39">
        <v>415</v>
      </c>
      <c r="S12" s="39">
        <v>206</v>
      </c>
      <c r="T12" s="39">
        <v>2310</v>
      </c>
      <c r="V12" s="111"/>
      <c r="W12" s="7" t="s">
        <v>15</v>
      </c>
      <c r="X12" s="39">
        <v>27</v>
      </c>
      <c r="Y12" s="39">
        <v>106</v>
      </c>
      <c r="Z12" s="39">
        <v>0</v>
      </c>
    </row>
    <row r="13" spans="1:33" ht="15" customHeight="1" x14ac:dyDescent="0.3">
      <c r="A13" s="105"/>
      <c r="B13" s="16" t="s">
        <v>105</v>
      </c>
      <c r="C13" s="37">
        <v>23.711031999999999</v>
      </c>
      <c r="D13" s="37">
        <v>15.214103999999999</v>
      </c>
      <c r="E13" s="37">
        <v>22.57348</v>
      </c>
      <c r="F13" s="37">
        <v>18.749576000000001</v>
      </c>
      <c r="I13" s="113"/>
      <c r="J13" s="7" t="s">
        <v>16</v>
      </c>
      <c r="K13" s="39">
        <v>5939</v>
      </c>
      <c r="L13" s="39">
        <v>2126</v>
      </c>
      <c r="M13" s="39">
        <v>2488</v>
      </c>
      <c r="N13" s="39">
        <v>5160</v>
      </c>
      <c r="P13" s="111"/>
      <c r="Q13" s="7" t="s">
        <v>16</v>
      </c>
      <c r="R13" s="39">
        <v>0</v>
      </c>
      <c r="S13" s="39">
        <v>0</v>
      </c>
      <c r="T13" s="39">
        <v>0</v>
      </c>
      <c r="V13" s="111"/>
      <c r="W13" s="7" t="s">
        <v>16</v>
      </c>
      <c r="X13" s="39">
        <v>11</v>
      </c>
      <c r="Y13" s="39">
        <v>54</v>
      </c>
      <c r="Z13" s="39">
        <v>0</v>
      </c>
    </row>
    <row r="14" spans="1:33" ht="14.4" x14ac:dyDescent="0.3">
      <c r="A14" s="106" t="s">
        <v>5</v>
      </c>
      <c r="B14" s="17" t="s">
        <v>114</v>
      </c>
      <c r="C14" s="34">
        <v>100</v>
      </c>
      <c r="D14" s="34">
        <v>100</v>
      </c>
      <c r="E14" s="34">
        <v>100</v>
      </c>
      <c r="F14" s="34">
        <v>100</v>
      </c>
      <c r="I14" s="113"/>
      <c r="J14" s="7" t="s">
        <v>17</v>
      </c>
      <c r="K14" s="39">
        <v>5525</v>
      </c>
      <c r="L14" s="39">
        <v>415</v>
      </c>
      <c r="M14" s="39">
        <v>206</v>
      </c>
      <c r="N14" s="39">
        <v>2310</v>
      </c>
      <c r="P14" s="111"/>
      <c r="Q14" s="7" t="s">
        <v>17</v>
      </c>
      <c r="R14" s="39">
        <v>0</v>
      </c>
      <c r="S14" s="39">
        <v>0</v>
      </c>
      <c r="T14" s="39">
        <v>0</v>
      </c>
      <c r="V14" s="111"/>
      <c r="W14" s="7" t="s">
        <v>17</v>
      </c>
      <c r="X14" s="39">
        <v>0</v>
      </c>
      <c r="Y14" s="39">
        <v>2</v>
      </c>
      <c r="Z14" s="39">
        <v>0</v>
      </c>
    </row>
    <row r="15" spans="1:33" ht="14.4" x14ac:dyDescent="0.3">
      <c r="A15" s="107"/>
      <c r="B15" s="17" t="s">
        <v>106</v>
      </c>
      <c r="C15" s="34">
        <v>5.5274363076923079</v>
      </c>
      <c r="D15" s="34">
        <v>5.2201261538461541</v>
      </c>
      <c r="E15" s="34">
        <v>5.6743419999999993</v>
      </c>
      <c r="F15" s="34">
        <v>4.4543396923076921</v>
      </c>
      <c r="I15" s="113"/>
      <c r="J15" s="7" t="s">
        <v>120</v>
      </c>
      <c r="K15" s="39">
        <f>SUM(K11:K14)</f>
        <v>12852</v>
      </c>
      <c r="L15" s="39">
        <f>SUM(L11:L14)</f>
        <v>12916</v>
      </c>
      <c r="M15" s="39">
        <f>SUM(M11:M14)</f>
        <v>12286</v>
      </c>
      <c r="N15" s="39">
        <f>SUM(N11:N14)</f>
        <v>13000</v>
      </c>
      <c r="P15" s="112"/>
      <c r="Q15" s="7" t="s">
        <v>120</v>
      </c>
      <c r="R15" s="39">
        <f>SUM(R11:R14)</f>
        <v>2541</v>
      </c>
      <c r="S15" s="39">
        <f>SUM(S11:S14)</f>
        <v>2694</v>
      </c>
      <c r="T15" s="39">
        <f>SUM(T11:T14)</f>
        <v>7470</v>
      </c>
      <c r="V15" s="112"/>
      <c r="W15" s="7" t="s">
        <v>120</v>
      </c>
      <c r="X15" s="39">
        <f>SUM(X11:X14)</f>
        <v>69</v>
      </c>
      <c r="Y15" s="39">
        <f>SUM(Y11:Y14)</f>
        <v>1320</v>
      </c>
      <c r="Z15" s="39">
        <f>SUM(Z11:Z14)</f>
        <v>0</v>
      </c>
    </row>
    <row r="16" spans="1:33" ht="14.4" x14ac:dyDescent="0.3">
      <c r="A16" s="107"/>
      <c r="B16" s="17" t="s">
        <v>107</v>
      </c>
      <c r="C16" s="34">
        <v>1.4535039999999999</v>
      </c>
      <c r="D16" s="34">
        <v>0.65978400000000004</v>
      </c>
      <c r="E16" s="34">
        <v>4.6173599999999997</v>
      </c>
      <c r="F16" s="34">
        <v>1.237376</v>
      </c>
    </row>
    <row r="17" spans="1:8" ht="14.25" customHeight="1" x14ac:dyDescent="0.3">
      <c r="A17" s="107"/>
      <c r="B17" s="17" t="s">
        <v>108</v>
      </c>
      <c r="C17" s="34">
        <v>7.7502319999999996</v>
      </c>
      <c r="D17" s="34">
        <v>7.3775680000000001</v>
      </c>
      <c r="E17" s="34">
        <v>6.6377120000000005</v>
      </c>
      <c r="F17" s="34">
        <v>7.644336</v>
      </c>
    </row>
    <row r="18" spans="1:8" ht="14.4" x14ac:dyDescent="0.3">
      <c r="A18" s="108" t="s">
        <v>111</v>
      </c>
      <c r="B18" s="18" t="s">
        <v>115</v>
      </c>
      <c r="C18" s="19">
        <v>100</v>
      </c>
      <c r="D18" s="19">
        <v>100</v>
      </c>
      <c r="E18" s="19">
        <v>69.230769230769226</v>
      </c>
      <c r="F18" s="19">
        <v>100</v>
      </c>
    </row>
    <row r="19" spans="1:8" ht="14.4" x14ac:dyDescent="0.3">
      <c r="A19" s="109"/>
      <c r="B19" s="18" t="s">
        <v>112</v>
      </c>
      <c r="C19" s="19">
        <v>31.366297333333335</v>
      </c>
      <c r="D19" s="19">
        <v>29.682464</v>
      </c>
      <c r="E19" s="19">
        <v>28.390859555555554</v>
      </c>
      <c r="F19" s="19">
        <v>13.491090461538462</v>
      </c>
    </row>
    <row r="20" spans="1:8" ht="14.25" customHeight="1" x14ac:dyDescent="0.3">
      <c r="A20" s="109"/>
      <c r="B20" s="18" t="s">
        <v>107</v>
      </c>
      <c r="C20" s="19">
        <v>0.96306399999999992</v>
      </c>
      <c r="D20" s="19">
        <v>2.968712</v>
      </c>
      <c r="E20" s="19">
        <v>14.008559999999999</v>
      </c>
      <c r="F20" s="19">
        <v>3.9400560000000002</v>
      </c>
    </row>
    <row r="21" spans="1:8" ht="14.4" x14ac:dyDescent="0.3">
      <c r="A21" s="109"/>
      <c r="B21" s="18" t="s">
        <v>108</v>
      </c>
      <c r="C21" s="19">
        <v>71.005375999999998</v>
      </c>
      <c r="D21" s="19">
        <v>51.638640000000002</v>
      </c>
      <c r="E21" s="19">
        <v>54.154527999999999</v>
      </c>
      <c r="F21" s="19">
        <v>33.863656000000006</v>
      </c>
    </row>
    <row r="22" spans="1:8" ht="14.4" x14ac:dyDescent="0.3">
      <c r="A22" s="96" t="s">
        <v>113</v>
      </c>
      <c r="B22" s="20" t="s">
        <v>116</v>
      </c>
      <c r="C22" s="33">
        <v>100</v>
      </c>
      <c r="D22" s="33">
        <v>69.230769230769226</v>
      </c>
      <c r="E22" s="33">
        <v>90.909090909090907</v>
      </c>
      <c r="F22" s="33">
        <v>72.727272727272734</v>
      </c>
    </row>
    <row r="23" spans="1:8" ht="14.4" x14ac:dyDescent="0.3">
      <c r="A23" s="97"/>
      <c r="B23" s="20" t="s">
        <v>112</v>
      </c>
      <c r="C23" s="33">
        <v>19.260622666666666</v>
      </c>
      <c r="D23" s="33">
        <v>7.3003559999999998</v>
      </c>
      <c r="E23" s="33">
        <v>18.594333333333331</v>
      </c>
      <c r="F23" s="33">
        <v>11.474227333333333</v>
      </c>
    </row>
    <row r="24" spans="1:8" ht="14.4" x14ac:dyDescent="0.3">
      <c r="A24" s="97"/>
      <c r="B24" s="20" t="s">
        <v>107</v>
      </c>
      <c r="C24" s="33">
        <v>10.89404</v>
      </c>
      <c r="D24" s="33">
        <v>0.20719200000000002</v>
      </c>
      <c r="E24" s="33">
        <v>0</v>
      </c>
      <c r="F24" s="33">
        <v>3.2434319999999999</v>
      </c>
    </row>
    <row r="25" spans="1:8" ht="14.25" customHeight="1" x14ac:dyDescent="0.3">
      <c r="A25" s="97"/>
      <c r="B25" s="20" t="s">
        <v>108</v>
      </c>
      <c r="C25" s="33">
        <v>34.100576000000004</v>
      </c>
      <c r="D25" s="33">
        <v>22.421128</v>
      </c>
      <c r="E25" s="33">
        <v>46.890112000000002</v>
      </c>
      <c r="F25" s="33">
        <v>19.080024000000002</v>
      </c>
    </row>
    <row r="26" spans="1:8" ht="14.4" x14ac:dyDescent="0.3">
      <c r="A26" s="101" t="s">
        <v>117</v>
      </c>
      <c r="B26" s="21" t="s">
        <v>118</v>
      </c>
      <c r="C26" s="38">
        <v>0</v>
      </c>
      <c r="D26" s="38">
        <v>0</v>
      </c>
      <c r="E26" s="38">
        <v>0</v>
      </c>
      <c r="F26" s="38">
        <v>0</v>
      </c>
    </row>
    <row r="27" spans="1:8" ht="14.4" x14ac:dyDescent="0.3">
      <c r="A27" s="102"/>
      <c r="B27" s="21" t="s">
        <v>119</v>
      </c>
      <c r="C27" s="38">
        <v>177.07692307692307</v>
      </c>
      <c r="D27" s="38">
        <v>57.769230769230766</v>
      </c>
      <c r="E27" s="38">
        <v>75.7</v>
      </c>
      <c r="F27" s="38">
        <v>80.806201550387598</v>
      </c>
    </row>
    <row r="30" spans="1:8" x14ac:dyDescent="0.25">
      <c r="B30" s="10"/>
      <c r="C30" s="11"/>
      <c r="D30" s="11"/>
      <c r="E30" s="11"/>
      <c r="F30" s="11"/>
      <c r="G30" s="11"/>
      <c r="H30" s="11"/>
    </row>
    <row r="31" spans="1:8" x14ac:dyDescent="0.25">
      <c r="B31" s="10"/>
      <c r="C31" s="11"/>
      <c r="D31" s="11"/>
      <c r="E31" s="11"/>
      <c r="F31" s="11"/>
      <c r="G31" s="11"/>
      <c r="H31" s="11"/>
    </row>
    <row r="32" spans="1:8" x14ac:dyDescent="0.25">
      <c r="B32" s="13"/>
      <c r="C32" s="14"/>
      <c r="D32" s="14"/>
      <c r="E32" s="14"/>
      <c r="F32" s="14"/>
      <c r="G32" s="14"/>
      <c r="H32" s="14"/>
    </row>
  </sheetData>
  <mergeCells count="14">
    <mergeCell ref="V2:V7"/>
    <mergeCell ref="P2:P7"/>
    <mergeCell ref="P10:P15"/>
    <mergeCell ref="I10:I15"/>
    <mergeCell ref="I2:I7"/>
    <mergeCell ref="V10:V15"/>
    <mergeCell ref="A1:F1"/>
    <mergeCell ref="A22:A25"/>
    <mergeCell ref="A3:A5"/>
    <mergeCell ref="A26:A27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Y4"/>
  <sheetViews>
    <sheetView topLeftCell="AJ1" zoomScale="85" zoomScaleNormal="85" workbookViewId="0">
      <selection activeCell="AY1" sqref="AY1"/>
    </sheetView>
  </sheetViews>
  <sheetFormatPr defaultRowHeight="13.8" x14ac:dyDescent="0.25"/>
  <sheetData>
    <row r="1" spans="1:15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s="8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13</v>
      </c>
      <c r="AS1" t="s">
        <v>18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s="8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t="s">
        <v>55</v>
      </c>
      <c r="CI1" t="s">
        <v>56</v>
      </c>
      <c r="CJ1" t="s">
        <v>57</v>
      </c>
      <c r="CK1" t="s">
        <v>58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13</v>
      </c>
      <c r="CS1" t="s">
        <v>18</v>
      </c>
      <c r="CT1" t="s">
        <v>65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DA1" t="s">
        <v>22</v>
      </c>
      <c r="DB1" t="s">
        <v>23</v>
      </c>
      <c r="DC1" t="s">
        <v>24</v>
      </c>
      <c r="DD1" t="s">
        <v>25</v>
      </c>
      <c r="DE1" t="s">
        <v>26</v>
      </c>
      <c r="DF1" t="s">
        <v>27</v>
      </c>
      <c r="DG1" t="s">
        <v>28</v>
      </c>
      <c r="DH1" t="s">
        <v>29</v>
      </c>
      <c r="DI1" t="s">
        <v>30</v>
      </c>
      <c r="DJ1" t="s">
        <v>31</v>
      </c>
      <c r="DK1" t="s">
        <v>32</v>
      </c>
      <c r="DL1" t="s">
        <v>33</v>
      </c>
      <c r="DM1" t="s">
        <v>34</v>
      </c>
      <c r="DN1" t="s">
        <v>35</v>
      </c>
      <c r="DO1" t="s">
        <v>36</v>
      </c>
      <c r="DP1" t="s">
        <v>37</v>
      </c>
      <c r="DQ1" s="8" t="s">
        <v>38</v>
      </c>
      <c r="DR1" t="s">
        <v>39</v>
      </c>
      <c r="DS1" t="s">
        <v>40</v>
      </c>
      <c r="DT1" t="s">
        <v>41</v>
      </c>
      <c r="DU1" t="s">
        <v>42</v>
      </c>
      <c r="DV1" t="s">
        <v>43</v>
      </c>
      <c r="DW1" t="s">
        <v>44</v>
      </c>
      <c r="DX1" t="s">
        <v>45</v>
      </c>
      <c r="DY1" t="s">
        <v>46</v>
      </c>
      <c r="DZ1" t="s">
        <v>47</v>
      </c>
      <c r="EA1" t="s">
        <v>48</v>
      </c>
      <c r="EB1" t="s">
        <v>49</v>
      </c>
      <c r="EC1" t="s">
        <v>50</v>
      </c>
      <c r="ED1" t="s">
        <v>51</v>
      </c>
      <c r="EE1" t="s">
        <v>52</v>
      </c>
      <c r="EF1" t="s">
        <v>53</v>
      </c>
      <c r="EG1" t="s">
        <v>54</v>
      </c>
      <c r="EH1" t="s">
        <v>55</v>
      </c>
      <c r="EI1" t="s">
        <v>56</v>
      </c>
      <c r="EJ1" t="s">
        <v>57</v>
      </c>
      <c r="EK1" t="s">
        <v>58</v>
      </c>
      <c r="EL1" t="s">
        <v>59</v>
      </c>
      <c r="EM1" t="s">
        <v>60</v>
      </c>
      <c r="EN1" t="s">
        <v>61</v>
      </c>
      <c r="EO1" t="s">
        <v>62</v>
      </c>
      <c r="EP1" t="s">
        <v>63</v>
      </c>
      <c r="EQ1" t="s">
        <v>64</v>
      </c>
      <c r="ER1" t="s">
        <v>13</v>
      </c>
      <c r="ES1" t="s">
        <v>18</v>
      </c>
      <c r="ET1" t="s">
        <v>65</v>
      </c>
      <c r="EU1" t="s">
        <v>66</v>
      </c>
      <c r="EV1" t="s">
        <v>67</v>
      </c>
      <c r="EW1" t="s">
        <v>68</v>
      </c>
      <c r="EX1" t="s">
        <v>69</v>
      </c>
      <c r="EY1" t="s">
        <v>70</v>
      </c>
    </row>
    <row r="2" spans="1:155" x14ac:dyDescent="0.25">
      <c r="A2">
        <v>489478</v>
      </c>
      <c r="B2">
        <v>32813</v>
      </c>
      <c r="C2">
        <v>2083</v>
      </c>
      <c r="D2">
        <v>510</v>
      </c>
      <c r="E2">
        <v>1</v>
      </c>
      <c r="F2" t="s">
        <v>1</v>
      </c>
      <c r="H2" t="s">
        <v>71</v>
      </c>
      <c r="I2" t="s">
        <v>72</v>
      </c>
      <c r="J2">
        <v>112.93980999999999</v>
      </c>
      <c r="K2">
        <v>-7.9141320000000004</v>
      </c>
      <c r="L2">
        <v>8340826488840</v>
      </c>
      <c r="M2">
        <v>8340826488836</v>
      </c>
      <c r="N2">
        <v>8340826488835</v>
      </c>
      <c r="O2" t="s">
        <v>73</v>
      </c>
      <c r="P2" t="s">
        <v>74</v>
      </c>
      <c r="Q2" s="8" t="s">
        <v>75</v>
      </c>
      <c r="R2">
        <v>8340826488993</v>
      </c>
      <c r="S2">
        <v>1942</v>
      </c>
      <c r="V2">
        <v>112.93980999999999</v>
      </c>
      <c r="W2">
        <v>-7.9141320000000004</v>
      </c>
      <c r="Y2">
        <v>112.93980999999999</v>
      </c>
      <c r="Z2">
        <v>-7.9141320000000004</v>
      </c>
      <c r="AB2">
        <v>112.93980999999999</v>
      </c>
      <c r="AC2">
        <v>-7.9141320000000004</v>
      </c>
      <c r="AH2">
        <v>8</v>
      </c>
      <c r="AI2">
        <v>4</v>
      </c>
      <c r="AJ2">
        <v>161</v>
      </c>
      <c r="AK2">
        <v>3</v>
      </c>
      <c r="AL2">
        <v>1762.5</v>
      </c>
      <c r="AM2">
        <v>1.7625</v>
      </c>
      <c r="AN2" t="s">
        <v>76</v>
      </c>
      <c r="AO2" t="s">
        <v>77</v>
      </c>
      <c r="AP2" t="s">
        <v>78</v>
      </c>
      <c r="AQ2" t="s">
        <v>79</v>
      </c>
      <c r="AR2">
        <v>-76.599999999999994</v>
      </c>
      <c r="AS2">
        <v>-7.2</v>
      </c>
      <c r="AT2" t="e">
        <v>#N/A</v>
      </c>
      <c r="AU2" t="e">
        <v>#N/A</v>
      </c>
      <c r="AV2" t="e">
        <v>#N/A</v>
      </c>
      <c r="AW2" t="e">
        <v>#N/A</v>
      </c>
      <c r="AX2">
        <v>-7.2</v>
      </c>
      <c r="AY2" t="e">
        <v>#N/A</v>
      </c>
      <c r="BA2">
        <v>489477</v>
      </c>
      <c r="BD2">
        <v>510</v>
      </c>
      <c r="BE2">
        <v>10</v>
      </c>
      <c r="BF2" t="s">
        <v>3</v>
      </c>
      <c r="BH2" t="s">
        <v>82</v>
      </c>
      <c r="BI2" t="s">
        <v>83</v>
      </c>
      <c r="BJ2">
        <v>112.939824</v>
      </c>
      <c r="BK2">
        <v>-7.914066</v>
      </c>
      <c r="BL2">
        <v>8336531521554</v>
      </c>
      <c r="BM2">
        <v>8336531521545</v>
      </c>
      <c r="BN2">
        <v>8336531521543</v>
      </c>
      <c r="BO2" t="s">
        <v>73</v>
      </c>
      <c r="BP2" t="s">
        <v>74</v>
      </c>
      <c r="BQ2" s="8" t="s">
        <v>84</v>
      </c>
      <c r="BR2">
        <v>8336531521861</v>
      </c>
      <c r="BS2">
        <v>1941</v>
      </c>
      <c r="BV2">
        <v>112.939824</v>
      </c>
      <c r="BW2">
        <v>-7.914066</v>
      </c>
      <c r="BY2">
        <v>112.939824</v>
      </c>
      <c r="BZ2">
        <v>-7.914066</v>
      </c>
      <c r="CB2">
        <v>112.939824</v>
      </c>
      <c r="CC2">
        <v>-7.914066</v>
      </c>
      <c r="CH2">
        <v>18</v>
      </c>
      <c r="CI2">
        <v>9</v>
      </c>
      <c r="CJ2">
        <v>325</v>
      </c>
      <c r="CK2">
        <v>7</v>
      </c>
      <c r="CL2">
        <v>0</v>
      </c>
      <c r="CM2">
        <v>0</v>
      </c>
      <c r="CN2" t="s">
        <v>85</v>
      </c>
      <c r="CO2" t="s">
        <v>77</v>
      </c>
      <c r="CP2" t="s">
        <v>78</v>
      </c>
      <c r="CQ2" t="s">
        <v>79</v>
      </c>
      <c r="CR2">
        <v>-84.2</v>
      </c>
      <c r="CS2">
        <v>-8</v>
      </c>
      <c r="CT2" t="e">
        <v>#N/A</v>
      </c>
      <c r="CU2" t="e">
        <v>#N/A</v>
      </c>
      <c r="CV2" t="e">
        <v>#N/A</v>
      </c>
      <c r="CW2" t="e">
        <v>#N/A</v>
      </c>
      <c r="CX2" t="e">
        <v>#N/A</v>
      </c>
      <c r="CY2">
        <v>-8</v>
      </c>
      <c r="DA2">
        <v>489476</v>
      </c>
      <c r="DB2">
        <v>10648321</v>
      </c>
      <c r="DC2">
        <v>3009</v>
      </c>
      <c r="DD2">
        <v>510</v>
      </c>
      <c r="DE2">
        <v>28</v>
      </c>
      <c r="DF2" t="s">
        <v>2</v>
      </c>
      <c r="DG2" t="s">
        <v>94</v>
      </c>
      <c r="DH2" t="s">
        <v>82</v>
      </c>
      <c r="DI2" t="str">
        <f>DJ2&amp;DK2&amp;DN2</f>
        <v>112.939799-7.9140798336531521538</v>
      </c>
      <c r="DJ2">
        <v>112.93979899999999</v>
      </c>
      <c r="DK2">
        <v>-7.9140790000000001</v>
      </c>
      <c r="DL2">
        <v>8336531521544</v>
      </c>
      <c r="DM2">
        <v>8336531521540</v>
      </c>
      <c r="DN2">
        <v>8336531521538</v>
      </c>
      <c r="DO2" t="s">
        <v>73</v>
      </c>
      <c r="DP2" t="s">
        <v>74</v>
      </c>
      <c r="DQ2" s="8" t="s">
        <v>95</v>
      </c>
      <c r="DR2">
        <v>8336531521721</v>
      </c>
      <c r="DS2">
        <v>1941</v>
      </c>
      <c r="DV2">
        <v>112.93979899999999</v>
      </c>
      <c r="DW2">
        <v>-7.9140790000000001</v>
      </c>
      <c r="DY2">
        <v>112.93979899999999</v>
      </c>
      <c r="DZ2">
        <v>-7.9140790000000001</v>
      </c>
      <c r="EB2">
        <v>112.93979899999999</v>
      </c>
      <c r="EC2">
        <v>-7.9140790000000001</v>
      </c>
      <c r="EH2">
        <v>8</v>
      </c>
      <c r="EI2">
        <v>4</v>
      </c>
      <c r="EJ2">
        <v>185</v>
      </c>
      <c r="EK2">
        <v>2</v>
      </c>
      <c r="EL2">
        <v>2393.1</v>
      </c>
      <c r="EM2">
        <f>EL2/1000</f>
        <v>2.3931</v>
      </c>
      <c r="EN2" t="s">
        <v>76</v>
      </c>
      <c r="EO2" t="s">
        <v>77</v>
      </c>
      <c r="EP2" t="s">
        <v>78</v>
      </c>
      <c r="EQ2" t="s">
        <v>79</v>
      </c>
      <c r="ER2">
        <v>-88.6</v>
      </c>
      <c r="ES2">
        <v>-10</v>
      </c>
      <c r="ET2" t="e">
        <f>IF($AM2&gt;=25,$AS2,NA())</f>
        <v>#N/A</v>
      </c>
      <c r="EU2" t="e">
        <f>IF(AND($AM2&gt;=20,$AM2&lt;25),$AS2,NA())</f>
        <v>#N/A</v>
      </c>
      <c r="EV2" t="e">
        <f>IF(AND($AM2&gt;=7,$AM2&lt;20),$AS2,NA())</f>
        <v>#N/A</v>
      </c>
      <c r="EW2" t="e">
        <f>IF(AND($AM2&gt;=5,$AM2&lt;7),$AS2,NA())</f>
        <v>#N/A</v>
      </c>
      <c r="EX2">
        <f>IF(AND($AM2&gt;=1,$AM2&lt;5),$AS2,NA())</f>
        <v>-7.2</v>
      </c>
      <c r="EY2" t="e">
        <f>IF($AM2&lt;1,$AS2,NA())</f>
        <v>#N/A</v>
      </c>
    </row>
    <row r="3" spans="1:155" x14ac:dyDescent="0.25">
      <c r="A3">
        <v>489479</v>
      </c>
      <c r="B3">
        <v>32813</v>
      </c>
      <c r="C3">
        <v>2083</v>
      </c>
      <c r="D3">
        <v>510</v>
      </c>
      <c r="E3">
        <v>1</v>
      </c>
      <c r="F3" t="s">
        <v>1</v>
      </c>
      <c r="H3" t="s">
        <v>71</v>
      </c>
      <c r="I3" t="s">
        <v>80</v>
      </c>
      <c r="J3">
        <v>112.939824</v>
      </c>
      <c r="K3">
        <v>-7.9141260000000004</v>
      </c>
      <c r="L3">
        <v>8340826488850</v>
      </c>
      <c r="M3">
        <v>8340826488841</v>
      </c>
      <c r="N3">
        <v>8340826488835</v>
      </c>
      <c r="O3" t="s">
        <v>73</v>
      </c>
      <c r="P3" t="s">
        <v>74</v>
      </c>
      <c r="Q3" s="8" t="s">
        <v>81</v>
      </c>
      <c r="R3">
        <v>8340826489236</v>
      </c>
      <c r="S3">
        <v>1942</v>
      </c>
      <c r="V3">
        <v>112.939824</v>
      </c>
      <c r="W3">
        <v>-7.9141260000000004</v>
      </c>
      <c r="Y3">
        <v>112.939824</v>
      </c>
      <c r="Z3">
        <v>-7.9141260000000004</v>
      </c>
      <c r="AB3">
        <v>112.939824</v>
      </c>
      <c r="AC3">
        <v>-7.9141260000000004</v>
      </c>
      <c r="AH3">
        <v>18</v>
      </c>
      <c r="AI3">
        <v>9</v>
      </c>
      <c r="AJ3">
        <v>404</v>
      </c>
      <c r="AK3">
        <v>3</v>
      </c>
      <c r="AL3">
        <v>993.2</v>
      </c>
      <c r="AM3">
        <v>0.99320000000000008</v>
      </c>
      <c r="AN3" t="s">
        <v>76</v>
      </c>
      <c r="AO3" t="s">
        <v>77</v>
      </c>
      <c r="AP3" t="s">
        <v>78</v>
      </c>
      <c r="AQ3" t="s">
        <v>79</v>
      </c>
      <c r="AR3">
        <v>-97</v>
      </c>
      <c r="AS3">
        <v>-14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>
        <v>-14</v>
      </c>
      <c r="BA3">
        <v>489480</v>
      </c>
      <c r="BB3">
        <v>57600789</v>
      </c>
      <c r="BC3">
        <v>6240</v>
      </c>
      <c r="BD3">
        <v>510</v>
      </c>
      <c r="BE3">
        <v>10</v>
      </c>
      <c r="BF3" t="s">
        <v>3</v>
      </c>
      <c r="BG3" t="s">
        <v>86</v>
      </c>
      <c r="BH3" t="s">
        <v>87</v>
      </c>
      <c r="BI3" t="s">
        <v>88</v>
      </c>
      <c r="BJ3">
        <v>112.93985499999999</v>
      </c>
      <c r="BK3">
        <v>-7.9141500000000002</v>
      </c>
      <c r="BL3">
        <v>8345121456136</v>
      </c>
      <c r="BM3">
        <v>8345121456132</v>
      </c>
      <c r="BN3">
        <v>8345121456132</v>
      </c>
      <c r="BO3" t="s">
        <v>73</v>
      </c>
      <c r="BP3" t="s">
        <v>74</v>
      </c>
      <c r="BQ3" s="8" t="s">
        <v>89</v>
      </c>
      <c r="BR3">
        <v>8345121456270</v>
      </c>
      <c r="BS3">
        <v>1943</v>
      </c>
      <c r="BV3">
        <v>112.93985499999999</v>
      </c>
      <c r="BW3">
        <v>-7.9141500000000002</v>
      </c>
      <c r="BY3">
        <v>112.93985499999999</v>
      </c>
      <c r="BZ3">
        <v>-7.9141500000000002</v>
      </c>
      <c r="CB3">
        <v>112.93985499999999</v>
      </c>
      <c r="CC3">
        <v>-7.9141500000000002</v>
      </c>
      <c r="CH3">
        <v>8</v>
      </c>
      <c r="CI3">
        <v>4</v>
      </c>
      <c r="CJ3">
        <v>142</v>
      </c>
      <c r="CK3">
        <v>4</v>
      </c>
      <c r="CL3">
        <v>2807</v>
      </c>
      <c r="CM3">
        <v>2.8069999999999999</v>
      </c>
      <c r="CN3" t="s">
        <v>76</v>
      </c>
      <c r="CO3" t="s">
        <v>77</v>
      </c>
      <c r="CP3" t="s">
        <v>78</v>
      </c>
      <c r="CQ3" t="s">
        <v>79</v>
      </c>
      <c r="CR3">
        <v>-88.3</v>
      </c>
      <c r="CS3">
        <v>-10</v>
      </c>
      <c r="CT3" t="e">
        <v>#N/A</v>
      </c>
      <c r="CU3" t="e">
        <v>#N/A</v>
      </c>
      <c r="CV3" t="e">
        <v>#N/A</v>
      </c>
      <c r="CW3" t="e">
        <v>#N/A</v>
      </c>
      <c r="CX3">
        <v>-10</v>
      </c>
      <c r="CY3" t="e">
        <v>#N/A</v>
      </c>
    </row>
    <row r="4" spans="1:155" x14ac:dyDescent="0.25">
      <c r="BA4">
        <v>489481</v>
      </c>
      <c r="BB4">
        <v>57600790</v>
      </c>
      <c r="BC4">
        <v>6240</v>
      </c>
      <c r="BD4">
        <v>510</v>
      </c>
      <c r="BE4">
        <v>10</v>
      </c>
      <c r="BF4" t="s">
        <v>3</v>
      </c>
      <c r="BG4" t="s">
        <v>90</v>
      </c>
      <c r="BH4" t="s">
        <v>91</v>
      </c>
      <c r="BI4" t="s">
        <v>92</v>
      </c>
      <c r="BJ4">
        <v>112.939863</v>
      </c>
      <c r="BK4">
        <v>-7.914142</v>
      </c>
      <c r="BL4">
        <v>8345121456146</v>
      </c>
      <c r="BM4">
        <v>8345121456137</v>
      </c>
      <c r="BN4">
        <v>8345121456134</v>
      </c>
      <c r="BO4" t="s">
        <v>73</v>
      </c>
      <c r="BP4" t="s">
        <v>74</v>
      </c>
      <c r="BQ4" s="8" t="s">
        <v>93</v>
      </c>
      <c r="BR4">
        <v>8345121456440</v>
      </c>
      <c r="BS4">
        <v>1943</v>
      </c>
      <c r="BV4">
        <v>112.939863</v>
      </c>
      <c r="BW4">
        <v>-7.914142</v>
      </c>
      <c r="BY4">
        <v>112.939863</v>
      </c>
      <c r="BZ4">
        <v>-7.914142</v>
      </c>
      <c r="CB4">
        <v>112.939863</v>
      </c>
      <c r="CC4">
        <v>-7.914142</v>
      </c>
      <c r="CH4">
        <v>18</v>
      </c>
      <c r="CI4">
        <v>9</v>
      </c>
      <c r="CJ4">
        <v>312</v>
      </c>
      <c r="CK4">
        <v>6</v>
      </c>
      <c r="CL4">
        <v>1561.9</v>
      </c>
      <c r="CM4">
        <v>1.5619000000000001</v>
      </c>
      <c r="CN4" t="s">
        <v>76</v>
      </c>
      <c r="CO4" t="s">
        <v>77</v>
      </c>
      <c r="CP4" t="s">
        <v>78</v>
      </c>
      <c r="CQ4" t="s">
        <v>79</v>
      </c>
      <c r="CR4">
        <v>-88.3</v>
      </c>
      <c r="CS4">
        <v>-12</v>
      </c>
      <c r="CT4" t="e">
        <v>#N/A</v>
      </c>
      <c r="CU4" t="e">
        <v>#N/A</v>
      </c>
      <c r="CV4" t="e">
        <v>#N/A</v>
      </c>
      <c r="CW4" t="e">
        <v>#N/A</v>
      </c>
      <c r="CX4">
        <v>-12</v>
      </c>
      <c r="CY4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zoomScale="85" zoomScaleNormal="85" workbookViewId="0">
      <selection activeCell="R14" sqref="R14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topLeftCell="B1" workbookViewId="0">
      <selection activeCell="O19" sqref="O19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"/>
  <sheetViews>
    <sheetView zoomScale="85" zoomScaleNormal="85" workbookViewId="0">
      <selection activeCell="O26" sqref="O26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85" workbookViewId="0">
      <selection activeCell="R17" sqref="R17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zoomScale="85" zoomScaleNormal="85" workbookViewId="0">
      <selection activeCell="K11" sqref="K11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04BE-FC61-4746-9EA4-312850CEF4F6}">
  <dimension ref="A1"/>
  <sheetViews>
    <sheetView workbookViewId="0">
      <selection activeCell="J24" sqref="J24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Input</vt:lpstr>
      <vt:lpstr>Scattering Plot FTP DL 4G</vt:lpstr>
      <vt:lpstr>FTP</vt:lpstr>
      <vt:lpstr>Scater Plot FTP DL 4G</vt:lpstr>
      <vt:lpstr>HTTP</vt:lpstr>
      <vt:lpstr>Capacity Test</vt:lpstr>
      <vt:lpstr>Radio Tech</vt:lpstr>
      <vt:lpstr>RSRP</vt:lpstr>
      <vt:lpstr>RSRQ</vt:lpstr>
      <vt:lpstr>RSCP</vt:lpstr>
      <vt:lpstr>ECIO</vt:lpstr>
      <vt:lpstr>RXLEV</vt:lpstr>
      <vt:lpstr>RXQUAL</vt:lpstr>
      <vt:lpstr>Summary Radio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Funkonauts</cp:lastModifiedBy>
  <dcterms:created xsi:type="dcterms:W3CDTF">2020-09-22T07:18:37Z</dcterms:created>
  <dcterms:modified xsi:type="dcterms:W3CDTF">2022-07-17T14:19:24Z</dcterms:modified>
</cp:coreProperties>
</file>