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iegofernandorodriguezvera/Dropbox/Uniandes/Riesgo y Valoración de Derivados/Tarea 3/"/>
    </mc:Choice>
  </mc:AlternateContent>
  <bookViews>
    <workbookView xWindow="0" yWindow="460" windowWidth="25600" windowHeight="14180" tabRatio="500"/>
  </bookViews>
  <sheets>
    <sheet name="Hoja1" sheetId="1" r:id="rId1"/>
    <sheet name="Hoja2" sheetId="2" r:id="rId2"/>
  </sheets>
  <definedNames>
    <definedName name="solver_adj" localSheetId="0" hidden="1">Hoja1!$L$30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Hoja1!$G$34</definedName>
    <definedName name="solver_pre" localSheetId="0" hidden="1">0.000001</definedName>
    <definedName name="solver_rbv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94.9384387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  <c r="E3" i="1"/>
  <c r="E4" i="1"/>
  <c r="E5" i="1"/>
  <c r="E6" i="1"/>
  <c r="E7" i="1"/>
  <c r="E8" i="1"/>
  <c r="E9" i="1"/>
  <c r="E10" i="1"/>
  <c r="E11" i="1"/>
  <c r="E12" i="1"/>
  <c r="E2" i="1"/>
  <c r="E24" i="1"/>
  <c r="H4" i="1"/>
  <c r="F24" i="1"/>
  <c r="H5" i="1"/>
  <c r="G24" i="1"/>
  <c r="H6" i="1"/>
  <c r="H24" i="1"/>
  <c r="H7" i="1"/>
  <c r="I24" i="1"/>
  <c r="H8" i="1"/>
  <c r="J24" i="1"/>
  <c r="K24" i="1"/>
  <c r="L24" i="1"/>
  <c r="M24" i="1"/>
  <c r="H9" i="1"/>
  <c r="N24" i="1"/>
  <c r="O24" i="1"/>
  <c r="P24" i="1"/>
  <c r="I10" i="1"/>
  <c r="E25" i="1"/>
  <c r="F25" i="1"/>
  <c r="G25" i="1"/>
  <c r="H25" i="1"/>
  <c r="I25" i="1"/>
  <c r="J25" i="1"/>
  <c r="K25" i="1"/>
  <c r="L25" i="1"/>
  <c r="M25" i="1"/>
  <c r="N25" i="1"/>
  <c r="O25" i="1"/>
  <c r="P25" i="1"/>
  <c r="I11" i="1"/>
  <c r="E26" i="1"/>
  <c r="F26" i="1"/>
  <c r="G26" i="1"/>
  <c r="H26" i="1"/>
  <c r="I26" i="1"/>
  <c r="J26" i="1"/>
  <c r="K26" i="1"/>
  <c r="L26" i="1"/>
  <c r="M26" i="1"/>
  <c r="N26" i="1"/>
  <c r="O26" i="1"/>
  <c r="P26" i="1"/>
  <c r="I12" i="1"/>
  <c r="E23" i="1"/>
  <c r="F23" i="1"/>
  <c r="G23" i="1"/>
  <c r="H23" i="1"/>
  <c r="I23" i="1"/>
  <c r="J23" i="1"/>
  <c r="K23" i="1"/>
  <c r="L23" i="1"/>
  <c r="M23" i="1"/>
  <c r="N23" i="1"/>
  <c r="O23" i="1"/>
  <c r="P23" i="1"/>
  <c r="I9" i="1"/>
  <c r="E22" i="1"/>
  <c r="F22" i="1"/>
  <c r="G22" i="1"/>
  <c r="H22" i="1"/>
  <c r="I22" i="1"/>
  <c r="J22" i="1"/>
  <c r="K22" i="1"/>
  <c r="L22" i="1"/>
  <c r="I8" i="1"/>
  <c r="H21" i="1"/>
  <c r="G20" i="1"/>
  <c r="F19" i="1"/>
  <c r="H10" i="1"/>
  <c r="H11" i="1"/>
  <c r="H12" i="1"/>
  <c r="A2" i="1"/>
  <c r="H3" i="1"/>
  <c r="I7" i="1"/>
  <c r="I6" i="1"/>
  <c r="I5" i="1"/>
  <c r="E18" i="1"/>
  <c r="I4" i="1"/>
  <c r="D17" i="1"/>
  <c r="I3" i="1"/>
  <c r="C16" i="1"/>
  <c r="H2" i="1"/>
  <c r="I2" i="1"/>
  <c r="D28" i="1"/>
  <c r="D30" i="1"/>
  <c r="E28" i="1"/>
  <c r="E30" i="1"/>
  <c r="F28" i="1"/>
  <c r="F30" i="1"/>
  <c r="G28" i="1"/>
  <c r="G30" i="1"/>
  <c r="H28" i="1"/>
  <c r="H30" i="1"/>
  <c r="C28" i="1"/>
  <c r="C30" i="1"/>
  <c r="AR26" i="1"/>
  <c r="AF25" i="1"/>
  <c r="X24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Q24" i="1"/>
  <c r="R24" i="1"/>
  <c r="S24" i="1"/>
  <c r="T24" i="1"/>
  <c r="U24" i="1"/>
  <c r="V24" i="1"/>
  <c r="W24" i="1"/>
  <c r="B7" i="1"/>
  <c r="B6" i="1"/>
  <c r="B5" i="1"/>
  <c r="B4" i="1"/>
  <c r="B3" i="1"/>
  <c r="B2" i="1"/>
  <c r="B8" i="1"/>
  <c r="B9" i="1"/>
  <c r="B10" i="1"/>
  <c r="B11" i="1"/>
  <c r="B12" i="1"/>
</calcChain>
</file>

<file path=xl/sharedStrings.xml><?xml version="1.0" encoding="utf-8"?>
<sst xmlns="http://schemas.openxmlformats.org/spreadsheetml/2006/main" count="27" uniqueCount="24">
  <si>
    <t>IBR</t>
  </si>
  <si>
    <t>Bullet</t>
  </si>
  <si>
    <t>Madurez (meses)</t>
  </si>
  <si>
    <t>Madurez (años)</t>
  </si>
  <si>
    <t>Madurez (Años)</t>
  </si>
  <si>
    <t>FD</t>
  </si>
  <si>
    <t>Forward</t>
  </si>
  <si>
    <t>Maturities</t>
  </si>
  <si>
    <t>Curve</t>
  </si>
  <si>
    <t>Vencimiento</t>
  </si>
  <si>
    <t>Tasas Forward</t>
  </si>
  <si>
    <t>April 18th, 2017</t>
  </si>
  <si>
    <t>April 19th, 2017</t>
  </si>
  <si>
    <t>May 18th, 2017</t>
  </si>
  <si>
    <t>July 18th, 2017</t>
  </si>
  <si>
    <t>October 18th, 2017</t>
  </si>
  <si>
    <t>January 18th, 2018</t>
  </si>
  <si>
    <t>April 18th, 2018</t>
  </si>
  <si>
    <t>April 18th, 2019</t>
  </si>
  <si>
    <t>April 18th, 2020</t>
  </si>
  <si>
    <t>April 18th, 2022</t>
  </si>
  <si>
    <t>April 18th, 2024</t>
  </si>
  <si>
    <t>April 18th, 2027</t>
  </si>
  <si>
    <t>In [14]: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</si>
</sst>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.8"/>
      <color rgb="FF54585A"/>
      <name val="Helvetica Neue"/>
    </font>
    <font>
      <sz val="12"/>
      <color rgb="FF303F9F"/>
      <name val="Courier New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6" fillId="0" borderId="0" xfId="0" applyFont="1"/>
    <xf numFmtId="10" fontId="6" fillId="0" borderId="0" xfId="0" applyNumberFormat="1" applyFont="1"/>
    <xf numFmtId="165" fontId="0" fillId="3" borderId="14" xfId="5" applyNumberFormat="1" applyFont="1" applyFill="1" applyBorder="1" applyAlignment="1">
      <alignment horizontal="center"/>
    </xf>
    <xf numFmtId="165" fontId="0" fillId="0" borderId="14" xfId="5" applyNumberFormat="1" applyFont="1" applyBorder="1" applyAlignment="1">
      <alignment horizontal="center"/>
    </xf>
    <xf numFmtId="165" fontId="0" fillId="3" borderId="4" xfId="5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0" fontId="2" fillId="0" borderId="0" xfId="0" applyFont="1"/>
    <xf numFmtId="0" fontId="7" fillId="0" borderId="0" xfId="0" applyFont="1"/>
    <xf numFmtId="10" fontId="5" fillId="0" borderId="0" xfId="0" applyNumberFormat="1" applyFont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8">
    <cellStyle name="Hipervínculo" xfId="1" builtinId="8" hidden="1"/>
    <cellStyle name="Hipervínculo" xfId="3" builtinId="8" hidden="1"/>
    <cellStyle name="Hipervínculo" xfId="6" builtinId="8" hidden="1"/>
    <cellStyle name="Hipervínculo visitado" xfId="2" builtinId="9" hidden="1"/>
    <cellStyle name="Hipervínculo visitado" xfId="4" builtinId="9" hidden="1"/>
    <cellStyle name="Hipervínculo visitado" xfId="7" builtinId="9" hidden="1"/>
    <cellStyle name="Normal" xfId="0" builtinId="0"/>
    <cellStyle name="Porcentaje" xfId="5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workbookViewId="0">
      <selection activeCell="L6" sqref="L6"/>
    </sheetView>
  </sheetViews>
  <sheetFormatPr baseColWidth="10" defaultRowHeight="16" x14ac:dyDescent="0.2"/>
  <cols>
    <col min="1" max="1" width="15.1640625" style="1" bestFit="1" customWidth="1"/>
    <col min="2" max="2" width="15.1640625" style="1" customWidth="1"/>
    <col min="3" max="16384" width="10.83203125" style="1"/>
  </cols>
  <sheetData>
    <row r="1" spans="1:44" ht="17" thickBot="1" x14ac:dyDescent="0.25">
      <c r="A1" s="2" t="s">
        <v>2</v>
      </c>
      <c r="B1" s="3" t="s">
        <v>3</v>
      </c>
      <c r="C1" s="3" t="s">
        <v>0</v>
      </c>
      <c r="D1" s="3" t="s">
        <v>1</v>
      </c>
      <c r="E1" s="51" t="s">
        <v>5</v>
      </c>
      <c r="F1" s="47"/>
      <c r="G1" s="1" t="s">
        <v>6</v>
      </c>
      <c r="H1" s="1" t="s">
        <v>5</v>
      </c>
      <c r="I1" s="49"/>
    </row>
    <row r="2" spans="1:44" x14ac:dyDescent="0.2">
      <c r="A2" s="41">
        <f>1/30</f>
        <v>3.3333333333333333E-2</v>
      </c>
      <c r="B2" s="42">
        <f>A2/12</f>
        <v>2.7777777777777779E-3</v>
      </c>
      <c r="C2" s="43">
        <v>6.6659999999999997E-2</v>
      </c>
      <c r="D2" s="42">
        <v>1</v>
      </c>
      <c r="E2" s="51">
        <f>EXP(-C2*A2)</f>
        <v>0.99778046681457444</v>
      </c>
      <c r="F2" s="48">
        <f>C16*E2</f>
        <v>99.796522249767946</v>
      </c>
      <c r="G2" s="46">
        <v>6.6653829999999997E-2</v>
      </c>
      <c r="H2" s="1">
        <f>EXP(-G2*(A2-0))</f>
        <v>0.99778067202477816</v>
      </c>
      <c r="I2" s="49">
        <f>C16*H2</f>
        <v>99.796542774588133</v>
      </c>
    </row>
    <row r="3" spans="1:44" x14ac:dyDescent="0.2">
      <c r="A3" s="4">
        <v>1</v>
      </c>
      <c r="B3" s="5">
        <f t="shared" ref="B3:B12" si="0">A3/12</f>
        <v>8.3333333333333329E-2</v>
      </c>
      <c r="C3" s="19">
        <v>6.4299999999999996E-2</v>
      </c>
      <c r="D3" s="5">
        <v>1</v>
      </c>
      <c r="E3" s="51">
        <f t="shared" ref="E3:E12" si="1">EXP(-C3*A3)</f>
        <v>0.9377236402368746</v>
      </c>
      <c r="F3" s="48">
        <f>D17*E3</f>
        <v>94.274827607581045</v>
      </c>
      <c r="G3" s="46">
        <v>6.4041260000000003E-2</v>
      </c>
      <c r="H3" s="1">
        <f>EXP(-G3*(A3-A2))</f>
        <v>0.93997072169764595</v>
      </c>
      <c r="I3" s="49">
        <f>D17*H3</f>
        <v>94.500739814807574</v>
      </c>
    </row>
    <row r="4" spans="1:44" ht="17" thickBot="1" x14ac:dyDescent="0.25">
      <c r="A4" s="6">
        <v>3</v>
      </c>
      <c r="B4" s="7">
        <f t="shared" si="0"/>
        <v>0.25</v>
      </c>
      <c r="C4" s="20">
        <v>6.1150000000000003E-2</v>
      </c>
      <c r="D4" s="7">
        <v>1</v>
      </c>
      <c r="E4" s="51">
        <f t="shared" si="1"/>
        <v>0.83239349437213883</v>
      </c>
      <c r="F4" s="48">
        <f>E18*E4</f>
        <v>84.511870991735279</v>
      </c>
      <c r="G4" s="46">
        <v>5.8987379999999999E-2</v>
      </c>
      <c r="H4" s="1">
        <f>EXP(-G4*(A4-A3))</f>
        <v>0.88871848358606298</v>
      </c>
      <c r="I4" s="49">
        <f>E18*H4</f>
        <v>90.230476740388482</v>
      </c>
    </row>
    <row r="5" spans="1:44" x14ac:dyDescent="0.2">
      <c r="A5" s="4">
        <v>6</v>
      </c>
      <c r="B5" s="5">
        <f t="shared" si="0"/>
        <v>0.5</v>
      </c>
      <c r="C5" s="19">
        <v>5.8500000000000003E-2</v>
      </c>
      <c r="D5" s="5">
        <v>1</v>
      </c>
      <c r="E5" s="51">
        <f t="shared" si="1"/>
        <v>0.70398375385562095</v>
      </c>
      <c r="F5" s="48"/>
      <c r="G5" s="46">
        <v>5.4793939999999999E-2</v>
      </c>
      <c r="H5" s="1">
        <f>EXP(-G5*(A5-A4))</f>
        <v>0.84841801706110875</v>
      </c>
      <c r="I5" s="49">
        <f>F19*H5</f>
        <v>89.805047105918362</v>
      </c>
    </row>
    <row r="6" spans="1:44" x14ac:dyDescent="0.2">
      <c r="A6" s="4">
        <v>9</v>
      </c>
      <c r="B6" s="5">
        <f t="shared" si="0"/>
        <v>0.75</v>
      </c>
      <c r="C6" s="19">
        <v>5.7099999999999998E-2</v>
      </c>
      <c r="D6" s="5">
        <v>1</v>
      </c>
      <c r="E6" s="51">
        <f t="shared" si="1"/>
        <v>0.59815820689275934</v>
      </c>
      <c r="F6" s="48"/>
      <c r="G6" s="46">
        <v>5.2424749999999999E-2</v>
      </c>
      <c r="H6" s="1">
        <f>EXP(-G6*(A6-A5))</f>
        <v>0.85446968836907111</v>
      </c>
      <c r="I6" s="49">
        <f>G20*H6</f>
        <v>90.325990757494509</v>
      </c>
    </row>
    <row r="7" spans="1:44" ht="17" thickBot="1" x14ac:dyDescent="0.25">
      <c r="A7" s="6">
        <v>12</v>
      </c>
      <c r="B7" s="7">
        <f t="shared" si="0"/>
        <v>1</v>
      </c>
      <c r="C7" s="20">
        <v>5.5399999999999998E-2</v>
      </c>
      <c r="D7" s="7">
        <v>1</v>
      </c>
      <c r="E7" s="51">
        <f t="shared" si="1"/>
        <v>0.51437639269832958</v>
      </c>
      <c r="F7" s="48"/>
      <c r="G7" s="46">
        <v>4.7857990000000003E-2</v>
      </c>
      <c r="H7" s="1">
        <f>EXP(-G7*(A7-A6))</f>
        <v>0.86625672080765992</v>
      </c>
      <c r="I7" s="49">
        <f>H21*H7</f>
        <v>91.424734314040421</v>
      </c>
    </row>
    <row r="8" spans="1:44" x14ac:dyDescent="0.2">
      <c r="A8" s="4">
        <v>24</v>
      </c>
      <c r="B8" s="5">
        <f t="shared" si="0"/>
        <v>2</v>
      </c>
      <c r="C8" s="19">
        <v>5.135E-2</v>
      </c>
      <c r="D8" s="5">
        <v>0</v>
      </c>
      <c r="E8" s="51">
        <f t="shared" si="1"/>
        <v>0.29159191662401085</v>
      </c>
      <c r="F8" s="48"/>
      <c r="G8" s="46">
        <v>4.7940190000000001E-2</v>
      </c>
      <c r="H8" s="1">
        <f>EXP(-G8*(A8-A7))</f>
        <v>0.56254605089320375</v>
      </c>
      <c r="I8" s="50">
        <f>E22*$H$4+F22*$H$5+G22*$H$6+H22*$H$7+I22*$H$8+J22*$H$8+K22*$H$8+L22*$H$8</f>
        <v>63.58231057114341</v>
      </c>
    </row>
    <row r="9" spans="1:44" x14ac:dyDescent="0.2">
      <c r="A9" s="4">
        <v>36</v>
      </c>
      <c r="B9" s="5">
        <f t="shared" si="0"/>
        <v>3</v>
      </c>
      <c r="C9" s="19">
        <v>5.1200000000000002E-2</v>
      </c>
      <c r="D9" s="5">
        <v>0</v>
      </c>
      <c r="E9" s="51">
        <f t="shared" si="1"/>
        <v>0.15831002262193872</v>
      </c>
      <c r="F9" s="48"/>
      <c r="G9" s="46">
        <v>5.0552140000000002E-2</v>
      </c>
      <c r="H9" s="1">
        <f>EXP(-G9*(A9-A8))</f>
        <v>0.54518740556737244</v>
      </c>
      <c r="I9" s="50">
        <f>E23*$H$4+F23*$H$5+G23*$H$6+H23*$H$7+I23*$H$8+J23*$H$8+K23*$H$8+L23*$H$8+M23*$H$9+N23*$H$9+O23*$H$9+P23*$H$9</f>
        <v>64.616400378389997</v>
      </c>
    </row>
    <row r="10" spans="1:44" x14ac:dyDescent="0.2">
      <c r="A10" s="4">
        <v>60</v>
      </c>
      <c r="B10" s="5">
        <f t="shared" si="0"/>
        <v>5</v>
      </c>
      <c r="C10" s="19">
        <v>5.33E-2</v>
      </c>
      <c r="D10" s="5">
        <v>0</v>
      </c>
      <c r="E10" s="51">
        <f t="shared" si="1"/>
        <v>4.0843809965107697E-2</v>
      </c>
      <c r="F10" s="48"/>
      <c r="G10" s="46">
        <v>5.6491939999999997E-2</v>
      </c>
      <c r="H10" s="1">
        <f>EXP(-G10*(A10-A9))</f>
        <v>0.25773932836185154</v>
      </c>
      <c r="I10" s="50">
        <f>E24*$H$4+F24*$H$5+G24*$H$6+H24*$H$7+I24*$H$8+J24*$H$8+K24*$H$8+L24*$H$8+M24*$H$9+N24*$H$9+O24*$H$9+P24*$H$9</f>
        <v>10.511821650275222</v>
      </c>
    </row>
    <row r="11" spans="1:44" x14ac:dyDescent="0.2">
      <c r="A11" s="4">
        <v>84</v>
      </c>
      <c r="B11" s="5">
        <f t="shared" si="0"/>
        <v>7</v>
      </c>
      <c r="C11" s="19">
        <v>5.6099999999999997E-2</v>
      </c>
      <c r="D11" s="5">
        <v>0</v>
      </c>
      <c r="E11" s="51">
        <f t="shared" si="1"/>
        <v>8.9831920292635856E-3</v>
      </c>
      <c r="F11" s="48"/>
      <c r="G11" s="46">
        <v>6.4157339999999993E-2</v>
      </c>
      <c r="H11" s="1">
        <f>EXP(-G11*(A11-A10))</f>
        <v>0.21442909386383457</v>
      </c>
      <c r="I11" s="50">
        <f>E25*$H$4+F25*$H$5+G25*$H$6+H25*$H$7+I25*$H$8+J25*$H$8+K25*$H$8+L25*$H$8+M25*$H$9+N25*$H$9+O25*$H$9+P25*$H$9</f>
        <v>11.064037421771857</v>
      </c>
    </row>
    <row r="12" spans="1:44" ht="17" thickBot="1" x14ac:dyDescent="0.25">
      <c r="A12" s="6">
        <v>120</v>
      </c>
      <c r="B12" s="7">
        <f t="shared" si="0"/>
        <v>10</v>
      </c>
      <c r="C12" s="20">
        <v>6.0499999999999998E-2</v>
      </c>
      <c r="D12" s="7">
        <v>0</v>
      </c>
      <c r="E12" s="51">
        <f t="shared" si="1"/>
        <v>7.0310803560648285E-4</v>
      </c>
      <c r="F12" s="48"/>
      <c r="G12" s="46">
        <v>7.4062219999999998E-2</v>
      </c>
      <c r="H12" s="1">
        <f>EXP(-G12*(A12-A11))</f>
        <v>6.9513109381809532E-2</v>
      </c>
      <c r="I12" s="50">
        <f>E26*$H$4+F26*$H$5+G26*$H$6+H26*$H$7+I26*$H$8+J26*$H$8+K26*$H$8+L26*$H$8+M26*$H$9+N26*$H$9+O26*$H$9+P26*$H$9</f>
        <v>11.93180506269514</v>
      </c>
    </row>
    <row r="13" spans="1:44" x14ac:dyDescent="0.2">
      <c r="G13" s="8"/>
    </row>
    <row r="14" spans="1:44" ht="17" thickBot="1" x14ac:dyDescent="0.25"/>
    <row r="15" spans="1:44" ht="17" thickBot="1" x14ac:dyDescent="0.25">
      <c r="A15" s="16" t="s">
        <v>4</v>
      </c>
      <c r="B15" s="17">
        <v>0</v>
      </c>
      <c r="C15" s="23">
        <v>2.7777777777777779E-3</v>
      </c>
      <c r="D15" s="23">
        <v>8.3333333333333329E-2</v>
      </c>
      <c r="E15" s="24">
        <v>0.25</v>
      </c>
      <c r="F15" s="24">
        <v>0.5</v>
      </c>
      <c r="G15" s="24">
        <v>0.75</v>
      </c>
      <c r="H15" s="24">
        <v>1</v>
      </c>
      <c r="I15" s="18">
        <v>1.25</v>
      </c>
      <c r="J15" s="18">
        <v>1.5</v>
      </c>
      <c r="K15" s="18">
        <v>1.75</v>
      </c>
      <c r="L15" s="24">
        <v>2</v>
      </c>
      <c r="M15" s="17">
        <v>2.25</v>
      </c>
      <c r="N15" s="17">
        <v>2.5</v>
      </c>
      <c r="O15" s="17">
        <v>2.75</v>
      </c>
      <c r="P15" s="23">
        <v>3</v>
      </c>
      <c r="Q15" s="17">
        <v>3.25</v>
      </c>
      <c r="R15" s="17">
        <v>3.5</v>
      </c>
      <c r="S15" s="17">
        <v>3.75</v>
      </c>
      <c r="T15" s="17">
        <v>4</v>
      </c>
      <c r="U15" s="17">
        <v>4.25</v>
      </c>
      <c r="V15" s="17">
        <v>4.5</v>
      </c>
      <c r="W15" s="17">
        <v>4.75</v>
      </c>
      <c r="X15" s="23">
        <v>5</v>
      </c>
      <c r="Y15" s="17">
        <v>5.25</v>
      </c>
      <c r="Z15" s="17">
        <v>5.5</v>
      </c>
      <c r="AA15" s="17">
        <v>5.75</v>
      </c>
      <c r="AB15" s="17">
        <v>6</v>
      </c>
      <c r="AC15" s="17">
        <v>6.25</v>
      </c>
      <c r="AD15" s="17">
        <v>6.5</v>
      </c>
      <c r="AE15" s="17">
        <v>6.75</v>
      </c>
      <c r="AF15" s="23">
        <v>7</v>
      </c>
      <c r="AG15" s="17">
        <v>7.25</v>
      </c>
      <c r="AH15" s="17">
        <v>7.5</v>
      </c>
      <c r="AI15" s="17">
        <v>7.75</v>
      </c>
      <c r="AJ15" s="17">
        <v>8</v>
      </c>
      <c r="AK15" s="17">
        <v>8.25</v>
      </c>
      <c r="AL15" s="17">
        <v>8.5</v>
      </c>
      <c r="AM15" s="17">
        <v>8.75</v>
      </c>
      <c r="AN15" s="17">
        <v>9</v>
      </c>
      <c r="AO15" s="17">
        <v>9.25</v>
      </c>
      <c r="AP15" s="17">
        <v>9.5</v>
      </c>
      <c r="AQ15" s="17">
        <v>9.75</v>
      </c>
      <c r="AR15" s="31">
        <v>10</v>
      </c>
    </row>
    <row r="16" spans="1:44" x14ac:dyDescent="0.2">
      <c r="A16" s="9">
        <v>2.7777777777777779E-3</v>
      </c>
      <c r="B16" s="10">
        <v>100</v>
      </c>
      <c r="C16" s="25">
        <f>B16*(1+C2*C15)</f>
        <v>100.01851666666666</v>
      </c>
      <c r="D16" s="25"/>
      <c r="E16" s="26"/>
      <c r="F16" s="26"/>
      <c r="G16" s="26"/>
      <c r="H16" s="26"/>
      <c r="I16" s="11"/>
      <c r="J16" s="11"/>
      <c r="K16" s="11"/>
      <c r="L16" s="26"/>
      <c r="M16" s="10"/>
      <c r="N16" s="10"/>
      <c r="O16" s="10"/>
      <c r="P16" s="25"/>
      <c r="Q16" s="10"/>
      <c r="R16" s="10"/>
      <c r="S16" s="10"/>
      <c r="T16" s="10"/>
      <c r="U16" s="10"/>
      <c r="V16" s="10"/>
      <c r="W16" s="10"/>
      <c r="X16" s="25"/>
      <c r="Y16" s="10"/>
      <c r="Z16" s="10"/>
      <c r="AA16" s="10"/>
      <c r="AB16" s="10"/>
      <c r="AC16" s="10"/>
      <c r="AD16" s="10"/>
      <c r="AE16" s="10"/>
      <c r="AF16" s="25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32"/>
    </row>
    <row r="17" spans="1:44" x14ac:dyDescent="0.2">
      <c r="A17" s="12">
        <v>8.3333333333333329E-2</v>
      </c>
      <c r="B17" s="13">
        <v>100</v>
      </c>
      <c r="C17" s="27"/>
      <c r="D17" s="27">
        <f>B17*(1+C3*D15)</f>
        <v>100.53583333333333</v>
      </c>
      <c r="E17" s="28"/>
      <c r="F17" s="28"/>
      <c r="G17" s="28"/>
      <c r="H17" s="28"/>
      <c r="I17" s="21"/>
      <c r="J17" s="21"/>
      <c r="K17" s="21"/>
      <c r="L17" s="28"/>
      <c r="M17" s="13"/>
      <c r="N17" s="13"/>
      <c r="O17" s="13"/>
      <c r="P17" s="27"/>
      <c r="Q17" s="13"/>
      <c r="R17" s="13"/>
      <c r="S17" s="13"/>
      <c r="T17" s="13"/>
      <c r="U17" s="13"/>
      <c r="V17" s="13"/>
      <c r="W17" s="13"/>
      <c r="X17" s="27"/>
      <c r="Y17" s="13"/>
      <c r="Z17" s="13"/>
      <c r="AA17" s="13"/>
      <c r="AB17" s="13"/>
      <c r="AC17" s="13"/>
      <c r="AD17" s="13"/>
      <c r="AE17" s="13"/>
      <c r="AF17" s="27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33"/>
    </row>
    <row r="18" spans="1:44" ht="17" thickBot="1" x14ac:dyDescent="0.25">
      <c r="A18" s="14">
        <v>0.25</v>
      </c>
      <c r="B18" s="15">
        <v>100</v>
      </c>
      <c r="C18" s="29"/>
      <c r="D18" s="29"/>
      <c r="E18" s="30">
        <f>B18*(1+C4*E15)</f>
        <v>101.52874999999999</v>
      </c>
      <c r="F18" s="30"/>
      <c r="G18" s="30"/>
      <c r="H18" s="30"/>
      <c r="I18" s="22"/>
      <c r="J18" s="22"/>
      <c r="K18" s="22"/>
      <c r="L18" s="30"/>
      <c r="M18" s="15"/>
      <c r="N18" s="15"/>
      <c r="O18" s="15"/>
      <c r="P18" s="29"/>
      <c r="Q18" s="15"/>
      <c r="R18" s="15"/>
      <c r="S18" s="15"/>
      <c r="T18" s="15"/>
      <c r="U18" s="15"/>
      <c r="V18" s="15"/>
      <c r="W18" s="15"/>
      <c r="X18" s="29"/>
      <c r="Y18" s="15"/>
      <c r="Z18" s="15"/>
      <c r="AA18" s="15"/>
      <c r="AB18" s="15"/>
      <c r="AC18" s="15"/>
      <c r="AD18" s="15"/>
      <c r="AE18" s="15"/>
      <c r="AF18" s="29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34"/>
    </row>
    <row r="19" spans="1:44" x14ac:dyDescent="0.2">
      <c r="A19" s="12">
        <v>0.5</v>
      </c>
      <c r="B19" s="13">
        <v>100</v>
      </c>
      <c r="C19" s="27"/>
      <c r="D19" s="27"/>
      <c r="E19" s="27"/>
      <c r="F19" s="27">
        <f>B19*(1+C5)</f>
        <v>105.85</v>
      </c>
      <c r="G19" s="27"/>
      <c r="H19" s="27"/>
      <c r="I19" s="13"/>
      <c r="J19" s="13"/>
      <c r="K19" s="13"/>
      <c r="L19" s="27"/>
      <c r="M19" s="13"/>
      <c r="N19" s="13"/>
      <c r="O19" s="13"/>
      <c r="P19" s="27"/>
      <c r="Q19" s="13"/>
      <c r="R19" s="13"/>
      <c r="S19" s="13"/>
      <c r="T19" s="13"/>
      <c r="U19" s="13"/>
      <c r="V19" s="13"/>
      <c r="W19" s="13"/>
      <c r="X19" s="27"/>
      <c r="Y19" s="13"/>
      <c r="Z19" s="13"/>
      <c r="AA19" s="13"/>
      <c r="AB19" s="13"/>
      <c r="AC19" s="13"/>
      <c r="AD19" s="13"/>
      <c r="AE19" s="13"/>
      <c r="AF19" s="27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33"/>
    </row>
    <row r="20" spans="1:44" x14ac:dyDescent="0.2">
      <c r="A20" s="12">
        <v>0.75</v>
      </c>
      <c r="B20" s="13">
        <v>100</v>
      </c>
      <c r="C20" s="27"/>
      <c r="D20" s="27"/>
      <c r="E20" s="27"/>
      <c r="F20" s="27"/>
      <c r="G20" s="27">
        <f>B20*(1+C6)</f>
        <v>105.71</v>
      </c>
      <c r="H20" s="27"/>
      <c r="I20" s="13"/>
      <c r="J20" s="13"/>
      <c r="K20" s="13"/>
      <c r="L20" s="27"/>
      <c r="M20" s="13"/>
      <c r="N20" s="13"/>
      <c r="O20" s="13"/>
      <c r="P20" s="27"/>
      <c r="Q20" s="13"/>
      <c r="R20" s="13"/>
      <c r="S20" s="13"/>
      <c r="T20" s="13"/>
      <c r="U20" s="13"/>
      <c r="V20" s="13"/>
      <c r="W20" s="13"/>
      <c r="X20" s="27"/>
      <c r="Y20" s="13"/>
      <c r="Z20" s="13"/>
      <c r="AA20" s="13"/>
      <c r="AB20" s="13"/>
      <c r="AC20" s="13"/>
      <c r="AD20" s="13"/>
      <c r="AE20" s="13"/>
      <c r="AF20" s="27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33"/>
    </row>
    <row r="21" spans="1:44" ht="17" thickBot="1" x14ac:dyDescent="0.25">
      <c r="A21" s="14">
        <v>1</v>
      </c>
      <c r="B21" s="15">
        <v>100</v>
      </c>
      <c r="C21" s="29"/>
      <c r="D21" s="29"/>
      <c r="E21" s="29"/>
      <c r="F21" s="29"/>
      <c r="G21" s="29"/>
      <c r="H21" s="29">
        <f>B21*(1+C7)</f>
        <v>105.53999999999999</v>
      </c>
      <c r="I21" s="15"/>
      <c r="J21" s="15"/>
      <c r="K21" s="15"/>
      <c r="L21" s="29"/>
      <c r="M21" s="15"/>
      <c r="N21" s="15"/>
      <c r="O21" s="15"/>
      <c r="P21" s="29"/>
      <c r="Q21" s="15"/>
      <c r="R21" s="15"/>
      <c r="S21" s="15"/>
      <c r="T21" s="15"/>
      <c r="U21" s="15"/>
      <c r="V21" s="15"/>
      <c r="W21" s="15"/>
      <c r="X21" s="29"/>
      <c r="Y21" s="15"/>
      <c r="Z21" s="15"/>
      <c r="AA21" s="15"/>
      <c r="AB21" s="15"/>
      <c r="AC21" s="15"/>
      <c r="AD21" s="15"/>
      <c r="AE21" s="15"/>
      <c r="AF21" s="29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34"/>
    </row>
    <row r="22" spans="1:44" x14ac:dyDescent="0.2">
      <c r="A22" s="9">
        <v>2</v>
      </c>
      <c r="B22" s="10">
        <v>100</v>
      </c>
      <c r="C22" s="25"/>
      <c r="D22" s="25"/>
      <c r="E22" s="25">
        <f t="shared" ref="E22:K26" si="2">$B22*$C8*1/4</f>
        <v>1.2837499999999999</v>
      </c>
      <c r="F22" s="25">
        <f t="shared" si="2"/>
        <v>1.2837499999999999</v>
      </c>
      <c r="G22" s="25">
        <f t="shared" si="2"/>
        <v>1.2837499999999999</v>
      </c>
      <c r="H22" s="25">
        <f t="shared" si="2"/>
        <v>1.2837499999999999</v>
      </c>
      <c r="I22" s="10">
        <f t="shared" si="2"/>
        <v>1.2837499999999999</v>
      </c>
      <c r="J22" s="10">
        <f t="shared" si="2"/>
        <v>1.2837499999999999</v>
      </c>
      <c r="K22" s="10">
        <f t="shared" si="2"/>
        <v>1.2837499999999999</v>
      </c>
      <c r="L22" s="25">
        <f>$B22*$C8*1/4+B22</f>
        <v>101.28375</v>
      </c>
      <c r="M22" s="10"/>
      <c r="N22" s="10"/>
      <c r="O22" s="10"/>
      <c r="P22" s="25"/>
      <c r="Q22" s="10"/>
      <c r="R22" s="10"/>
      <c r="S22" s="10"/>
      <c r="T22" s="10"/>
      <c r="U22" s="10"/>
      <c r="V22" s="10"/>
      <c r="W22" s="10"/>
      <c r="X22" s="25"/>
      <c r="Y22" s="10"/>
      <c r="Z22" s="10"/>
      <c r="AA22" s="10"/>
      <c r="AB22" s="10"/>
      <c r="AC22" s="10"/>
      <c r="AD22" s="10"/>
      <c r="AE22" s="10"/>
      <c r="AF22" s="25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32"/>
    </row>
    <row r="23" spans="1:44" x14ac:dyDescent="0.2">
      <c r="A23" s="12">
        <v>3</v>
      </c>
      <c r="B23" s="13">
        <v>100</v>
      </c>
      <c r="C23" s="27"/>
      <c r="D23" s="27"/>
      <c r="E23" s="27">
        <f t="shared" si="2"/>
        <v>1.28</v>
      </c>
      <c r="F23" s="27">
        <f t="shared" si="2"/>
        <v>1.28</v>
      </c>
      <c r="G23" s="27">
        <f t="shared" si="2"/>
        <v>1.28</v>
      </c>
      <c r="H23" s="27">
        <f t="shared" si="2"/>
        <v>1.28</v>
      </c>
      <c r="I23" s="13">
        <f t="shared" si="2"/>
        <v>1.28</v>
      </c>
      <c r="J23" s="13">
        <f t="shared" si="2"/>
        <v>1.28</v>
      </c>
      <c r="K23" s="13">
        <f t="shared" si="2"/>
        <v>1.28</v>
      </c>
      <c r="L23" s="27">
        <f t="shared" ref="L23:O26" si="3">$B23*$C9*1/4</f>
        <v>1.28</v>
      </c>
      <c r="M23" s="13">
        <f t="shared" si="3"/>
        <v>1.28</v>
      </c>
      <c r="N23" s="13">
        <f t="shared" si="3"/>
        <v>1.28</v>
      </c>
      <c r="O23" s="13">
        <f t="shared" si="3"/>
        <v>1.28</v>
      </c>
      <c r="P23" s="27">
        <f>$B23*$C9*1/4+B23</f>
        <v>101.28</v>
      </c>
      <c r="Q23" s="13"/>
      <c r="R23" s="13"/>
      <c r="S23" s="13"/>
      <c r="T23" s="13"/>
      <c r="U23" s="13"/>
      <c r="V23" s="13"/>
      <c r="W23" s="13"/>
      <c r="X23" s="27"/>
      <c r="Y23" s="13"/>
      <c r="Z23" s="13"/>
      <c r="AA23" s="13"/>
      <c r="AB23" s="13"/>
      <c r="AC23" s="13"/>
      <c r="AD23" s="13"/>
      <c r="AE23" s="13"/>
      <c r="AF23" s="27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33"/>
    </row>
    <row r="24" spans="1:44" x14ac:dyDescent="0.2">
      <c r="A24" s="12">
        <v>5</v>
      </c>
      <c r="B24" s="13">
        <v>100</v>
      </c>
      <c r="C24" s="27"/>
      <c r="D24" s="27"/>
      <c r="E24" s="27">
        <f t="shared" si="2"/>
        <v>1.3325</v>
      </c>
      <c r="F24" s="27">
        <f t="shared" si="2"/>
        <v>1.3325</v>
      </c>
      <c r="G24" s="27">
        <f t="shared" si="2"/>
        <v>1.3325</v>
      </c>
      <c r="H24" s="27">
        <f t="shared" si="2"/>
        <v>1.3325</v>
      </c>
      <c r="I24" s="13">
        <f t="shared" si="2"/>
        <v>1.3325</v>
      </c>
      <c r="J24" s="13">
        <f t="shared" si="2"/>
        <v>1.3325</v>
      </c>
      <c r="K24" s="13">
        <f t="shared" si="2"/>
        <v>1.3325</v>
      </c>
      <c r="L24" s="27">
        <f t="shared" si="3"/>
        <v>1.3325</v>
      </c>
      <c r="M24" s="13">
        <f t="shared" si="3"/>
        <v>1.3325</v>
      </c>
      <c r="N24" s="13">
        <f t="shared" si="3"/>
        <v>1.3325</v>
      </c>
      <c r="O24" s="13">
        <f t="shared" si="3"/>
        <v>1.3325</v>
      </c>
      <c r="P24" s="27">
        <f t="shared" ref="P24:W26" si="4">$B24*$C10*1/4</f>
        <v>1.3325</v>
      </c>
      <c r="Q24" s="13">
        <f t="shared" si="4"/>
        <v>1.3325</v>
      </c>
      <c r="R24" s="13">
        <f t="shared" si="4"/>
        <v>1.3325</v>
      </c>
      <c r="S24" s="13">
        <f t="shared" si="4"/>
        <v>1.3325</v>
      </c>
      <c r="T24" s="13">
        <f t="shared" si="4"/>
        <v>1.3325</v>
      </c>
      <c r="U24" s="13">
        <f t="shared" si="4"/>
        <v>1.3325</v>
      </c>
      <c r="V24" s="13">
        <f t="shared" si="4"/>
        <v>1.3325</v>
      </c>
      <c r="W24" s="13">
        <f t="shared" si="4"/>
        <v>1.3325</v>
      </c>
      <c r="X24" s="27">
        <f>$B24*$C10*1/4+B24</f>
        <v>101.3325</v>
      </c>
      <c r="Y24" s="13"/>
      <c r="Z24" s="13"/>
      <c r="AA24" s="13"/>
      <c r="AB24" s="13"/>
      <c r="AC24" s="13"/>
      <c r="AD24" s="13"/>
      <c r="AE24" s="13"/>
      <c r="AF24" s="27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33"/>
    </row>
    <row r="25" spans="1:44" x14ac:dyDescent="0.2">
      <c r="A25" s="12">
        <v>7</v>
      </c>
      <c r="B25" s="13">
        <v>100</v>
      </c>
      <c r="C25" s="27"/>
      <c r="D25" s="27"/>
      <c r="E25" s="27">
        <f t="shared" si="2"/>
        <v>1.4024999999999999</v>
      </c>
      <c r="F25" s="27">
        <f t="shared" si="2"/>
        <v>1.4024999999999999</v>
      </c>
      <c r="G25" s="27">
        <f t="shared" si="2"/>
        <v>1.4024999999999999</v>
      </c>
      <c r="H25" s="27">
        <f t="shared" si="2"/>
        <v>1.4024999999999999</v>
      </c>
      <c r="I25" s="13">
        <f t="shared" si="2"/>
        <v>1.4024999999999999</v>
      </c>
      <c r="J25" s="13">
        <f t="shared" si="2"/>
        <v>1.4024999999999999</v>
      </c>
      <c r="K25" s="13">
        <f t="shared" si="2"/>
        <v>1.4024999999999999</v>
      </c>
      <c r="L25" s="27">
        <f t="shared" si="3"/>
        <v>1.4024999999999999</v>
      </c>
      <c r="M25" s="13">
        <f t="shared" si="3"/>
        <v>1.4024999999999999</v>
      </c>
      <c r="N25" s="13">
        <f t="shared" si="3"/>
        <v>1.4024999999999999</v>
      </c>
      <c r="O25" s="13">
        <f t="shared" si="3"/>
        <v>1.4024999999999999</v>
      </c>
      <c r="P25" s="27">
        <f t="shared" si="4"/>
        <v>1.4024999999999999</v>
      </c>
      <c r="Q25" s="13">
        <f t="shared" si="4"/>
        <v>1.4024999999999999</v>
      </c>
      <c r="R25" s="13">
        <f t="shared" si="4"/>
        <v>1.4024999999999999</v>
      </c>
      <c r="S25" s="13">
        <f t="shared" si="4"/>
        <v>1.4024999999999999</v>
      </c>
      <c r="T25" s="13">
        <f t="shared" si="4"/>
        <v>1.4024999999999999</v>
      </c>
      <c r="U25" s="13">
        <f t="shared" si="4"/>
        <v>1.4024999999999999</v>
      </c>
      <c r="V25" s="13">
        <f t="shared" si="4"/>
        <v>1.4024999999999999</v>
      </c>
      <c r="W25" s="13">
        <f t="shared" si="4"/>
        <v>1.4024999999999999</v>
      </c>
      <c r="X25" s="27">
        <f t="shared" ref="X25:AE26" si="5">$B25*$C11*1/4</f>
        <v>1.4024999999999999</v>
      </c>
      <c r="Y25" s="13">
        <f t="shared" si="5"/>
        <v>1.4024999999999999</v>
      </c>
      <c r="Z25" s="13">
        <f t="shared" si="5"/>
        <v>1.4024999999999999</v>
      </c>
      <c r="AA25" s="13">
        <f t="shared" si="5"/>
        <v>1.4024999999999999</v>
      </c>
      <c r="AB25" s="13">
        <f t="shared" si="5"/>
        <v>1.4024999999999999</v>
      </c>
      <c r="AC25" s="13">
        <f t="shared" si="5"/>
        <v>1.4024999999999999</v>
      </c>
      <c r="AD25" s="13">
        <f t="shared" si="5"/>
        <v>1.4024999999999999</v>
      </c>
      <c r="AE25" s="13">
        <f t="shared" si="5"/>
        <v>1.4024999999999999</v>
      </c>
      <c r="AF25" s="27">
        <f>$B25*$C11*1/4+B25</f>
        <v>101.4025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33"/>
    </row>
    <row r="26" spans="1:44" ht="17" thickBot="1" x14ac:dyDescent="0.25">
      <c r="A26" s="14">
        <v>10</v>
      </c>
      <c r="B26" s="15">
        <v>100</v>
      </c>
      <c r="C26" s="29"/>
      <c r="D26" s="29"/>
      <c r="E26" s="29">
        <f t="shared" si="2"/>
        <v>1.5125</v>
      </c>
      <c r="F26" s="29">
        <f t="shared" si="2"/>
        <v>1.5125</v>
      </c>
      <c r="G26" s="29">
        <f t="shared" si="2"/>
        <v>1.5125</v>
      </c>
      <c r="H26" s="29">
        <f t="shared" si="2"/>
        <v>1.5125</v>
      </c>
      <c r="I26" s="15">
        <f t="shared" si="2"/>
        <v>1.5125</v>
      </c>
      <c r="J26" s="15">
        <f t="shared" si="2"/>
        <v>1.5125</v>
      </c>
      <c r="K26" s="15">
        <f t="shared" si="2"/>
        <v>1.5125</v>
      </c>
      <c r="L26" s="29">
        <f t="shared" si="3"/>
        <v>1.5125</v>
      </c>
      <c r="M26" s="15">
        <f t="shared" si="3"/>
        <v>1.5125</v>
      </c>
      <c r="N26" s="15">
        <f t="shared" si="3"/>
        <v>1.5125</v>
      </c>
      <c r="O26" s="15">
        <f t="shared" si="3"/>
        <v>1.5125</v>
      </c>
      <c r="P26" s="29">
        <f t="shared" si="4"/>
        <v>1.5125</v>
      </c>
      <c r="Q26" s="15">
        <f t="shared" si="4"/>
        <v>1.5125</v>
      </c>
      <c r="R26" s="15">
        <f t="shared" si="4"/>
        <v>1.5125</v>
      </c>
      <c r="S26" s="15">
        <f t="shared" si="4"/>
        <v>1.5125</v>
      </c>
      <c r="T26" s="15">
        <f t="shared" si="4"/>
        <v>1.5125</v>
      </c>
      <c r="U26" s="15">
        <f t="shared" si="4"/>
        <v>1.5125</v>
      </c>
      <c r="V26" s="15">
        <f t="shared" si="4"/>
        <v>1.5125</v>
      </c>
      <c r="W26" s="15">
        <f t="shared" si="4"/>
        <v>1.5125</v>
      </c>
      <c r="X26" s="29">
        <f t="shared" si="5"/>
        <v>1.5125</v>
      </c>
      <c r="Y26" s="15">
        <f t="shared" si="5"/>
        <v>1.5125</v>
      </c>
      <c r="Z26" s="15">
        <f t="shared" si="5"/>
        <v>1.5125</v>
      </c>
      <c r="AA26" s="15">
        <f t="shared" si="5"/>
        <v>1.5125</v>
      </c>
      <c r="AB26" s="15">
        <f t="shared" si="5"/>
        <v>1.5125</v>
      </c>
      <c r="AC26" s="15">
        <f t="shared" si="5"/>
        <v>1.5125</v>
      </c>
      <c r="AD26" s="15">
        <f t="shared" si="5"/>
        <v>1.5125</v>
      </c>
      <c r="AE26" s="15">
        <f t="shared" si="5"/>
        <v>1.5125</v>
      </c>
      <c r="AF26" s="29">
        <f t="shared" ref="AF26:AQ26" si="6">$B26*$C12*1/4</f>
        <v>1.5125</v>
      </c>
      <c r="AG26" s="15">
        <f t="shared" si="6"/>
        <v>1.5125</v>
      </c>
      <c r="AH26" s="15">
        <f t="shared" si="6"/>
        <v>1.5125</v>
      </c>
      <c r="AI26" s="15">
        <f t="shared" si="6"/>
        <v>1.5125</v>
      </c>
      <c r="AJ26" s="15">
        <f t="shared" si="6"/>
        <v>1.5125</v>
      </c>
      <c r="AK26" s="15">
        <f t="shared" si="6"/>
        <v>1.5125</v>
      </c>
      <c r="AL26" s="15">
        <f t="shared" si="6"/>
        <v>1.5125</v>
      </c>
      <c r="AM26" s="15">
        <f t="shared" si="6"/>
        <v>1.5125</v>
      </c>
      <c r="AN26" s="15">
        <f t="shared" si="6"/>
        <v>1.5125</v>
      </c>
      <c r="AO26" s="15">
        <f t="shared" si="6"/>
        <v>1.5125</v>
      </c>
      <c r="AP26" s="15">
        <f t="shared" si="6"/>
        <v>1.5125</v>
      </c>
      <c r="AQ26" s="15">
        <f t="shared" si="6"/>
        <v>1.5125</v>
      </c>
      <c r="AR26" s="34">
        <f>$B26*$C12*1/4+B26</f>
        <v>101.5125</v>
      </c>
    </row>
    <row r="27" spans="1:44" ht="17" thickBot="1" x14ac:dyDescent="0.25">
      <c r="C27" s="35"/>
      <c r="D27" s="35"/>
      <c r="E27" s="35"/>
      <c r="F27" s="35"/>
      <c r="G27" s="35"/>
      <c r="H27" s="35"/>
      <c r="L27" s="35"/>
      <c r="P27" s="35"/>
      <c r="X27" s="35"/>
      <c r="AF27" s="35"/>
      <c r="AR27" s="35"/>
    </row>
    <row r="28" spans="1:44" ht="17" thickBot="1" x14ac:dyDescent="0.25">
      <c r="A28" s="16" t="s">
        <v>5</v>
      </c>
      <c r="B28" s="17">
        <v>1</v>
      </c>
      <c r="C28" s="23">
        <f>B16/C16</f>
        <v>0.99981486761368032</v>
      </c>
      <c r="D28" s="23">
        <f>B17/D17</f>
        <v>0.99467022537569527</v>
      </c>
      <c r="E28" s="23">
        <f>B18/E18</f>
        <v>0.9849426886473045</v>
      </c>
      <c r="F28" s="23">
        <f>B19/F19</f>
        <v>0.94473311289560702</v>
      </c>
      <c r="G28" s="23">
        <f>B20/G20</f>
        <v>0.94598429666067552</v>
      </c>
      <c r="H28" s="23">
        <f>B21/H21</f>
        <v>0.94750805381845749</v>
      </c>
      <c r="I28" s="17"/>
      <c r="J28" s="17"/>
      <c r="K28" s="17"/>
      <c r="L28" s="23"/>
      <c r="M28" s="17"/>
      <c r="N28" s="17"/>
      <c r="O28" s="17"/>
      <c r="P28" s="23"/>
      <c r="Q28" s="17"/>
      <c r="R28" s="17"/>
      <c r="S28" s="17"/>
      <c r="T28" s="17"/>
      <c r="U28" s="17"/>
      <c r="V28" s="17"/>
      <c r="W28" s="17"/>
      <c r="X28" s="23"/>
      <c r="Y28" s="17"/>
      <c r="Z28" s="17"/>
      <c r="AA28" s="17"/>
      <c r="AB28" s="17"/>
      <c r="AC28" s="17"/>
      <c r="AD28" s="17"/>
      <c r="AE28" s="17"/>
      <c r="AF28" s="23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31"/>
    </row>
    <row r="29" spans="1:44" ht="17" thickBot="1" x14ac:dyDescent="0.25">
      <c r="C29" s="35"/>
      <c r="D29" s="35"/>
      <c r="E29" s="35"/>
      <c r="F29" s="35"/>
      <c r="G29" s="35"/>
      <c r="H29" s="35"/>
      <c r="L29" s="35"/>
      <c r="P29" s="35"/>
      <c r="X29" s="35"/>
      <c r="AF29" s="35"/>
      <c r="AR29" s="35"/>
    </row>
    <row r="30" spans="1:44" ht="17" thickBot="1" x14ac:dyDescent="0.25">
      <c r="A30" s="16" t="s">
        <v>6</v>
      </c>
      <c r="B30" s="17"/>
      <c r="C30" s="38">
        <f>-LN(C28)/(C15-B15)</f>
        <v>6.6653829156699707E-2</v>
      </c>
      <c r="D30" s="38">
        <f t="shared" ref="D30:H30" si="7">-LN(D28)/(D15-C15)</f>
        <v>6.6339664664489331E-2</v>
      </c>
      <c r="E30" s="38">
        <f t="shared" si="7"/>
        <v>9.1030941703326554E-2</v>
      </c>
      <c r="F30" s="38">
        <f t="shared" si="7"/>
        <v>0.22741124637113105</v>
      </c>
      <c r="G30" s="38">
        <f t="shared" si="7"/>
        <v>0.22211723916992085</v>
      </c>
      <c r="H30" s="38">
        <f t="shared" si="7"/>
        <v>0.21567936795772161</v>
      </c>
      <c r="I30" s="39"/>
      <c r="J30" s="39"/>
      <c r="K30" s="39"/>
      <c r="L30" s="38"/>
      <c r="M30" s="39"/>
      <c r="N30" s="39"/>
      <c r="O30" s="39"/>
      <c r="P30" s="38"/>
      <c r="Q30" s="39"/>
      <c r="R30" s="39"/>
      <c r="S30" s="39"/>
      <c r="T30" s="39"/>
      <c r="U30" s="39"/>
      <c r="V30" s="39"/>
      <c r="W30" s="39"/>
      <c r="X30" s="38"/>
      <c r="Y30" s="39"/>
      <c r="Z30" s="39"/>
      <c r="AA30" s="39"/>
      <c r="AB30" s="39"/>
      <c r="AC30" s="39"/>
      <c r="AD30" s="39"/>
      <c r="AE30" s="39"/>
      <c r="AF30" s="38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E15" sqref="E15:E25"/>
    </sheetView>
  </sheetViews>
  <sheetFormatPr baseColWidth="10" defaultRowHeight="16" x14ac:dyDescent="0.2"/>
  <sheetData>
    <row r="1" spans="1:26" x14ac:dyDescent="0.2">
      <c r="A1" s="36">
        <v>2</v>
      </c>
      <c r="B1" s="37">
        <v>2.7E-2</v>
      </c>
    </row>
    <row r="2" spans="1:26" x14ac:dyDescent="0.2">
      <c r="A2" s="36">
        <v>5</v>
      </c>
      <c r="B2" s="37">
        <v>3.5999999999999997E-2</v>
      </c>
    </row>
    <row r="3" spans="1:26" x14ac:dyDescent="0.2">
      <c r="A3" s="36">
        <v>10</v>
      </c>
      <c r="B3" s="37">
        <v>4.5999999999999999E-2</v>
      </c>
    </row>
    <row r="4" spans="1:26" x14ac:dyDescent="0.2">
      <c r="A4" s="36">
        <v>15</v>
      </c>
      <c r="B4" s="37">
        <v>4.8000000000000001E-2</v>
      </c>
    </row>
    <row r="5" spans="1:26" x14ac:dyDescent="0.2">
      <c r="A5" s="36">
        <v>20</v>
      </c>
      <c r="B5" s="37">
        <v>4.8000000000000001E-2</v>
      </c>
    </row>
    <row r="6" spans="1:26" x14ac:dyDescent="0.2">
      <c r="A6" s="36">
        <v>25</v>
      </c>
      <c r="B6" s="37">
        <v>4.7500000000000001E-2</v>
      </c>
    </row>
    <row r="8" spans="1:26" x14ac:dyDescent="0.2">
      <c r="A8" s="36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</row>
    <row r="9" spans="1:26" x14ac:dyDescent="0.2">
      <c r="A9" s="36">
        <v>100</v>
      </c>
    </row>
    <row r="10" spans="1:26" x14ac:dyDescent="0.2">
      <c r="A10" s="36"/>
    </row>
    <row r="11" spans="1:26" x14ac:dyDescent="0.2">
      <c r="A11" s="36"/>
    </row>
    <row r="12" spans="1:26" x14ac:dyDescent="0.2">
      <c r="A12" s="36"/>
    </row>
    <row r="13" spans="1:26" x14ac:dyDescent="0.2">
      <c r="A13" s="44" t="s">
        <v>7</v>
      </c>
      <c r="B13" s="44" t="s">
        <v>8</v>
      </c>
      <c r="C13" s="44" t="s">
        <v>9</v>
      </c>
      <c r="D13" s="44" t="s">
        <v>10</v>
      </c>
    </row>
    <row r="14" spans="1:26" x14ac:dyDescent="0.2">
      <c r="A14" s="44">
        <v>0</v>
      </c>
      <c r="B14" t="s">
        <v>11</v>
      </c>
      <c r="C14">
        <v>6.6654000000000005E-2</v>
      </c>
      <c r="D14">
        <v>0</v>
      </c>
      <c r="E14">
        <v>6.6653830000000003</v>
      </c>
    </row>
    <row r="15" spans="1:26" x14ac:dyDescent="0.2">
      <c r="A15" s="44">
        <v>1</v>
      </c>
      <c r="B15" t="s">
        <v>12</v>
      </c>
      <c r="C15">
        <v>6.6654000000000005E-2</v>
      </c>
      <c r="D15">
        <v>3.3333000000000002E-2</v>
      </c>
      <c r="E15">
        <v>6.6653830000000003</v>
      </c>
    </row>
    <row r="16" spans="1:26" x14ac:dyDescent="0.2">
      <c r="A16" s="44">
        <v>2</v>
      </c>
      <c r="B16" t="s">
        <v>13</v>
      </c>
      <c r="C16">
        <v>6.4041000000000001E-2</v>
      </c>
      <c r="D16">
        <v>1</v>
      </c>
      <c r="E16">
        <v>6.4041259999999998</v>
      </c>
    </row>
    <row r="17" spans="1:5" x14ac:dyDescent="0.2">
      <c r="A17" s="44">
        <v>3</v>
      </c>
      <c r="B17" t="s">
        <v>14</v>
      </c>
      <c r="C17">
        <v>5.8986999999999998E-2</v>
      </c>
      <c r="D17">
        <v>3</v>
      </c>
      <c r="E17">
        <v>5.8987379999999998</v>
      </c>
    </row>
    <row r="18" spans="1:5" x14ac:dyDescent="0.2">
      <c r="A18" s="44">
        <v>4</v>
      </c>
      <c r="B18" t="s">
        <v>15</v>
      </c>
      <c r="C18">
        <v>5.4794000000000002E-2</v>
      </c>
      <c r="D18">
        <v>6</v>
      </c>
      <c r="E18">
        <v>5.4793940000000001</v>
      </c>
    </row>
    <row r="19" spans="1:5" x14ac:dyDescent="0.2">
      <c r="A19" s="44">
        <v>5</v>
      </c>
      <c r="B19" t="s">
        <v>16</v>
      </c>
      <c r="C19">
        <v>5.2424999999999999E-2</v>
      </c>
      <c r="D19">
        <v>9</v>
      </c>
      <c r="E19">
        <v>5.2424749999999998</v>
      </c>
    </row>
    <row r="20" spans="1:5" x14ac:dyDescent="0.2">
      <c r="A20" s="44">
        <v>6</v>
      </c>
      <c r="B20" t="s">
        <v>17</v>
      </c>
      <c r="C20">
        <v>4.7857999999999998E-2</v>
      </c>
      <c r="D20">
        <v>12</v>
      </c>
      <c r="E20">
        <v>4.7857989999999999</v>
      </c>
    </row>
    <row r="21" spans="1:5" x14ac:dyDescent="0.2">
      <c r="A21" s="44">
        <v>7</v>
      </c>
      <c r="B21" t="s">
        <v>18</v>
      </c>
      <c r="C21">
        <v>4.7940000000000003E-2</v>
      </c>
      <c r="D21">
        <v>24</v>
      </c>
      <c r="E21">
        <v>4.7940189999999996</v>
      </c>
    </row>
    <row r="22" spans="1:5" x14ac:dyDescent="0.2">
      <c r="A22" s="44">
        <v>8</v>
      </c>
      <c r="B22" t="s">
        <v>19</v>
      </c>
      <c r="C22">
        <v>5.0552E-2</v>
      </c>
      <c r="D22">
        <v>36</v>
      </c>
      <c r="E22">
        <v>5.0552140000000003</v>
      </c>
    </row>
    <row r="23" spans="1:5" x14ac:dyDescent="0.2">
      <c r="A23" s="44">
        <v>9</v>
      </c>
      <c r="B23" t="s">
        <v>20</v>
      </c>
      <c r="C23">
        <v>5.6492000000000001E-2</v>
      </c>
      <c r="D23">
        <v>60</v>
      </c>
      <c r="E23">
        <v>5.6491939999999996</v>
      </c>
    </row>
    <row r="24" spans="1:5" x14ac:dyDescent="0.2">
      <c r="A24" s="44">
        <v>10</v>
      </c>
      <c r="B24" t="s">
        <v>21</v>
      </c>
      <c r="C24">
        <v>6.4157000000000006E-2</v>
      </c>
      <c r="D24">
        <v>84</v>
      </c>
      <c r="E24">
        <v>6.4157339999999996</v>
      </c>
    </row>
    <row r="25" spans="1:5" x14ac:dyDescent="0.2">
      <c r="A25" s="44">
        <v>11</v>
      </c>
      <c r="B25" t="s">
        <v>22</v>
      </c>
      <c r="C25">
        <v>7.4062000000000003E-2</v>
      </c>
      <c r="D25">
        <v>120</v>
      </c>
      <c r="E25">
        <v>7.4062219999999996</v>
      </c>
    </row>
    <row r="26" spans="1:5" ht="17" x14ac:dyDescent="0.25">
      <c r="A26" s="45" t="s">
        <v>23</v>
      </c>
    </row>
    <row r="27" spans="1:5" x14ac:dyDescent="0.2">
      <c r="A27" s="36"/>
    </row>
    <row r="28" spans="1:5" x14ac:dyDescent="0.2">
      <c r="A28" s="36"/>
    </row>
    <row r="29" spans="1:5" x14ac:dyDescent="0.2">
      <c r="A29" s="36"/>
    </row>
    <row r="30" spans="1:5" x14ac:dyDescent="0.2">
      <c r="A30" s="36"/>
    </row>
    <row r="31" spans="1:5" x14ac:dyDescent="0.2">
      <c r="A31" s="36"/>
    </row>
    <row r="32" spans="1:5" x14ac:dyDescent="0.2">
      <c r="A32" s="36"/>
    </row>
    <row r="33" spans="1:1" x14ac:dyDescent="0.2">
      <c r="A33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2017-05-04T01:44:04Z</dcterms:created>
  <dcterms:modified xsi:type="dcterms:W3CDTF">2017-05-07T03:56:03Z</dcterms:modified>
</cp:coreProperties>
</file>