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165" windowWidth="20730" windowHeight="6180" activeTab="1"/>
  </bookViews>
  <sheets>
    <sheet name="Real Poss" sheetId="35" r:id="rId1"/>
    <sheet name="SR Working Plan" sheetId="26" r:id="rId2"/>
    <sheet name="Q2 2015" sheetId="36" r:id="rId3"/>
    <sheet name="Q1 2015" sheetId="34" r:id="rId4"/>
    <sheet name="Q4 2014 Goals" sheetId="33" r:id="rId5"/>
    <sheet name="Q3 2014 Goals" sheetId="32" r:id="rId6"/>
    <sheet name="Q2 2014 Goals" sheetId="31" r:id="rId7"/>
    <sheet name="Q1 2014 Goals" sheetId="30" r:id="rId8"/>
    <sheet name="Q4 2013 Goals" sheetId="29" r:id="rId9"/>
    <sheet name="Q3 2013 Goals" sheetId="28" r:id="rId10"/>
    <sheet name="Q2 2013 Goals" sheetId="27" r:id="rId11"/>
    <sheet name="Q1 2013 Goals" sheetId="25" r:id="rId12"/>
    <sheet name="MISSY Working Finance Plan" sheetId="1" r:id="rId13"/>
    <sheet name="Q1 2012 Goals" sheetId="21" r:id="rId14"/>
    <sheet name="Q2 2012 Goals" sheetId="23" r:id="rId15"/>
    <sheet name="Q3 2012 Goals" sheetId="24" r:id="rId16"/>
    <sheet name="Q4 Goals" sheetId="18" r:id="rId17"/>
    <sheet name="Oct Poss" sheetId="19" r:id="rId18"/>
    <sheet name="Q3 Goals" sheetId="11" r:id="rId19"/>
    <sheet name="Q1 Goals" sheetId="3" r:id="rId20"/>
    <sheet name="Jan Possibilites" sheetId="4" r:id="rId21"/>
    <sheet name="Feb Possibilities" sheetId="5" r:id="rId22"/>
    <sheet name="March Possibilites" sheetId="6" r:id="rId23"/>
    <sheet name="April Possibilities" sheetId="7" r:id="rId24"/>
    <sheet name="May Possibilites" sheetId="8" r:id="rId25"/>
    <sheet name="June Possibilities" sheetId="9" r:id="rId26"/>
    <sheet name="July Possibilites" sheetId="12" r:id="rId27"/>
    <sheet name="August Possibilities" sheetId="14" r:id="rId28"/>
    <sheet name="Sept Possibilities" sheetId="15" r:id="rId29"/>
    <sheet name="Q2 Goals" sheetId="2" r:id="rId30"/>
    <sheet name="Sheet1" sheetId="13" r:id="rId31"/>
  </sheets>
  <definedNames>
    <definedName name="_xlnm._FilterDatabase" localSheetId="11" hidden="1">'Q1 2013 Goals'!$A$30:$E$38</definedName>
    <definedName name="_xlnm._FilterDatabase" localSheetId="0" hidden="1">'Real Poss'!$A$1:$I$123</definedName>
    <definedName name="_xlnm._FilterDatabase" localSheetId="1" hidden="1">'SR Working Plan'!$A$1:$W$420</definedName>
    <definedName name="_MailAutoSig" localSheetId="6">'Q2 2014 Goals'!$B$84</definedName>
    <definedName name="_xlnm.Print_Area" localSheetId="20">'Jan Possibilites'!$A$1:$D$65</definedName>
    <definedName name="_xlnm.Print_Area" localSheetId="12">'MISSY Working Finance Plan'!$A$1:$H$610</definedName>
    <definedName name="_xlnm.Print_Area" localSheetId="29">'Q2 Goals'!$A$1:$C$32</definedName>
    <definedName name="_xlnm.Print_Area" localSheetId="18">'Q3 Goals'!$A$1:$F$53</definedName>
    <definedName name="_xlnm.Print_Titles" localSheetId="12">'MISSY Working Finance Plan'!$3:$3</definedName>
    <definedName name="_xlnm.Print_Titles" localSheetId="1">'SR Working Plan'!$1:$1</definedName>
  </definedNames>
  <calcPr calcId="145621"/>
</workbook>
</file>

<file path=xl/calcChain.xml><?xml version="1.0" encoding="utf-8"?>
<calcChain xmlns="http://schemas.openxmlformats.org/spreadsheetml/2006/main">
  <c r="D5" i="36" l="1"/>
  <c r="M379" i="26"/>
  <c r="L379" i="26"/>
  <c r="K379" i="26"/>
  <c r="H382" i="26" l="1"/>
  <c r="C93" i="36" l="1"/>
  <c r="C92" i="36"/>
  <c r="C91" i="36"/>
  <c r="C90" i="36"/>
  <c r="C86" i="36"/>
  <c r="C85" i="36"/>
  <c r="C84" i="36"/>
  <c r="C83" i="36"/>
  <c r="C80" i="36"/>
  <c r="C79" i="36"/>
  <c r="C78" i="36"/>
  <c r="C77" i="36"/>
  <c r="E69" i="36"/>
  <c r="D69" i="36"/>
  <c r="B68" i="36"/>
  <c r="B67" i="36"/>
  <c r="B66" i="36"/>
  <c r="B65" i="36"/>
  <c r="C57" i="36"/>
  <c r="B56" i="36"/>
  <c r="E56" i="36" s="1"/>
  <c r="B55" i="36"/>
  <c r="D55" i="36" s="1"/>
  <c r="E54" i="36"/>
  <c r="D54" i="36"/>
  <c r="B54" i="36"/>
  <c r="B53" i="36"/>
  <c r="E53" i="36" s="1"/>
  <c r="B48" i="36"/>
  <c r="D48" i="36" s="1"/>
  <c r="F47" i="36"/>
  <c r="E47" i="36"/>
  <c r="B47" i="36"/>
  <c r="D47" i="36" s="1"/>
  <c r="F46" i="36"/>
  <c r="E46" i="36"/>
  <c r="B46" i="36"/>
  <c r="D46" i="36" s="1"/>
  <c r="B45" i="36"/>
  <c r="D45" i="36" s="1"/>
  <c r="D43" i="36"/>
  <c r="D42" i="36"/>
  <c r="C40" i="36"/>
  <c r="F39" i="36"/>
  <c r="B39" i="36"/>
  <c r="E39" i="36" s="1"/>
  <c r="B38" i="36"/>
  <c r="E38" i="36" s="1"/>
  <c r="F37" i="36"/>
  <c r="B37" i="36"/>
  <c r="E37" i="36" s="1"/>
  <c r="B36" i="36"/>
  <c r="E36" i="36" s="1"/>
  <c r="C5" i="36"/>
  <c r="B5" i="36"/>
  <c r="B59" i="36" s="1"/>
  <c r="F36" i="36" l="1"/>
  <c r="E45" i="36"/>
  <c r="F45" i="36"/>
  <c r="E48" i="36"/>
  <c r="E55" i="36"/>
  <c r="F38" i="36"/>
  <c r="F48" i="36"/>
  <c r="C67" i="36"/>
  <c r="D53" i="36"/>
  <c r="B69" i="36"/>
  <c r="B57" i="36"/>
  <c r="B40" i="36"/>
  <c r="D36" i="36"/>
  <c r="D37" i="36"/>
  <c r="D38" i="36"/>
  <c r="D39" i="36"/>
  <c r="B49" i="36"/>
  <c r="D56" i="36"/>
  <c r="B60" i="36" l="1"/>
  <c r="C68" i="36"/>
  <c r="C66" i="36"/>
  <c r="C65" i="36"/>
  <c r="C69" i="36" l="1"/>
  <c r="C120" i="35" l="1"/>
  <c r="I70" i="35" l="1"/>
  <c r="H70" i="35"/>
  <c r="G70" i="35"/>
  <c r="F70" i="35"/>
  <c r="E70" i="35"/>
  <c r="C70" i="35"/>
  <c r="D70" i="35" l="1"/>
  <c r="C121" i="35" l="1"/>
  <c r="C122" i="35"/>
  <c r="C72" i="35" l="1"/>
  <c r="C73" i="35" s="1"/>
  <c r="C74" i="35" s="1"/>
  <c r="C75" i="35" s="1"/>
  <c r="C76" i="35" s="1"/>
  <c r="C81" i="35" s="1"/>
  <c r="C77" i="35" l="1"/>
  <c r="C80" i="35"/>
  <c r="C79" i="35"/>
  <c r="C78" i="35"/>
  <c r="C57" i="34"/>
  <c r="H57" i="34"/>
  <c r="H49" i="34" l="1"/>
  <c r="G382" i="26"/>
  <c r="H40" i="34"/>
  <c r="M44" i="25" l="1"/>
  <c r="L44" i="25"/>
  <c r="M54" i="30"/>
  <c r="K54" i="30"/>
  <c r="J54" i="30"/>
  <c r="C93" i="34"/>
  <c r="C92" i="34"/>
  <c r="C91" i="34"/>
  <c r="C90" i="34"/>
  <c r="C86" i="34"/>
  <c r="C85" i="34"/>
  <c r="C84" i="34"/>
  <c r="C83" i="34"/>
  <c r="C79" i="34"/>
  <c r="E69" i="34"/>
  <c r="D69" i="34"/>
  <c r="B68" i="34"/>
  <c r="B67" i="34"/>
  <c r="B66" i="34"/>
  <c r="B65" i="34"/>
  <c r="B56" i="34"/>
  <c r="D56" i="34" s="1"/>
  <c r="B55" i="34"/>
  <c r="D55" i="34" s="1"/>
  <c r="B54" i="34"/>
  <c r="D54" i="34" s="1"/>
  <c r="B53" i="34"/>
  <c r="D53" i="34" s="1"/>
  <c r="D42" i="34"/>
  <c r="B48" i="34"/>
  <c r="D48" i="34" s="1"/>
  <c r="B47" i="34"/>
  <c r="E47" i="34" s="1"/>
  <c r="B46" i="34"/>
  <c r="D46" i="34" s="1"/>
  <c r="B45" i="34"/>
  <c r="D43" i="34"/>
  <c r="C40" i="34"/>
  <c r="B39" i="34"/>
  <c r="D39" i="34" s="1"/>
  <c r="B38" i="34"/>
  <c r="D38" i="34" s="1"/>
  <c r="B37" i="34"/>
  <c r="E37" i="34" s="1"/>
  <c r="B36" i="34"/>
  <c r="C5" i="34"/>
  <c r="B5" i="34"/>
  <c r="B59" i="34" s="1"/>
  <c r="D37" i="34" l="1"/>
  <c r="C78" i="34"/>
  <c r="C77" i="34"/>
  <c r="C80" i="34"/>
  <c r="F39" i="34"/>
  <c r="D47" i="34"/>
  <c r="F47" i="34"/>
  <c r="F48" i="34"/>
  <c r="E48" i="34"/>
  <c r="B40" i="34"/>
  <c r="B49" i="34"/>
  <c r="F45" i="34"/>
  <c r="F46" i="34"/>
  <c r="F37" i="34"/>
  <c r="E45" i="34"/>
  <c r="E46" i="34"/>
  <c r="F36" i="34"/>
  <c r="D45" i="34"/>
  <c r="B57" i="34"/>
  <c r="E36" i="34"/>
  <c r="F38" i="34"/>
  <c r="E39" i="34"/>
  <c r="D36" i="34"/>
  <c r="E38" i="34"/>
  <c r="E53" i="34"/>
  <c r="E54" i="34"/>
  <c r="E55" i="34"/>
  <c r="E56" i="34"/>
  <c r="B69" i="34"/>
  <c r="F212" i="26"/>
  <c r="I379" i="26"/>
  <c r="I382" i="26" s="1"/>
  <c r="H379" i="26"/>
  <c r="G379" i="26"/>
  <c r="J42" i="29"/>
  <c r="J43" i="29"/>
  <c r="J44" i="29"/>
  <c r="J45" i="29"/>
  <c r="J41" i="29"/>
  <c r="B60" i="34" l="1"/>
  <c r="C67" i="34"/>
  <c r="C66" i="34"/>
  <c r="C65" i="34"/>
  <c r="C68" i="34"/>
  <c r="G42" i="32"/>
  <c r="G43" i="32"/>
  <c r="G44" i="32"/>
  <c r="G45" i="32"/>
  <c r="G41" i="32"/>
  <c r="H41" i="31"/>
  <c r="H42" i="31"/>
  <c r="H43" i="31"/>
  <c r="H44" i="31"/>
  <c r="H40" i="31"/>
  <c r="J42" i="30"/>
  <c r="J43" i="30"/>
  <c r="J44" i="30"/>
  <c r="J45" i="30"/>
  <c r="J41" i="30"/>
  <c r="I35" i="25"/>
  <c r="I36" i="25"/>
  <c r="I37" i="25"/>
  <c r="I38" i="25"/>
  <c r="I34" i="25"/>
  <c r="J44" i="28"/>
  <c r="J42" i="28"/>
  <c r="J43" i="28"/>
  <c r="J45" i="28"/>
  <c r="J41" i="28"/>
  <c r="H44" i="27"/>
  <c r="H42" i="27"/>
  <c r="H43" i="27"/>
  <c r="H41" i="27"/>
  <c r="H40" i="27"/>
  <c r="C69" i="34" l="1"/>
  <c r="L47" i="33"/>
  <c r="C46" i="33"/>
  <c r="D38" i="33" s="1"/>
  <c r="B44" i="33"/>
  <c r="E44" i="33" s="1"/>
  <c r="B42" i="33"/>
  <c r="B46" i="33" s="1"/>
  <c r="E78" i="33"/>
  <c r="D78" i="33"/>
  <c r="C65" i="33"/>
  <c r="F64" i="33"/>
  <c r="G64" i="33" s="1"/>
  <c r="D63" i="33"/>
  <c r="E63" i="33"/>
  <c r="E62" i="33"/>
  <c r="D62" i="33"/>
  <c r="F62" i="33"/>
  <c r="G62" i="33" s="1"/>
  <c r="F61" i="33"/>
  <c r="G61" i="33" s="1"/>
  <c r="E61" i="33"/>
  <c r="D61" i="33"/>
  <c r="F60" i="33"/>
  <c r="G60" i="33" s="1"/>
  <c r="D49" i="33"/>
  <c r="E55" i="33"/>
  <c r="D55" i="33"/>
  <c r="F55" i="33"/>
  <c r="E54" i="33"/>
  <c r="D54" i="33"/>
  <c r="F54" i="33"/>
  <c r="E53" i="33"/>
  <c r="D53" i="33"/>
  <c r="F53" i="33"/>
  <c r="E52" i="33"/>
  <c r="D52" i="33"/>
  <c r="F52" i="33"/>
  <c r="E51" i="33"/>
  <c r="D51" i="33"/>
  <c r="F51" i="33"/>
  <c r="D48" i="33"/>
  <c r="F45" i="33"/>
  <c r="E45" i="33"/>
  <c r="D45" i="33"/>
  <c r="D44" i="33"/>
  <c r="D43" i="33"/>
  <c r="E43" i="33"/>
  <c r="D42" i="33"/>
  <c r="E42" i="33"/>
  <c r="D41" i="33"/>
  <c r="E41" i="33"/>
  <c r="E22" i="33"/>
  <c r="E21" i="33"/>
  <c r="E20" i="33"/>
  <c r="G13" i="33"/>
  <c r="G12" i="33"/>
  <c r="D5" i="33"/>
  <c r="C5" i="33"/>
  <c r="B5" i="33"/>
  <c r="C76" i="33"/>
  <c r="C74" i="33"/>
  <c r="C77" i="33"/>
  <c r="C75" i="33"/>
  <c r="F41" i="33"/>
  <c r="F42" i="33"/>
  <c r="F43" i="33"/>
  <c r="E60" i="33"/>
  <c r="F63" i="33"/>
  <c r="G63" i="33"/>
  <c r="E64" i="33"/>
  <c r="D60" i="33"/>
  <c r="D64" i="33"/>
  <c r="C73" i="33"/>
  <c r="U278" i="26"/>
  <c r="C78" i="33"/>
  <c r="J65" i="32"/>
  <c r="J55" i="32"/>
  <c r="C65" i="32"/>
  <c r="D61" i="32"/>
  <c r="E61" i="32"/>
  <c r="F61" i="32" s="1"/>
  <c r="E63" i="32"/>
  <c r="F63" i="32" s="1"/>
  <c r="E60" i="32"/>
  <c r="F60" i="32"/>
  <c r="D60" i="32"/>
  <c r="T278" i="26"/>
  <c r="J45" i="32"/>
  <c r="C56" i="32"/>
  <c r="B64" i="32"/>
  <c r="E64" i="32" s="1"/>
  <c r="F64" i="32" s="1"/>
  <c r="B63" i="32"/>
  <c r="D63" i="32" s="1"/>
  <c r="B62" i="32"/>
  <c r="D62" i="32" s="1"/>
  <c r="B61" i="32"/>
  <c r="B55" i="32"/>
  <c r="D55" i="32" s="1"/>
  <c r="B54" i="32"/>
  <c r="D54" i="32"/>
  <c r="B53" i="32"/>
  <c r="B52" i="32"/>
  <c r="D52" i="32" s="1"/>
  <c r="B51" i="32"/>
  <c r="B45" i="32"/>
  <c r="D45" i="32"/>
  <c r="B44" i="32"/>
  <c r="D44" i="32"/>
  <c r="B43" i="32"/>
  <c r="D43" i="32"/>
  <c r="B42" i="32"/>
  <c r="D42" i="32"/>
  <c r="B41" i="32"/>
  <c r="D41" i="32"/>
  <c r="E20" i="32"/>
  <c r="E19" i="32"/>
  <c r="E18" i="32"/>
  <c r="P278" i="26"/>
  <c r="Q278" i="26"/>
  <c r="Q280" i="26" s="1"/>
  <c r="Q282" i="26" s="1"/>
  <c r="S278" i="26"/>
  <c r="O278" i="26"/>
  <c r="D51" i="32"/>
  <c r="D53" i="32"/>
  <c r="M282" i="26"/>
  <c r="K282" i="26"/>
  <c r="G282" i="26"/>
  <c r="H282" i="26"/>
  <c r="I282" i="26"/>
  <c r="F64" i="31"/>
  <c r="D83" i="32"/>
  <c r="D82" i="32"/>
  <c r="D81" i="32"/>
  <c r="E78" i="32"/>
  <c r="D78" i="32"/>
  <c r="B77" i="32"/>
  <c r="B76" i="32"/>
  <c r="B75" i="32"/>
  <c r="B74" i="32"/>
  <c r="B73" i="32"/>
  <c r="B48" i="32"/>
  <c r="C46" i="32"/>
  <c r="D38" i="32"/>
  <c r="B46" i="32"/>
  <c r="D5" i="32"/>
  <c r="B67" i="32"/>
  <c r="C5" i="32"/>
  <c r="B5" i="32"/>
  <c r="M278" i="26"/>
  <c r="M280" i="26" s="1"/>
  <c r="F55" i="31"/>
  <c r="B65" i="32"/>
  <c r="K278" i="26"/>
  <c r="K280" i="26" s="1"/>
  <c r="B101" i="30"/>
  <c r="L278" i="26"/>
  <c r="L280" i="26" s="1"/>
  <c r="L281" i="26" s="1"/>
  <c r="L282" i="26" s="1"/>
  <c r="D84" i="31"/>
  <c r="D83" i="31"/>
  <c r="D82" i="31"/>
  <c r="E79" i="31"/>
  <c r="D79" i="31"/>
  <c r="B78" i="31"/>
  <c r="B77" i="31"/>
  <c r="B76" i="31"/>
  <c r="B75" i="31"/>
  <c r="B74" i="31"/>
  <c r="C64" i="31"/>
  <c r="D64" i="31" s="1"/>
  <c r="B63" i="31"/>
  <c r="D63" i="31"/>
  <c r="B62" i="31"/>
  <c r="D62" i="31" s="1"/>
  <c r="B61" i="31"/>
  <c r="D61" i="31" s="1"/>
  <c r="B60" i="31"/>
  <c r="D60" i="31" s="1"/>
  <c r="B59" i="31"/>
  <c r="D59" i="31" s="1"/>
  <c r="C55" i="31"/>
  <c r="B54" i="31"/>
  <c r="D54" i="31" s="1"/>
  <c r="B53" i="31"/>
  <c r="D53" i="31"/>
  <c r="B52" i="31"/>
  <c r="D52" i="31" s="1"/>
  <c r="B51" i="31"/>
  <c r="B50" i="31"/>
  <c r="D50" i="31" s="1"/>
  <c r="B48" i="31"/>
  <c r="C45" i="31"/>
  <c r="D38" i="31"/>
  <c r="B44" i="31"/>
  <c r="D44" i="31" s="1"/>
  <c r="B43" i="31"/>
  <c r="D43" i="31" s="1"/>
  <c r="D42" i="31"/>
  <c r="B42" i="31"/>
  <c r="B41" i="31"/>
  <c r="B45" i="31" s="1"/>
  <c r="D40" i="31"/>
  <c r="B40" i="31"/>
  <c r="D5" i="31"/>
  <c r="B68" i="31"/>
  <c r="C5" i="31"/>
  <c r="B5" i="31"/>
  <c r="C6" i="31" s="1"/>
  <c r="D51" i="31"/>
  <c r="C92" i="30"/>
  <c r="C89" i="30"/>
  <c r="C88" i="30"/>
  <c r="B93" i="30"/>
  <c r="C91" i="30" s="1"/>
  <c r="G278" i="26"/>
  <c r="B67" i="30"/>
  <c r="B45" i="30"/>
  <c r="F45" i="30" s="1"/>
  <c r="E78" i="30"/>
  <c r="D78" i="30"/>
  <c r="B77" i="30"/>
  <c r="B76" i="30"/>
  <c r="B75" i="30"/>
  <c r="B74" i="30"/>
  <c r="B78" i="30" s="1"/>
  <c r="B73" i="30"/>
  <c r="C65" i="30"/>
  <c r="B64" i="30"/>
  <c r="F64" i="30"/>
  <c r="B63" i="30"/>
  <c r="D63" i="30" s="1"/>
  <c r="B62" i="30"/>
  <c r="E62" i="30"/>
  <c r="B61" i="30"/>
  <c r="F61" i="30" s="1"/>
  <c r="B60" i="30"/>
  <c r="D60" i="30"/>
  <c r="C56" i="30"/>
  <c r="D48" i="30" s="1"/>
  <c r="B55" i="30"/>
  <c r="E55" i="30" s="1"/>
  <c r="B54" i="30"/>
  <c r="E54" i="30"/>
  <c r="B53" i="30"/>
  <c r="E53" i="30" s="1"/>
  <c r="B52" i="30"/>
  <c r="E52" i="30"/>
  <c r="B51" i="30"/>
  <c r="E51" i="30" s="1"/>
  <c r="C46" i="30"/>
  <c r="D38" i="30"/>
  <c r="B44" i="30"/>
  <c r="D44" i="30" s="1"/>
  <c r="B43" i="30"/>
  <c r="D43" i="30"/>
  <c r="B42" i="30"/>
  <c r="D42" i="30" s="1"/>
  <c r="B41" i="30"/>
  <c r="D41" i="30"/>
  <c r="E22" i="30"/>
  <c r="E21" i="30"/>
  <c r="E20" i="30"/>
  <c r="G13" i="30"/>
  <c r="G12" i="30"/>
  <c r="D5" i="30"/>
  <c r="C5" i="30"/>
  <c r="B5" i="30"/>
  <c r="F191" i="26"/>
  <c r="H278" i="26"/>
  <c r="H280" i="26" s="1"/>
  <c r="E64" i="30"/>
  <c r="D64" i="30"/>
  <c r="D62" i="30"/>
  <c r="D52" i="30"/>
  <c r="F60" i="30"/>
  <c r="E60" i="30"/>
  <c r="D45" i="30"/>
  <c r="E45" i="30"/>
  <c r="D54" i="30"/>
  <c r="E61" i="30"/>
  <c r="D61" i="30"/>
  <c r="D39" i="30"/>
  <c r="F43" i="30"/>
  <c r="F44" i="30"/>
  <c r="F63" i="30"/>
  <c r="E41" i="30"/>
  <c r="E42" i="30"/>
  <c r="E43" i="30"/>
  <c r="D49" i="30"/>
  <c r="F51" i="30"/>
  <c r="F52" i="30"/>
  <c r="F54" i="30"/>
  <c r="F55" i="30"/>
  <c r="F62" i="30"/>
  <c r="E63" i="30"/>
  <c r="B65" i="30"/>
  <c r="F41" i="30"/>
  <c r="I278" i="26"/>
  <c r="I280" i="26" s="1"/>
  <c r="Q159" i="26"/>
  <c r="S159" i="26"/>
  <c r="E78" i="29"/>
  <c r="D78" i="29"/>
  <c r="B77" i="29"/>
  <c r="C77" i="29" s="1"/>
  <c r="B76" i="29"/>
  <c r="B75" i="29"/>
  <c r="B74" i="29"/>
  <c r="B73" i="29"/>
  <c r="C73" i="29" s="1"/>
  <c r="C65" i="29"/>
  <c r="B64" i="29"/>
  <c r="E64" i="29"/>
  <c r="B63" i="29"/>
  <c r="D63" i="29" s="1"/>
  <c r="B62" i="29"/>
  <c r="D62" i="29"/>
  <c r="E61" i="29"/>
  <c r="B61" i="29"/>
  <c r="D61" i="29" s="1"/>
  <c r="F61" i="29"/>
  <c r="G61" i="29" s="1"/>
  <c r="E60" i="29"/>
  <c r="B60" i="29"/>
  <c r="D60" i="29" s="1"/>
  <c r="F60" i="29"/>
  <c r="G60" i="29"/>
  <c r="C56" i="29"/>
  <c r="D49" i="29" s="1"/>
  <c r="B55" i="29"/>
  <c r="D55" i="29"/>
  <c r="B54" i="29"/>
  <c r="D54" i="29" s="1"/>
  <c r="B53" i="29"/>
  <c r="D53" i="29"/>
  <c r="B52" i="29"/>
  <c r="D52" i="29" s="1"/>
  <c r="B51" i="29"/>
  <c r="D51" i="29"/>
  <c r="C46" i="29"/>
  <c r="D38" i="29" s="1"/>
  <c r="D45" i="29"/>
  <c r="B44" i="29"/>
  <c r="D44" i="29"/>
  <c r="B43" i="29"/>
  <c r="D43" i="29"/>
  <c r="B42" i="29"/>
  <c r="D42" i="29"/>
  <c r="B41" i="29"/>
  <c r="D41" i="29"/>
  <c r="E22" i="29"/>
  <c r="E21" i="29"/>
  <c r="E20" i="29"/>
  <c r="G13" i="29"/>
  <c r="G12" i="29"/>
  <c r="D5" i="29"/>
  <c r="C5" i="29"/>
  <c r="B5" i="29"/>
  <c r="D64" i="29"/>
  <c r="F64" i="29"/>
  <c r="G64" i="29"/>
  <c r="B78" i="29"/>
  <c r="C76" i="29" s="1"/>
  <c r="B46" i="29"/>
  <c r="D39" i="29"/>
  <c r="F41" i="29"/>
  <c r="F42" i="29"/>
  <c r="F43" i="29"/>
  <c r="F44" i="29"/>
  <c r="F45" i="29"/>
  <c r="F51" i="29"/>
  <c r="F53" i="29"/>
  <c r="F55" i="29"/>
  <c r="F62" i="29"/>
  <c r="G62" i="29" s="1"/>
  <c r="E63" i="29"/>
  <c r="E41" i="29"/>
  <c r="E42" i="29"/>
  <c r="E43" i="29"/>
  <c r="E44" i="29"/>
  <c r="E45" i="29"/>
  <c r="E51" i="29"/>
  <c r="E52" i="29"/>
  <c r="E53" i="29"/>
  <c r="E55" i="29"/>
  <c r="E62" i="29"/>
  <c r="C75" i="29"/>
  <c r="T156" i="26"/>
  <c r="S156" i="26"/>
  <c r="P156" i="26"/>
  <c r="P159" i="26"/>
  <c r="F43" i="28"/>
  <c r="E41" i="28"/>
  <c r="F55" i="28"/>
  <c r="G13" i="28"/>
  <c r="G12" i="28"/>
  <c r="E5" i="28"/>
  <c r="C46" i="28"/>
  <c r="D38" i="28"/>
  <c r="Q156" i="26"/>
  <c r="E22" i="28"/>
  <c r="E21" i="28"/>
  <c r="E20" i="28"/>
  <c r="D80" i="27"/>
  <c r="D79" i="27"/>
  <c r="D81" i="27"/>
  <c r="D53" i="28"/>
  <c r="D43" i="28"/>
  <c r="M159" i="26"/>
  <c r="F86" i="26"/>
  <c r="E78" i="28"/>
  <c r="D78" i="28"/>
  <c r="B77" i="28"/>
  <c r="B76" i="28"/>
  <c r="B75" i="28"/>
  <c r="B78" i="28" s="1"/>
  <c r="B74" i="28"/>
  <c r="B73" i="28"/>
  <c r="C65" i="28"/>
  <c r="B64" i="28"/>
  <c r="F64" i="28" s="1"/>
  <c r="G64" i="28" s="1"/>
  <c r="B63" i="28"/>
  <c r="F63" i="28" s="1"/>
  <c r="G63" i="28" s="1"/>
  <c r="D63" i="28"/>
  <c r="B62" i="28"/>
  <c r="E62" i="28" s="1"/>
  <c r="B61" i="28"/>
  <c r="F61" i="28" s="1"/>
  <c r="G61" i="28" s="1"/>
  <c r="B60" i="28"/>
  <c r="E60" i="28" s="1"/>
  <c r="C56" i="28"/>
  <c r="B55" i="28"/>
  <c r="E55" i="28" s="1"/>
  <c r="B54" i="28"/>
  <c r="E54" i="28" s="1"/>
  <c r="B53" i="28"/>
  <c r="F53" i="28" s="1"/>
  <c r="B52" i="28"/>
  <c r="F52" i="28" s="1"/>
  <c r="B51" i="28"/>
  <c r="F51" i="28" s="1"/>
  <c r="B45" i="28"/>
  <c r="F45" i="28" s="1"/>
  <c r="B44" i="28"/>
  <c r="F44" i="28" s="1"/>
  <c r="D44" i="28"/>
  <c r="B43" i="28"/>
  <c r="E43" i="28" s="1"/>
  <c r="B42" i="28"/>
  <c r="D42" i="28" s="1"/>
  <c r="B41" i="28"/>
  <c r="F41" i="28" s="1"/>
  <c r="D41" i="28"/>
  <c r="D39" i="28"/>
  <c r="D5" i="28"/>
  <c r="B67" i="28" s="1"/>
  <c r="C5" i="28"/>
  <c r="B5" i="28"/>
  <c r="O156" i="26"/>
  <c r="O158" i="26" s="1"/>
  <c r="O159" i="26" s="1"/>
  <c r="U156" i="26"/>
  <c r="D48" i="28"/>
  <c r="D49" i="28"/>
  <c r="B46" i="28"/>
  <c r="B65" i="28"/>
  <c r="D49" i="27"/>
  <c r="D51" i="27"/>
  <c r="K159" i="26"/>
  <c r="I159" i="26"/>
  <c r="H159" i="26"/>
  <c r="G159" i="26"/>
  <c r="K156" i="26"/>
  <c r="F56" i="26"/>
  <c r="D42" i="27"/>
  <c r="F47" i="26"/>
  <c r="D75" i="25"/>
  <c r="D74" i="25"/>
  <c r="D76" i="25"/>
  <c r="F61" i="26"/>
  <c r="D70" i="25"/>
  <c r="D69" i="25"/>
  <c r="D68" i="25"/>
  <c r="D67" i="25"/>
  <c r="D66" i="25"/>
  <c r="E54" i="25"/>
  <c r="E55" i="25"/>
  <c r="E56" i="25"/>
  <c r="E57" i="25"/>
  <c r="E53" i="25"/>
  <c r="D51" i="25"/>
  <c r="D41" i="25"/>
  <c r="D31" i="25"/>
  <c r="D76" i="27"/>
  <c r="E76" i="27"/>
  <c r="H6" i="25"/>
  <c r="B47" i="27"/>
  <c r="B75" i="27"/>
  <c r="B74" i="27"/>
  <c r="B73" i="27"/>
  <c r="B72" i="27"/>
  <c r="B71" i="27"/>
  <c r="B62" i="27"/>
  <c r="D62" i="27" s="1"/>
  <c r="B61" i="27"/>
  <c r="D61" i="27" s="1"/>
  <c r="B60" i="27"/>
  <c r="D60" i="27" s="1"/>
  <c r="B59" i="27"/>
  <c r="D59" i="27" s="1"/>
  <c r="B58" i="27"/>
  <c r="D58" i="27" s="1"/>
  <c r="B53" i="27"/>
  <c r="D53" i="27" s="1"/>
  <c r="B52" i="27"/>
  <c r="D52" i="27" s="1"/>
  <c r="B51" i="27"/>
  <c r="B50" i="27"/>
  <c r="D50" i="27" s="1"/>
  <c r="B49" i="27"/>
  <c r="B44" i="27"/>
  <c r="D44" i="27" s="1"/>
  <c r="B43" i="27"/>
  <c r="D43" i="27" s="1"/>
  <c r="B42" i="27"/>
  <c r="B41" i="27"/>
  <c r="D41" i="27" s="1"/>
  <c r="B40" i="27"/>
  <c r="D40" i="27" s="1"/>
  <c r="M156" i="26"/>
  <c r="L156" i="26"/>
  <c r="L158" i="26" s="1"/>
  <c r="L159" i="26" s="1"/>
  <c r="G156" i="26"/>
  <c r="D5" i="27"/>
  <c r="B65" i="27" s="1"/>
  <c r="C5" i="27"/>
  <c r="B5" i="27"/>
  <c r="C63" i="27"/>
  <c r="D63" i="27"/>
  <c r="C54" i="27"/>
  <c r="C45" i="27"/>
  <c r="D38" i="27"/>
  <c r="F69" i="26"/>
  <c r="F55" i="26"/>
  <c r="F53" i="26"/>
  <c r="F42" i="26"/>
  <c r="F43" i="26"/>
  <c r="F40" i="26"/>
  <c r="F39" i="26"/>
  <c r="F37" i="26"/>
  <c r="F29" i="26"/>
  <c r="F28" i="26"/>
  <c r="F27" i="26"/>
  <c r="F21" i="26"/>
  <c r="F19" i="26"/>
  <c r="F17" i="26"/>
  <c r="C58" i="25"/>
  <c r="D55" i="25"/>
  <c r="D57" i="25"/>
  <c r="D53" i="25"/>
  <c r="G6" i="25"/>
  <c r="D54" i="25"/>
  <c r="D56" i="25"/>
  <c r="I156" i="26"/>
  <c r="H156" i="26"/>
  <c r="F7" i="26"/>
  <c r="F155" i="26"/>
  <c r="E43" i="25"/>
  <c r="H5" i="25"/>
  <c r="G5" i="25"/>
  <c r="E45" i="25"/>
  <c r="E44" i="25"/>
  <c r="E47" i="25"/>
  <c r="E46" i="25"/>
  <c r="C48" i="25"/>
  <c r="H4" i="25"/>
  <c r="D44" i="25"/>
  <c r="D45" i="25"/>
  <c r="D46" i="25"/>
  <c r="D47" i="25"/>
  <c r="D43" i="25"/>
  <c r="E36" i="25"/>
  <c r="E35" i="25"/>
  <c r="E34" i="25"/>
  <c r="E33" i="25"/>
  <c r="F11" i="26"/>
  <c r="F13" i="26"/>
  <c r="F18" i="26"/>
  <c r="F154" i="26"/>
  <c r="F45" i="26"/>
  <c r="F14" i="26"/>
  <c r="F24" i="26"/>
  <c r="G4" i="25"/>
  <c r="F4" i="26"/>
  <c r="F82" i="1"/>
  <c r="F102" i="1"/>
  <c r="F43" i="1"/>
  <c r="C38" i="25"/>
  <c r="D33" i="25"/>
  <c r="D36" i="25"/>
  <c r="D34" i="25"/>
  <c r="D35" i="25"/>
  <c r="B69" i="25"/>
  <c r="B68" i="25"/>
  <c r="B67" i="25"/>
  <c r="B66" i="25"/>
  <c r="B60" i="25"/>
  <c r="B58" i="25"/>
  <c r="B48" i="25"/>
  <c r="B37" i="25"/>
  <c r="B38" i="25" s="1"/>
  <c r="B61" i="25" s="1"/>
  <c r="E37" i="25"/>
  <c r="B25" i="25"/>
  <c r="B21" i="25"/>
  <c r="B20" i="25"/>
  <c r="B19" i="25"/>
  <c r="B16" i="25"/>
  <c r="B15" i="25"/>
  <c r="B14" i="25"/>
  <c r="B11" i="25"/>
  <c r="B10" i="25"/>
  <c r="B9" i="25"/>
  <c r="B6" i="25"/>
  <c r="B5" i="25"/>
  <c r="B4" i="25"/>
  <c r="F5" i="26"/>
  <c r="F20" i="26"/>
  <c r="F22" i="26"/>
  <c r="F74" i="26"/>
  <c r="F59" i="26"/>
  <c r="F16" i="26"/>
  <c r="F32" i="26"/>
  <c r="D37" i="25"/>
  <c r="B70" i="25"/>
  <c r="F569" i="1"/>
  <c r="F512" i="1"/>
  <c r="F536" i="1"/>
  <c r="F466" i="1"/>
  <c r="B36" i="24"/>
  <c r="B35" i="24"/>
  <c r="B34" i="24"/>
  <c r="B37" i="24" s="1"/>
  <c r="E47" i="24"/>
  <c r="C47" i="24"/>
  <c r="B47" i="24"/>
  <c r="E42" i="24"/>
  <c r="C42" i="24"/>
  <c r="B42" i="24"/>
  <c r="E37" i="24"/>
  <c r="C37" i="24"/>
  <c r="C31" i="24"/>
  <c r="B31" i="24"/>
  <c r="C25" i="24"/>
  <c r="D25" i="24"/>
  <c r="B25" i="24"/>
  <c r="C19" i="24"/>
  <c r="B19" i="24"/>
  <c r="C13" i="24"/>
  <c r="D13" i="24" s="1"/>
  <c r="B13" i="24"/>
  <c r="C7" i="24"/>
  <c r="B7" i="24"/>
  <c r="D7" i="24" s="1"/>
  <c r="F492" i="1"/>
  <c r="F437" i="1"/>
  <c r="C31" i="23"/>
  <c r="D31" i="23"/>
  <c r="D36" i="23"/>
  <c r="D35" i="23"/>
  <c r="D30" i="23"/>
  <c r="D24" i="23"/>
  <c r="D18" i="23"/>
  <c r="D12" i="23"/>
  <c r="D6" i="23"/>
  <c r="D29" i="23"/>
  <c r="D23" i="23"/>
  <c r="D17" i="23"/>
  <c r="D11" i="23"/>
  <c r="D5" i="23"/>
  <c r="D65" i="23"/>
  <c r="C65" i="23"/>
  <c r="B65" i="23"/>
  <c r="F409" i="1"/>
  <c r="F391" i="1"/>
  <c r="D39" i="23"/>
  <c r="D44" i="23"/>
  <c r="D34" i="23"/>
  <c r="D22" i="23"/>
  <c r="D16" i="23"/>
  <c r="D28" i="23"/>
  <c r="D10" i="23"/>
  <c r="D4" i="23"/>
  <c r="D5" i="21"/>
  <c r="D6" i="21"/>
  <c r="D4" i="21"/>
  <c r="D29" i="21"/>
  <c r="D30" i="21"/>
  <c r="D28" i="21"/>
  <c r="D24" i="21"/>
  <c r="D23" i="21"/>
  <c r="D22" i="21"/>
  <c r="D17" i="21"/>
  <c r="D18" i="21"/>
  <c r="D16" i="21"/>
  <c r="D11" i="21"/>
  <c r="D12" i="21"/>
  <c r="D10" i="21"/>
  <c r="E47" i="23"/>
  <c r="C47" i="23"/>
  <c r="B47" i="23"/>
  <c r="E42" i="23"/>
  <c r="C42" i="23"/>
  <c r="B42" i="23"/>
  <c r="E37" i="23"/>
  <c r="C37" i="23"/>
  <c r="B37" i="23"/>
  <c r="B31" i="23"/>
  <c r="C25" i="23"/>
  <c r="D25" i="23"/>
  <c r="B25" i="23"/>
  <c r="C19" i="23"/>
  <c r="D19" i="23" s="1"/>
  <c r="B19" i="23"/>
  <c r="C13" i="23"/>
  <c r="D13" i="23"/>
  <c r="B13" i="23"/>
  <c r="C7" i="23"/>
  <c r="D7" i="23" s="1"/>
  <c r="B7" i="23"/>
  <c r="F360" i="1"/>
  <c r="F334" i="1"/>
  <c r="F311" i="1"/>
  <c r="B7" i="21"/>
  <c r="B37" i="21"/>
  <c r="E47" i="21"/>
  <c r="C47" i="21"/>
  <c r="B47" i="21"/>
  <c r="E42" i="21"/>
  <c r="C42" i="21"/>
  <c r="B42" i="21"/>
  <c r="E37" i="21"/>
  <c r="C37" i="21"/>
  <c r="C31" i="21"/>
  <c r="D31" i="21" s="1"/>
  <c r="B31" i="21"/>
  <c r="C25" i="21"/>
  <c r="D25" i="21" s="1"/>
  <c r="B25" i="21"/>
  <c r="C19" i="21"/>
  <c r="D19" i="21"/>
  <c r="B19" i="21"/>
  <c r="C13" i="21"/>
  <c r="B13" i="21"/>
  <c r="C7" i="21"/>
  <c r="F283" i="1"/>
  <c r="F252" i="1"/>
  <c r="F196" i="1" s="1"/>
  <c r="D28" i="18"/>
  <c r="D22" i="18"/>
  <c r="D16" i="18"/>
  <c r="D10" i="18"/>
  <c r="D4" i="18"/>
  <c r="F223" i="1"/>
  <c r="C37" i="19"/>
  <c r="E47" i="18"/>
  <c r="C47" i="18"/>
  <c r="B47" i="18"/>
  <c r="E42" i="18"/>
  <c r="C42" i="18"/>
  <c r="B42" i="18"/>
  <c r="E37" i="18"/>
  <c r="B37" i="18"/>
  <c r="C31" i="18"/>
  <c r="B31" i="18"/>
  <c r="C25" i="18"/>
  <c r="B25" i="18"/>
  <c r="D25" i="18" s="1"/>
  <c r="C19" i="18"/>
  <c r="B19" i="18"/>
  <c r="D19" i="18" s="1"/>
  <c r="C13" i="18"/>
  <c r="D13" i="18" s="1"/>
  <c r="B13" i="18"/>
  <c r="C7" i="18"/>
  <c r="B7" i="18"/>
  <c r="D52" i="11"/>
  <c r="D40" i="11"/>
  <c r="D39" i="11"/>
  <c r="D38" i="11"/>
  <c r="D34" i="11"/>
  <c r="D35" i="11"/>
  <c r="F45" i="11"/>
  <c r="F44" i="11"/>
  <c r="F43" i="11"/>
  <c r="F40" i="11"/>
  <c r="F39" i="11"/>
  <c r="F38" i="11"/>
  <c r="F34" i="11"/>
  <c r="F35" i="11"/>
  <c r="E46" i="11"/>
  <c r="E41" i="11"/>
  <c r="D41" i="11" s="1"/>
  <c r="E36" i="11"/>
  <c r="B46" i="11"/>
  <c r="D62" i="15"/>
  <c r="D54" i="15"/>
  <c r="D28" i="15"/>
  <c r="D15" i="15"/>
  <c r="C25" i="11"/>
  <c r="D25" i="11"/>
  <c r="C19" i="11"/>
  <c r="C13" i="11"/>
  <c r="D13" i="11" s="1"/>
  <c r="C7" i="11"/>
  <c r="D7" i="11" s="1"/>
  <c r="C31" i="11"/>
  <c r="D31" i="11" s="1"/>
  <c r="D45" i="11"/>
  <c r="D30" i="11"/>
  <c r="D24" i="11"/>
  <c r="D18" i="11"/>
  <c r="D12" i="11"/>
  <c r="D6" i="11"/>
  <c r="C41" i="11"/>
  <c r="F41" i="11" s="1"/>
  <c r="C46" i="11"/>
  <c r="F46" i="11" s="1"/>
  <c r="B41" i="11"/>
  <c r="D38" i="14"/>
  <c r="D44" i="11"/>
  <c r="D5" i="11"/>
  <c r="D29" i="11"/>
  <c r="D11" i="11"/>
  <c r="C33" i="11"/>
  <c r="F33" i="11" s="1"/>
  <c r="D23" i="11"/>
  <c r="D17" i="11"/>
  <c r="D28" i="11"/>
  <c r="D22" i="11"/>
  <c r="D16" i="11"/>
  <c r="D10" i="11"/>
  <c r="D4" i="11"/>
  <c r="F173" i="1"/>
  <c r="C30" i="12"/>
  <c r="F150" i="1"/>
  <c r="B36" i="11"/>
  <c r="B31" i="11"/>
  <c r="B25" i="11"/>
  <c r="B19" i="11"/>
  <c r="D19" i="11"/>
  <c r="B13" i="11"/>
  <c r="B7" i="11"/>
  <c r="C44" i="9"/>
  <c r="F125" i="1"/>
  <c r="C33" i="8"/>
  <c r="C22" i="7"/>
  <c r="C40" i="2"/>
  <c r="B37" i="2"/>
  <c r="B31" i="2"/>
  <c r="B25" i="2"/>
  <c r="B19" i="2"/>
  <c r="B13" i="2"/>
  <c r="B7" i="2"/>
  <c r="D48" i="6"/>
  <c r="C48" i="6"/>
  <c r="G21" i="1"/>
  <c r="G43" i="1"/>
  <c r="F5" i="1"/>
  <c r="C71" i="4"/>
  <c r="F21" i="1"/>
  <c r="C44" i="4"/>
  <c r="B33" i="3"/>
  <c r="B35" i="3"/>
  <c r="B37" i="3" s="1"/>
  <c r="B34" i="3"/>
  <c r="B31" i="3"/>
  <c r="B25" i="3"/>
  <c r="B19" i="3"/>
  <c r="B13" i="3"/>
  <c r="B7" i="3"/>
  <c r="G5" i="1"/>
  <c r="G74" i="1"/>
  <c r="F74" i="1"/>
  <c r="D63" i="15"/>
  <c r="C37" i="18"/>
  <c r="D31" i="24"/>
  <c r="D19" i="24"/>
  <c r="D33" i="11"/>
  <c r="D7" i="21"/>
  <c r="D13" i="21"/>
  <c r="C75" i="30" l="1"/>
  <c r="C76" i="30"/>
  <c r="C77" i="30"/>
  <c r="C73" i="30"/>
  <c r="E66" i="25"/>
  <c r="C73" i="28"/>
  <c r="C77" i="28"/>
  <c r="C76" i="28"/>
  <c r="C74" i="28"/>
  <c r="C73" i="27"/>
  <c r="C77" i="32"/>
  <c r="B45" i="27"/>
  <c r="B71" i="25"/>
  <c r="C69" i="25" s="1"/>
  <c r="B76" i="27"/>
  <c r="C72" i="27" s="1"/>
  <c r="D71" i="25"/>
  <c r="E68" i="25" s="1"/>
  <c r="B56" i="28"/>
  <c r="B68" i="28" s="1"/>
  <c r="D45" i="28"/>
  <c r="D54" i="28"/>
  <c r="D64" i="28"/>
  <c r="E53" i="28"/>
  <c r="F54" i="28"/>
  <c r="E45" i="28"/>
  <c r="F42" i="28"/>
  <c r="E64" i="28"/>
  <c r="F60" i="28"/>
  <c r="G60" i="28" s="1"/>
  <c r="F62" i="28"/>
  <c r="G62" i="28" s="1"/>
  <c r="F52" i="29"/>
  <c r="B56" i="29"/>
  <c r="D55" i="30"/>
  <c r="C90" i="30"/>
  <c r="B79" i="31"/>
  <c r="D41" i="31"/>
  <c r="B78" i="32"/>
  <c r="C73" i="32" s="1"/>
  <c r="D64" i="32"/>
  <c r="F44" i="33"/>
  <c r="E42" i="28"/>
  <c r="E61" i="28"/>
  <c r="D46" i="11"/>
  <c r="B54" i="27"/>
  <c r="C75" i="28"/>
  <c r="D51" i="28"/>
  <c r="D55" i="28"/>
  <c r="E51" i="28"/>
  <c r="E52" i="28"/>
  <c r="E44" i="28"/>
  <c r="D62" i="28"/>
  <c r="E63" i="28"/>
  <c r="C74" i="29"/>
  <c r="C78" i="29" s="1"/>
  <c r="E54" i="29"/>
  <c r="C74" i="30"/>
  <c r="F53" i="30"/>
  <c r="E44" i="30"/>
  <c r="F42" i="30"/>
  <c r="B55" i="31"/>
  <c r="C66" i="31"/>
  <c r="B56" i="32"/>
  <c r="B68" i="32" s="1"/>
  <c r="D61" i="28"/>
  <c r="C36" i="11"/>
  <c r="B63" i="27"/>
  <c r="D52" i="28"/>
  <c r="D60" i="28"/>
  <c r="B65" i="29"/>
  <c r="F54" i="29"/>
  <c r="F63" i="29"/>
  <c r="G63" i="29" s="1"/>
  <c r="B46" i="30"/>
  <c r="B56" i="30"/>
  <c r="B68" i="30" s="1"/>
  <c r="D51" i="30"/>
  <c r="D53" i="30"/>
  <c r="B64" i="31"/>
  <c r="E62" i="32"/>
  <c r="F62" i="32" s="1"/>
  <c r="D48" i="29"/>
  <c r="F156" i="26"/>
  <c r="D39" i="33"/>
  <c r="B66" i="27" l="1"/>
  <c r="C76" i="31"/>
  <c r="C75" i="31"/>
  <c r="C78" i="31"/>
  <c r="C74" i="31"/>
  <c r="C78" i="28"/>
  <c r="B68" i="29"/>
  <c r="C75" i="27"/>
  <c r="C71" i="27"/>
  <c r="C74" i="27"/>
  <c r="C77" i="31"/>
  <c r="D36" i="11"/>
  <c r="F36" i="11"/>
  <c r="B69" i="31"/>
  <c r="C74" i="32"/>
  <c r="C78" i="32" s="1"/>
  <c r="C76" i="32"/>
  <c r="C75" i="32"/>
  <c r="C67" i="25"/>
  <c r="C66" i="25"/>
  <c r="C68" i="25"/>
  <c r="C70" i="25"/>
  <c r="E67" i="25"/>
  <c r="E71" i="25" s="1"/>
  <c r="E70" i="25"/>
  <c r="C78" i="30"/>
  <c r="E69" i="25"/>
  <c r="C76" i="27" l="1"/>
  <c r="C79" i="31"/>
  <c r="C71" i="25"/>
</calcChain>
</file>

<file path=xl/sharedStrings.xml><?xml version="1.0" encoding="utf-8"?>
<sst xmlns="http://schemas.openxmlformats.org/spreadsheetml/2006/main" count="6271" uniqueCount="2172">
  <si>
    <t>Region</t>
  </si>
  <si>
    <t>Confirmed</t>
  </si>
  <si>
    <t>NP?</t>
  </si>
  <si>
    <t>Event</t>
  </si>
  <si>
    <t>Date</t>
  </si>
  <si>
    <t>Ind Goal- Low</t>
  </si>
  <si>
    <t>Ind Goal- High</t>
  </si>
  <si>
    <t>Status</t>
  </si>
  <si>
    <t>NOTES</t>
  </si>
  <si>
    <t>JANUARY</t>
  </si>
  <si>
    <t>Ind $$</t>
  </si>
  <si>
    <t>NE</t>
  </si>
  <si>
    <t>no</t>
  </si>
  <si>
    <t>Israel NYC Meetings/ask to co-host</t>
  </si>
  <si>
    <t xml:space="preserve">confirmed on SJI calendar </t>
  </si>
  <si>
    <t>TBD</t>
  </si>
  <si>
    <t>yes</t>
  </si>
  <si>
    <t>DC Harris Breakfast Meeting</t>
  </si>
  <si>
    <t>confirmed on NP schedule</t>
  </si>
  <si>
    <t>MW</t>
  </si>
  <si>
    <t>Israel Chicago Meetings/ask to co-host</t>
  </si>
  <si>
    <t>West</t>
  </si>
  <si>
    <t>NP SF Meetings &amp; early Getty $</t>
  </si>
  <si>
    <t>DC</t>
  </si>
  <si>
    <t>DC NP Meetings</t>
  </si>
  <si>
    <t>Podesta Dinner</t>
  </si>
  <si>
    <t>Request in NP office</t>
  </si>
  <si>
    <t>1.27-2.7</t>
  </si>
  <si>
    <t>Boston NP Meetings</t>
  </si>
  <si>
    <t>LA NP Meetings</t>
  </si>
  <si>
    <t>n/a</t>
  </si>
  <si>
    <t>Muslim American Dinner in DC</t>
  </si>
  <si>
    <t>PAC $$</t>
  </si>
  <si>
    <t>SJI Weekly Check Drops</t>
  </si>
  <si>
    <t>SHH Check Drops</t>
  </si>
  <si>
    <t>Early NY Issues Conference/Convention $$</t>
  </si>
  <si>
    <t>Podesta Event</t>
  </si>
  <si>
    <t>Grassroots $$</t>
  </si>
  <si>
    <t>online</t>
  </si>
  <si>
    <t xml:space="preserve">Obama email </t>
  </si>
  <si>
    <t>WH confirmed, still waiting on draft</t>
  </si>
  <si>
    <t>DM</t>
  </si>
  <si>
    <t>Obama event contest (confirmed date for event)</t>
  </si>
  <si>
    <t>We need date and rules approved for January</t>
  </si>
  <si>
    <t>January/Feb</t>
  </si>
  <si>
    <t>Biden DM</t>
  </si>
  <si>
    <t>February</t>
  </si>
  <si>
    <t xml:space="preserve"> Biden agreed/ we need to get approved copy </t>
  </si>
  <si>
    <t>$25,000-$50,000 is the potential overage</t>
  </si>
  <si>
    <t>Online</t>
  </si>
  <si>
    <t>Clinton Email for EOQ</t>
  </si>
  <si>
    <t>Gore Email for EOQ</t>
  </si>
  <si>
    <t>March</t>
  </si>
  <si>
    <t>potential overage to get to high</t>
  </si>
  <si>
    <t>overage</t>
  </si>
  <si>
    <t>SJI meeting with him?</t>
  </si>
  <si>
    <t>Speaker call Gore</t>
  </si>
  <si>
    <t xml:space="preserve">Clinton DM piece </t>
  </si>
  <si>
    <t xml:space="preserve">SJI meeting   </t>
  </si>
  <si>
    <t xml:space="preserve">overage </t>
  </si>
  <si>
    <t xml:space="preserve">Obama DM piece </t>
  </si>
  <si>
    <t>WH already said NO but keep asking?</t>
  </si>
  <si>
    <t xml:space="preserve">FEBUARY </t>
  </si>
  <si>
    <t>Feb</t>
  </si>
  <si>
    <t>tbd</t>
  </si>
  <si>
    <t>2/22 or 2/23</t>
  </si>
  <si>
    <t>South</t>
  </si>
  <si>
    <t>Laredo Event with Cuellar</t>
  </si>
  <si>
    <t>San Antonio lunch with Gonzalez</t>
  </si>
  <si>
    <t>Wkend in Late March</t>
  </si>
  <si>
    <t>Houston Meetings</t>
  </si>
  <si>
    <t>MARCH</t>
  </si>
  <si>
    <t>Houston Dinner</t>
  </si>
  <si>
    <t>Arizona with Sperling</t>
  </si>
  <si>
    <t>Early Muslim American Summit $$</t>
  </si>
  <si>
    <t>March TBD</t>
  </si>
  <si>
    <t>Early Getty $$</t>
  </si>
  <si>
    <t xml:space="preserve">SF Early Getty Money </t>
  </si>
  <si>
    <t>Dallas Meetings</t>
  </si>
  <si>
    <t>Confirmed on Np schedule for 4/11</t>
  </si>
  <si>
    <t>Philly Event with Biden</t>
  </si>
  <si>
    <t>South Renewals</t>
  </si>
  <si>
    <t>JAN</t>
  </si>
  <si>
    <t>LA Dinner Early $/LA Mtgs</t>
  </si>
  <si>
    <t>1/24 &amp; 1/27</t>
  </si>
  <si>
    <t>Jan</t>
  </si>
  <si>
    <t>Goal</t>
  </si>
  <si>
    <t>DC SPC dinner/general</t>
  </si>
  <si>
    <t>DC General</t>
  </si>
  <si>
    <t>NP NYC Mtgs</t>
  </si>
  <si>
    <t>2/2-2/7</t>
  </si>
  <si>
    <t>Q1 Goals</t>
  </si>
  <si>
    <t>total</t>
  </si>
  <si>
    <t xml:space="preserve">South </t>
  </si>
  <si>
    <t>Midwest</t>
  </si>
  <si>
    <t>DC Dinner with Deals</t>
  </si>
  <si>
    <t>NE/Bob</t>
  </si>
  <si>
    <t>MW Renewals</t>
  </si>
  <si>
    <t xml:space="preserve">TOTAL </t>
  </si>
  <si>
    <t xml:space="preserve">MW </t>
  </si>
  <si>
    <t>Minneapolis event</t>
  </si>
  <si>
    <t xml:space="preserve">Lisa's Q1 goal </t>
  </si>
  <si>
    <t xml:space="preserve">Terri's Q1 goal </t>
  </si>
  <si>
    <t>need new date</t>
  </si>
  <si>
    <t>Bass LA event with NP</t>
  </si>
  <si>
    <t xml:space="preserve">CO Stanton Dodge event </t>
  </si>
  <si>
    <t>Name</t>
  </si>
  <si>
    <t>Amount</t>
  </si>
  <si>
    <t>Notes</t>
  </si>
  <si>
    <t xml:space="preserve">GOAL </t>
  </si>
  <si>
    <t>Michael Sacks</t>
  </si>
  <si>
    <t>Roger Hochschild</t>
  </si>
  <si>
    <t>Nazie Etfekhari</t>
  </si>
  <si>
    <t>Dick Holland</t>
  </si>
  <si>
    <t>Gordon Faulkner</t>
  </si>
  <si>
    <t>Karen Bass Houston Meetings</t>
  </si>
  <si>
    <t>1.13.11</t>
  </si>
  <si>
    <t>Long Island Event hosted by SJI</t>
  </si>
  <si>
    <t>Rep. McCollum WI meetings</t>
  </si>
  <si>
    <t>NEED TO RESCHEDULE</t>
  </si>
  <si>
    <t>SF Political Update with SJI &amp; NP</t>
  </si>
  <si>
    <t>1.28.11</t>
  </si>
  <si>
    <t>FREE</t>
  </si>
  <si>
    <t>Billy Webster</t>
  </si>
  <si>
    <t>Kempners</t>
  </si>
  <si>
    <t>Moodys</t>
  </si>
  <si>
    <t>Cloutiers</t>
  </si>
  <si>
    <t>Fakourys</t>
  </si>
  <si>
    <t>Mostyns</t>
  </si>
  <si>
    <t>NPVF</t>
  </si>
  <si>
    <t>Bass event</t>
  </si>
  <si>
    <t>Quinn Delaney</t>
  </si>
  <si>
    <t>Joe Gallo</t>
  </si>
  <si>
    <t>John Goldman</t>
  </si>
  <si>
    <t>Carole Hays</t>
  </si>
  <si>
    <t>George Marcus</t>
  </si>
  <si>
    <t>Mary Swig</t>
  </si>
  <si>
    <t>Gerson Bakar</t>
  </si>
  <si>
    <t>Roger Barnett</t>
  </si>
  <si>
    <t>Anne Bartley</t>
  </si>
  <si>
    <t>Skip Berg</t>
  </si>
  <si>
    <t>Brook Byers</t>
  </si>
  <si>
    <t>Terry Fancher</t>
  </si>
  <si>
    <t>Doug Goldman</t>
  </si>
  <si>
    <t>Cindy Horn</t>
  </si>
  <si>
    <t>Norm Estes</t>
  </si>
  <si>
    <t xml:space="preserve">Barbara Steifel </t>
  </si>
  <si>
    <t>Lisa and Peter Kraus</t>
  </si>
  <si>
    <t>Elba and Domingo Garcia</t>
  </si>
  <si>
    <t>DJ and Les Weisbrod</t>
  </si>
  <si>
    <t>John Eddie Williams</t>
  </si>
  <si>
    <t>Mark and Nicole Thierry</t>
  </si>
  <si>
    <t>Liz and Andy Waters</t>
  </si>
  <si>
    <t>Shirley Brostmeyer</t>
  </si>
  <si>
    <t>Budds</t>
  </si>
  <si>
    <t>Marc Winkelman</t>
  </si>
  <si>
    <t xml:space="preserve">Bittel </t>
  </si>
  <si>
    <t xml:space="preserve">Fanjul </t>
  </si>
  <si>
    <t xml:space="preserve">Mas </t>
  </si>
  <si>
    <t>Rob Dyson</t>
  </si>
  <si>
    <t>Boston Lunch with Markey</t>
  </si>
  <si>
    <t>2.3.11</t>
  </si>
  <si>
    <t>confirmed on Biden's schedule</t>
  </si>
  <si>
    <t>Phil Munger</t>
  </si>
  <si>
    <t>Likely Commits</t>
  </si>
  <si>
    <t>Karen Bass event 1/31</t>
  </si>
  <si>
    <t>NP LA Meetings</t>
  </si>
  <si>
    <t>Early Getty $$$</t>
  </si>
  <si>
    <t>2/23-2/25</t>
  </si>
  <si>
    <t>2/23- 2/25</t>
  </si>
  <si>
    <t>Need full SJI schedule</t>
  </si>
  <si>
    <t>PR event with SJI and Pierluisi</t>
  </si>
  <si>
    <t>Vradenburg</t>
  </si>
  <si>
    <t>Gephardt</t>
  </si>
  <si>
    <t>John Atkinson</t>
  </si>
  <si>
    <t>John Wandless</t>
  </si>
  <si>
    <t>Steven Crane</t>
  </si>
  <si>
    <t>Beverly Grossman</t>
  </si>
  <si>
    <t>Forrest County Tribe</t>
  </si>
  <si>
    <t>Oneida Tribe</t>
  </si>
  <si>
    <t>Shrub Kempner</t>
  </si>
  <si>
    <t>April</t>
  </si>
  <si>
    <t>Stephan Minovici</t>
  </si>
  <si>
    <t>John Fish</t>
  </si>
  <si>
    <t>Sussman $$</t>
  </si>
  <si>
    <t>approved on NP schedule</t>
  </si>
  <si>
    <t xml:space="preserve">Total is $130k half came in Jan. </t>
  </si>
  <si>
    <t>Sussman/Pingree Dinner</t>
  </si>
  <si>
    <t>Jerry Fiddler</t>
  </si>
  <si>
    <t>Warren Hellman</t>
  </si>
  <si>
    <t xml:space="preserve">May </t>
  </si>
  <si>
    <t>Sacramento Event</t>
  </si>
  <si>
    <t>May TBD</t>
  </si>
  <si>
    <t>June</t>
  </si>
  <si>
    <t xml:space="preserve">Waco Lunch </t>
  </si>
  <si>
    <t>2/20/211</t>
  </si>
  <si>
    <t>PB Meetings with NP</t>
  </si>
  <si>
    <t>confirmed on NP</t>
  </si>
  <si>
    <t xml:space="preserve">Orlando mtgs with SJI </t>
  </si>
  <si>
    <t>3.18.11</t>
  </si>
  <si>
    <t>3.24 or 3.25</t>
  </si>
  <si>
    <t>NEED NEW DATE</t>
  </si>
  <si>
    <t>Bob/MW</t>
  </si>
  <si>
    <t>5.11.11</t>
  </si>
  <si>
    <t>confirmed</t>
  </si>
  <si>
    <t>Boston event with POTUS</t>
  </si>
  <si>
    <t>3.8.11</t>
  </si>
  <si>
    <t>confirmed on POTUS schedule</t>
  </si>
  <si>
    <t>January</t>
  </si>
  <si>
    <t>July</t>
  </si>
  <si>
    <t>August</t>
  </si>
  <si>
    <t>September</t>
  </si>
  <si>
    <t>October</t>
  </si>
  <si>
    <t>November</t>
  </si>
  <si>
    <t>December</t>
  </si>
  <si>
    <t>Miami Meetings</t>
  </si>
  <si>
    <t>DC/MW</t>
  </si>
  <si>
    <t>Women's Staff Director</t>
  </si>
  <si>
    <t>Hoyer DC Dinner</t>
  </si>
  <si>
    <t xml:space="preserve">Late Night </t>
  </si>
  <si>
    <t>Post-PAC party</t>
  </si>
  <si>
    <t xml:space="preserve">Boca Raton Reception with SJI and NP </t>
  </si>
  <si>
    <t>need updated invitation</t>
  </si>
  <si>
    <t>Bass event Feb $$</t>
  </si>
  <si>
    <t>Polis and Lewis CO event</t>
  </si>
  <si>
    <t>2.20.11</t>
  </si>
  <si>
    <t>4.27.11</t>
  </si>
  <si>
    <t>Meyer LA event</t>
  </si>
  <si>
    <t>Additional Sussman $$</t>
  </si>
  <si>
    <t>confirmed on np schedule</t>
  </si>
  <si>
    <t>3.2.11</t>
  </si>
  <si>
    <t>Tribe Dinner with Debbie Ho</t>
  </si>
  <si>
    <t xml:space="preserve">Akin Gump </t>
  </si>
  <si>
    <t xml:space="preserve">yes </t>
  </si>
  <si>
    <t>Baldwin event in Madison</t>
  </si>
  <si>
    <t>Boren Tribe Dinner</t>
  </si>
  <si>
    <t>Boston early lunch $$</t>
  </si>
  <si>
    <t>came in jan</t>
  </si>
  <si>
    <t>Early Boston POTUS $$</t>
  </si>
  <si>
    <t>NYC Dinner at Mehiels</t>
  </si>
  <si>
    <t xml:space="preserve">PR event </t>
  </si>
  <si>
    <t>Tribe</t>
  </si>
  <si>
    <t>Debbie Ho Event Early $$</t>
  </si>
  <si>
    <t>NP meetings 2-3</t>
  </si>
  <si>
    <t>May 18-20</t>
  </si>
  <si>
    <t>west</t>
  </si>
  <si>
    <t>JPMF</t>
  </si>
  <si>
    <t>Joe Cotchett</t>
  </si>
  <si>
    <t>3.26.11</t>
  </si>
  <si>
    <t>5.11 event confirmed on NP schedule</t>
  </si>
  <si>
    <t>LA event with Faisal Gill</t>
  </si>
  <si>
    <t xml:space="preserve">TBD per Faisal </t>
  </si>
  <si>
    <t>LA Dinner with Saban</t>
  </si>
  <si>
    <t>3.13.11</t>
  </si>
  <si>
    <t>3.12 or 3.13</t>
  </si>
  <si>
    <t>GLBT Event in NYC with Sean Eldridge &amp; Charles Meyers</t>
  </si>
  <si>
    <t>PR Event</t>
  </si>
  <si>
    <t>Pedraza</t>
  </si>
  <si>
    <t>Mournings</t>
  </si>
  <si>
    <t>Fanjul</t>
  </si>
  <si>
    <t>Velarde</t>
  </si>
  <si>
    <t>Ibrahim</t>
  </si>
  <si>
    <t>Doug Harrison</t>
  </si>
  <si>
    <t>Leo Aguirre</t>
  </si>
  <si>
    <t>Dave Matthiesen Event</t>
  </si>
  <si>
    <t>Dallas Dinner</t>
  </si>
  <si>
    <t>Atlanta Event</t>
  </si>
  <si>
    <t>Dallas Event hosted by Marc Stanley</t>
  </si>
  <si>
    <t>MW/Tribe</t>
  </si>
  <si>
    <t>need to confirm with Walz &amp; McCollum</t>
  </si>
  <si>
    <t>Egerman</t>
  </si>
  <si>
    <t>Beukwes</t>
  </si>
  <si>
    <t>Munger</t>
  </si>
  <si>
    <t>Vin Ryan</t>
  </si>
  <si>
    <t>Philly $$$</t>
  </si>
  <si>
    <t>Johnathan Lavine</t>
  </si>
  <si>
    <t>Steve P</t>
  </si>
  <si>
    <t>Jack Connors</t>
  </si>
  <si>
    <t>Kat Steyer</t>
  </si>
  <si>
    <t>Denver Lunch events</t>
  </si>
  <si>
    <t>Getty Clean up</t>
  </si>
  <si>
    <t>4.11.11</t>
  </si>
  <si>
    <t>end of April</t>
  </si>
  <si>
    <t>Bass Women Lead LA Dinner (with DWS)</t>
  </si>
  <si>
    <t>6.20.11</t>
  </si>
  <si>
    <t>6.18.11</t>
  </si>
  <si>
    <t>Iowa Meetings with NP</t>
  </si>
  <si>
    <t>NYC Other/Joe's $$$</t>
  </si>
  <si>
    <t>most money came in in Feb</t>
  </si>
  <si>
    <t>Walz &amp; McCollum Tribe calls/mtgs</t>
  </si>
  <si>
    <t>SJI Chicago Money (dick Holland)</t>
  </si>
  <si>
    <t>Additional Tribe $$$</t>
  </si>
  <si>
    <t xml:space="preserve">SV event with SJI </t>
  </si>
  <si>
    <t>DCCC event in Arizona with Polis (hosted by Sinema)</t>
  </si>
  <si>
    <t>Eli Board</t>
  </si>
  <si>
    <t>Dombeks</t>
  </si>
  <si>
    <t>Orlando event with Corrine Brown and Rep. Castor</t>
  </si>
  <si>
    <t>Morouns</t>
  </si>
  <si>
    <t>Shinnecock Nation</t>
  </si>
  <si>
    <t>MW/West</t>
  </si>
  <si>
    <t>Khalid Ahmad</t>
  </si>
  <si>
    <t>Faisal Gill</t>
  </si>
  <si>
    <t>Ashif Mahmood</t>
  </si>
  <si>
    <t>Alan Soroiety</t>
  </si>
  <si>
    <t>ALL</t>
  </si>
  <si>
    <t>PROBLEM CHECKS</t>
  </si>
  <si>
    <t>Rick Burns</t>
  </si>
  <si>
    <t>Marc Abrams</t>
  </si>
  <si>
    <t>Stefan Minovici</t>
  </si>
  <si>
    <t>Anthony Chirico</t>
  </si>
  <si>
    <t>Stephen Rubenstein</t>
  </si>
  <si>
    <t>Maura Morey</t>
  </si>
  <si>
    <t>Barkett</t>
  </si>
  <si>
    <t>Rochelle Jacobson</t>
  </si>
  <si>
    <t>Lisa Sardgena</t>
  </si>
  <si>
    <t>Gruener</t>
  </si>
  <si>
    <t>Robert Batinovich</t>
  </si>
  <si>
    <t>Merediths</t>
  </si>
  <si>
    <t>Weisbrods</t>
  </si>
  <si>
    <t>Sampson</t>
  </si>
  <si>
    <t>Garcia</t>
  </si>
  <si>
    <t>Budd</t>
  </si>
  <si>
    <t>Robert Book</t>
  </si>
  <si>
    <t>Santa Ynez</t>
  </si>
  <si>
    <t>McGuire</t>
  </si>
  <si>
    <t>John Dangora</t>
  </si>
  <si>
    <t>APWU</t>
  </si>
  <si>
    <t>CIGNA</t>
  </si>
  <si>
    <t>ILA</t>
  </si>
  <si>
    <t>Jaime Harrison</t>
  </si>
  <si>
    <t>Kristen Cabral</t>
  </si>
  <si>
    <t>Ron Rosenblith</t>
  </si>
  <si>
    <t>David Castenegi</t>
  </si>
  <si>
    <t>Devita</t>
  </si>
  <si>
    <t>UAW</t>
  </si>
  <si>
    <t>Dick Gephardt</t>
  </si>
  <si>
    <t>Winograds</t>
  </si>
  <si>
    <t>Maurice Templesman</t>
  </si>
  <si>
    <t>Anne Mai</t>
  </si>
  <si>
    <t>Darcy Bradbury</t>
  </si>
  <si>
    <t>Charles Meyers</t>
  </si>
  <si>
    <t>Balvinder</t>
  </si>
  <si>
    <t>REAL REAL</t>
  </si>
  <si>
    <t>$ in for march</t>
  </si>
  <si>
    <t>$75,800 came in for March</t>
  </si>
  <si>
    <t>Orlando NP meetings</t>
  </si>
  <si>
    <t>Request in with Jenn</t>
  </si>
  <si>
    <t>4.4.11</t>
  </si>
  <si>
    <t>did $110k for March</t>
  </si>
  <si>
    <t>NP Meeting w/ Nancy Zirkin</t>
  </si>
  <si>
    <t>4.5.11</t>
  </si>
  <si>
    <t>n.a</t>
  </si>
  <si>
    <t>Nancy wrote $25k to NPVF in March; agreed to host event in June</t>
  </si>
  <si>
    <t>4.6.11</t>
  </si>
  <si>
    <t xml:space="preserve">Quinn Gillespie/AT&amp;TEvent </t>
  </si>
  <si>
    <t>$50k in PAC money; Quinn did $10k in March</t>
  </si>
  <si>
    <t>4.13.11</t>
  </si>
  <si>
    <t>Gephardt Group Event</t>
  </si>
  <si>
    <t>4.14.11</t>
  </si>
  <si>
    <t>NP Meeting w/ Claire &amp; Al Dwoskin</t>
  </si>
  <si>
    <t>and ask for $150k event w/ Moran in July</t>
  </si>
  <si>
    <t>Patton Boggs Bfast</t>
  </si>
  <si>
    <t>Staff Director Dinner</t>
  </si>
  <si>
    <t>Chairman's Council Cocktail Hour</t>
  </si>
  <si>
    <t>5.4.11</t>
  </si>
  <si>
    <t>Donna Edwards event @ National Harbor</t>
  </si>
  <si>
    <t>5.12.11</t>
  </si>
  <si>
    <t>Womens Staff Director Dinner</t>
  </si>
  <si>
    <t>6.13.11</t>
  </si>
  <si>
    <t>Robert Raben Equality Event</t>
  </si>
  <si>
    <t>Zirkin Chevy Chase Event</t>
  </si>
  <si>
    <t>6.22.11</t>
  </si>
  <si>
    <t>Hoyer PAC Joint Event - 30 Years in Congress</t>
  </si>
  <si>
    <t>Daschle Dinner in DC</t>
  </si>
  <si>
    <t>Houston Dave Mattiesen Event</t>
  </si>
  <si>
    <t>Q2 Goals</t>
  </si>
  <si>
    <t xml:space="preserve">Lisa's Q2 goal </t>
  </si>
  <si>
    <t xml:space="preserve">Terri's Q2 goal </t>
  </si>
  <si>
    <t>SF NP Meetings</t>
  </si>
  <si>
    <t>Muslim American Dinner early $$$</t>
  </si>
  <si>
    <t>Becerra &amp; Walz Tribe dinner in Palm Springs</t>
  </si>
  <si>
    <t>SJI NYC days (2)</t>
  </si>
  <si>
    <t>4/21  &amp; 4/26</t>
  </si>
  <si>
    <t>GOALS</t>
  </si>
  <si>
    <t>Jackie's Q2 goal</t>
  </si>
  <si>
    <t>Hoyer Denver Mtgs</t>
  </si>
  <si>
    <t xml:space="preserve">AAJ event in NYC </t>
  </si>
  <si>
    <t>Horst Rechelbacher Mtg</t>
  </si>
  <si>
    <t>4.9.11</t>
  </si>
  <si>
    <t>Onieda Tribe</t>
  </si>
  <si>
    <t>Aiken Gump</t>
  </si>
  <si>
    <t>Santa Inez</t>
  </si>
  <si>
    <t>Jim Wise</t>
  </si>
  <si>
    <t>SJI to Bishop</t>
  </si>
  <si>
    <t>Shinnecock Nation/Alan Wheat</t>
  </si>
  <si>
    <t>Des Moines</t>
  </si>
  <si>
    <t>Fred Hubbell</t>
  </si>
  <si>
    <t>Joe Cohen</t>
  </si>
  <si>
    <t>Courtney Ross Holst</t>
  </si>
  <si>
    <t>Hayt/Sussman $$$</t>
  </si>
  <si>
    <t>Christian Bastion</t>
  </si>
  <si>
    <t>Eric Wespic</t>
  </si>
  <si>
    <t>Cathy Lasry</t>
  </si>
  <si>
    <t>Jim Melcher</t>
  </si>
  <si>
    <t>Linden Havaland</t>
  </si>
  <si>
    <t>Curt Englehard and Deborah Schweizer</t>
  </si>
  <si>
    <t>Corrine Brown Event</t>
  </si>
  <si>
    <t>Simes/Levin</t>
  </si>
  <si>
    <t>Guiffrida/Joyner</t>
  </si>
  <si>
    <t>Nat Simons</t>
  </si>
  <si>
    <t>Colorado Event</t>
  </si>
  <si>
    <t>NP NYC Meetings</t>
  </si>
  <si>
    <t>Marty McVey</t>
  </si>
  <si>
    <t>Deutch Miami Meetings</t>
  </si>
  <si>
    <t>NP Chicago meetings</t>
  </si>
  <si>
    <t>Boulder Event with Polis &amp; NP</t>
  </si>
  <si>
    <t>SF Women's event</t>
  </si>
  <si>
    <t>7.9.11</t>
  </si>
  <si>
    <t>Courtney Couple from Florida/NY Special Raised</t>
  </si>
  <si>
    <t>Denver Outstanding Money (NP)</t>
  </si>
  <si>
    <t>Corrine Brown Outstanding $$$</t>
  </si>
  <si>
    <t xml:space="preserve">Goal </t>
  </si>
  <si>
    <t>Bloomberg/Crowley Dinner</t>
  </si>
  <si>
    <t>6.6.11</t>
  </si>
  <si>
    <t>NM Event with Rep. Lujan</t>
  </si>
  <si>
    <t>Cherokee Check from Boren May event</t>
  </si>
  <si>
    <t>SJI Meetings in Minneapolis</t>
  </si>
  <si>
    <t>June 16 &amp; 17</t>
  </si>
  <si>
    <t>Memphis SJI Meeting</t>
  </si>
  <si>
    <t>5.18.11</t>
  </si>
  <si>
    <t>5.17.11</t>
  </si>
  <si>
    <t>SJI Little Rock Meetings</t>
  </si>
  <si>
    <t>Duetch Orlando Meeting with Jimmy Golff</t>
  </si>
  <si>
    <t xml:space="preserve">likely $5k ask </t>
  </si>
  <si>
    <t>NP April SF meetings</t>
  </si>
  <si>
    <t>NP SF May Meetings</t>
  </si>
  <si>
    <t>5.27.11</t>
  </si>
  <si>
    <t>SF NP Meetings/Lunch</t>
  </si>
  <si>
    <t>SF Clean up Reception</t>
  </si>
  <si>
    <t>NP LA Meetings/LA Early June event $$</t>
  </si>
  <si>
    <t>5.16.11</t>
  </si>
  <si>
    <t>5.19.11</t>
  </si>
  <si>
    <t>9.26.11</t>
  </si>
  <si>
    <t>$25k came in for April</t>
  </si>
  <si>
    <t>SJI in NYC meetings</t>
  </si>
  <si>
    <t>SJI/Crowley/Himes NYC Meetings</t>
  </si>
  <si>
    <t>Delauro CT event with NP</t>
  </si>
  <si>
    <t>6.28/6.29</t>
  </si>
  <si>
    <t>Hamptons Event with NP</t>
  </si>
  <si>
    <t>7.10.11</t>
  </si>
  <si>
    <t>6.2.11</t>
  </si>
  <si>
    <t>6.23.11</t>
  </si>
  <si>
    <t>Elmendorf Event</t>
  </si>
  <si>
    <t>7.13.11</t>
  </si>
  <si>
    <t>Co-Ed Staff Dinner</t>
  </si>
  <si>
    <t>N/a</t>
  </si>
  <si>
    <t>SF/SV NP mtgs</t>
  </si>
  <si>
    <t>Long Island Event</t>
  </si>
  <si>
    <t>LGBT NYC Event</t>
  </si>
  <si>
    <t>NYC LGBT Event early $$</t>
  </si>
  <si>
    <t>Manal Fakoury</t>
  </si>
  <si>
    <t>Wilma Reynolds</t>
  </si>
  <si>
    <t>Chicago Mtg</t>
  </si>
  <si>
    <t>Boren Event $$</t>
  </si>
  <si>
    <t xml:space="preserve">Osage Tribe </t>
  </si>
  <si>
    <t>Muslim American Event Outstanding</t>
  </si>
  <si>
    <t>Roger Hochchild</t>
  </si>
  <si>
    <t>Chicago Event</t>
  </si>
  <si>
    <t>David Kenney</t>
  </si>
  <si>
    <t>Perry Haney</t>
  </si>
  <si>
    <t xml:space="preserve">Steve Chotin </t>
  </si>
  <si>
    <t>Garrett Gruner</t>
  </si>
  <si>
    <t>event happened</t>
  </si>
  <si>
    <t>need to confirm with Becerra/Wise</t>
  </si>
  <si>
    <t>confirmed on SJI schedule</t>
  </si>
  <si>
    <t>confirmed on Deutch's schedule</t>
  </si>
  <si>
    <t>Norman Estes Breakfast/Lunch</t>
  </si>
  <si>
    <t>confirmed on SHH/NP schedule</t>
  </si>
  <si>
    <t>confirmed on NP/SJI schedule</t>
  </si>
  <si>
    <t>need confirmation from Lewis staff</t>
  </si>
  <si>
    <t>NYC NP mtgs</t>
  </si>
  <si>
    <t xml:space="preserve">Oakland event with Rep. Lee </t>
  </si>
  <si>
    <t>request in Leader's office</t>
  </si>
  <si>
    <t>Corzine $$</t>
  </si>
  <si>
    <t>Paul Rudd</t>
  </si>
  <si>
    <t xml:space="preserve">SJI in NYC meetings </t>
  </si>
  <si>
    <t>6.7.11</t>
  </si>
  <si>
    <t xml:space="preserve">Moelis Housing Event </t>
  </si>
  <si>
    <t>Raul Pedraza</t>
  </si>
  <si>
    <t>Arkansas TBD</t>
  </si>
  <si>
    <t>Members</t>
  </si>
  <si>
    <t xml:space="preserve">Speier </t>
  </si>
  <si>
    <t>Gene Green</t>
  </si>
  <si>
    <t>Blue Dog</t>
  </si>
  <si>
    <t>New Dems</t>
  </si>
  <si>
    <t>Thompson</t>
  </si>
  <si>
    <t>Schiff</t>
  </si>
  <si>
    <t>Himes</t>
  </si>
  <si>
    <t>Linda Sanchez</t>
  </si>
  <si>
    <t>EBJ</t>
  </si>
  <si>
    <t>Ellison</t>
  </si>
  <si>
    <t>Gonzalez</t>
  </si>
  <si>
    <t>Susan Davis</t>
  </si>
  <si>
    <t>John Sperling</t>
  </si>
  <si>
    <t>confirmed on Leader's schedule</t>
  </si>
  <si>
    <t>SJI and Levin Political Update</t>
  </si>
  <si>
    <t>6.16.11</t>
  </si>
  <si>
    <t>Deutch Chicago Mtgs</t>
  </si>
  <si>
    <t>6.17.11</t>
  </si>
  <si>
    <t xml:space="preserve">no </t>
  </si>
  <si>
    <t>6.27.11</t>
  </si>
  <si>
    <t>Ellison Meetings in Detroit</t>
  </si>
  <si>
    <t>6.15.11</t>
  </si>
  <si>
    <t>getty follow up</t>
  </si>
  <si>
    <t>Hahn DCCC Event</t>
  </si>
  <si>
    <t>6.8.11</t>
  </si>
  <si>
    <t>June SF Women's Tea</t>
  </si>
  <si>
    <t>confirmed on NP schedule (remainining from $250k)</t>
  </si>
  <si>
    <t>Norman Estes Napa Luncheon</t>
  </si>
  <si>
    <t>confirmed on NP schedule ($50k came in for May)</t>
  </si>
  <si>
    <t>Jim Simons family $$$ &amp; other NY outstanding</t>
  </si>
  <si>
    <t>6.12.11</t>
  </si>
  <si>
    <t>confirmed on Lowey's schedule</t>
  </si>
  <si>
    <t>Nita Lowey Brunch in Westerchester with Hochul</t>
  </si>
  <si>
    <t>Rosa Early $$$</t>
  </si>
  <si>
    <t>early July event $$$</t>
  </si>
  <si>
    <t>9.19.11</t>
  </si>
  <si>
    <t>SJI Little Rock  Lunch</t>
  </si>
  <si>
    <t>Guiffreda</t>
  </si>
  <si>
    <t>Guggenhime</t>
  </si>
  <si>
    <t>Engmann</t>
  </si>
  <si>
    <t>Cotchett</t>
  </si>
  <si>
    <t>Jordan/Delaney</t>
  </si>
  <si>
    <t>Staglins</t>
  </si>
  <si>
    <t>Streeters</t>
  </si>
  <si>
    <t>7.29.11</t>
  </si>
  <si>
    <t>7.19 &amp; 7.20</t>
  </si>
  <si>
    <t>7.26.11</t>
  </si>
  <si>
    <t>Houston NP mtgs</t>
  </si>
  <si>
    <t>8.7.11</t>
  </si>
  <si>
    <t>8.8.11</t>
  </si>
  <si>
    <t>8.10.11</t>
  </si>
  <si>
    <t>8.24.11</t>
  </si>
  <si>
    <t>NM NP mtgs</t>
  </si>
  <si>
    <t>8.28.11</t>
  </si>
  <si>
    <t>8.29.11</t>
  </si>
  <si>
    <t>Chicksaw Check from Boren May event</t>
  </si>
  <si>
    <t>Jim Wise/Becerra/Markey Event</t>
  </si>
  <si>
    <t>Dr. Iqbal Women's Iftar</t>
  </si>
  <si>
    <t xml:space="preserve">Polis in Palm Beach </t>
  </si>
  <si>
    <t>6.16/17</t>
  </si>
  <si>
    <t>confirmed on Polis schedule</t>
  </si>
  <si>
    <t>Nanette Lapore</t>
  </si>
  <si>
    <t>Gerry Galison</t>
  </si>
  <si>
    <t>Peter May</t>
  </si>
  <si>
    <t>Harvey Krueger</t>
  </si>
  <si>
    <t>Eric Mindich</t>
  </si>
  <si>
    <t>Lasrys</t>
  </si>
  <si>
    <t>Maurice Tempelsman</t>
  </si>
  <si>
    <t>Susan Orr/Getty/Gruener/Napa (SF renewals)</t>
  </si>
  <si>
    <t>Vegas NP Meetings</t>
  </si>
  <si>
    <t>9.15.11</t>
  </si>
  <si>
    <t>Denver NP meetings</t>
  </si>
  <si>
    <t>8.30.11</t>
  </si>
  <si>
    <t>SJI Miami meetings</t>
  </si>
  <si>
    <t>6.9/10</t>
  </si>
  <si>
    <t>Larger Iftar hosted by Mustafa in Houston</t>
  </si>
  <si>
    <t>Harvey Chaplin</t>
  </si>
  <si>
    <t>LA Burkle event</t>
  </si>
  <si>
    <t>9.27.11</t>
  </si>
  <si>
    <t>Kashif Zafar DC Summit/Event</t>
  </si>
  <si>
    <t>SJI EOQ Mtgs</t>
  </si>
  <si>
    <t>LGBT NYC Event/Meyer</t>
  </si>
  <si>
    <t>Frontline Raising</t>
  </si>
  <si>
    <t>Candidate Raising</t>
  </si>
  <si>
    <t>Cherokee</t>
  </si>
  <si>
    <t>Gila River</t>
  </si>
  <si>
    <t>Ruth Usem</t>
  </si>
  <si>
    <t>Crane</t>
  </si>
  <si>
    <t>Dave Donnini</t>
  </si>
  <si>
    <t>Todd Smith</t>
  </si>
  <si>
    <t>Joe Power</t>
  </si>
  <si>
    <t>Carnahan FL $$</t>
  </si>
  <si>
    <t>Bruce Zoldan</t>
  </si>
  <si>
    <t>7.27.11</t>
  </si>
  <si>
    <t xml:space="preserve">Lisa LVM </t>
  </si>
  <si>
    <t>Lisa calling 6/21</t>
  </si>
  <si>
    <t>Susan Orr</t>
  </si>
  <si>
    <t>Lisa talking to Christine S, and Joe's office</t>
  </si>
  <si>
    <t xml:space="preserve">Lisa calling Rich </t>
  </si>
  <si>
    <t>Lisa emailed BW/hasn’t heard back</t>
  </si>
  <si>
    <t>Larry Bierenbaum</t>
  </si>
  <si>
    <t>David Johnson</t>
  </si>
  <si>
    <t>NP LA mtg</t>
  </si>
  <si>
    <t>Dombek</t>
  </si>
  <si>
    <t>David Martin</t>
  </si>
  <si>
    <t>Constance Robinson</t>
  </si>
  <si>
    <t>Stephen Levitan</t>
  </si>
  <si>
    <t>Glenn Padnick</t>
  </si>
  <si>
    <t>Bob Igner</t>
  </si>
  <si>
    <t>Terri working on this</t>
  </si>
  <si>
    <t>David Shimmon</t>
  </si>
  <si>
    <t>Austin meetings/event</t>
  </si>
  <si>
    <t>10.15.11</t>
  </si>
  <si>
    <t>SJI Pacific West Coast Swing</t>
  </si>
  <si>
    <t>Napa $$$</t>
  </si>
  <si>
    <t>confrimed on Leader's schedule</t>
  </si>
  <si>
    <t>Chicago Meetings with NP</t>
  </si>
  <si>
    <t>need confirm on NP schedule</t>
  </si>
  <si>
    <t>Norman Estes event</t>
  </si>
  <si>
    <t>Pierluisi Orlando Puerto Rican event</t>
  </si>
  <si>
    <t>7.8.11</t>
  </si>
  <si>
    <t xml:space="preserve"> </t>
  </si>
  <si>
    <t>JJ&amp; Katie Dinner in LA</t>
  </si>
  <si>
    <t>DLA Piper Dinner</t>
  </si>
  <si>
    <t>confirmed on NP schedule ($80k in for June)</t>
  </si>
  <si>
    <t>confirmed on NP schedule ($222k in for may &amp; june)</t>
  </si>
  <si>
    <t>working on 8/3 ($30k in for June)</t>
  </si>
  <si>
    <t>Q3</t>
  </si>
  <si>
    <t>Q3 Goals</t>
  </si>
  <si>
    <t>NYC NP Meetings</t>
  </si>
  <si>
    <t>San Diego Event</t>
  </si>
  <si>
    <t>7.18.11</t>
  </si>
  <si>
    <t xml:space="preserve">SJI Boston Meetings (4 spots) </t>
  </si>
  <si>
    <t>SJI Boston Political Update</t>
  </si>
  <si>
    <t>8.3.11</t>
  </si>
  <si>
    <t>Larson CT event with NP</t>
  </si>
  <si>
    <t xml:space="preserve">Himes CT event with SJI </t>
  </si>
  <si>
    <t>Meyer Event Carry Over</t>
  </si>
  <si>
    <t>Ed Haddock renewal</t>
  </si>
  <si>
    <t>$$ in for Napa</t>
  </si>
  <si>
    <t>Bill Daley event in NYC</t>
  </si>
  <si>
    <t>Jackie BW Q3 Goal</t>
  </si>
  <si>
    <t>Terri's Q3 goal</t>
  </si>
  <si>
    <t>Lisa's Q3 goal</t>
  </si>
  <si>
    <t>CANCELLED</t>
  </si>
  <si>
    <t>region</t>
  </si>
  <si>
    <t>amount</t>
  </si>
  <si>
    <t>Balvinder Singh</t>
  </si>
  <si>
    <t>Tony Romanucci</t>
  </si>
  <si>
    <t>Shayne Berkowitz</t>
  </si>
  <si>
    <t>Frillman</t>
  </si>
  <si>
    <t>Millie Lacs</t>
  </si>
  <si>
    <t>Dr. Sperling</t>
  </si>
  <si>
    <t>Anne Earhart</t>
  </si>
  <si>
    <t>Steelworkers raising project</t>
  </si>
  <si>
    <t xml:space="preserve">Dallas Meetings </t>
  </si>
  <si>
    <t>Rep. Welch said yes to SJI, seems like he doesn’t want to do anymore</t>
  </si>
  <si>
    <t>Rothman/Gianapolis/Rick Lane LA event</t>
  </si>
  <si>
    <t>Early Kashif $$$</t>
  </si>
  <si>
    <t>Vin Gupta</t>
  </si>
  <si>
    <t>Staglin</t>
  </si>
  <si>
    <t>NYC</t>
  </si>
  <si>
    <t>Jim Spencer</t>
  </si>
  <si>
    <t>Ara Hovnanian</t>
  </si>
  <si>
    <t>Chicago PCs</t>
  </si>
  <si>
    <t>Maxine Wallins</t>
  </si>
  <si>
    <t>8.31.11</t>
  </si>
  <si>
    <t>Larry Rasky</t>
  </si>
  <si>
    <t>SAAF $$</t>
  </si>
  <si>
    <t>Rosa $$</t>
  </si>
  <si>
    <t>Chris Boies</t>
  </si>
  <si>
    <t>Kempner</t>
  </si>
  <si>
    <t>Satish Gupta</t>
  </si>
  <si>
    <t>Greenstone</t>
  </si>
  <si>
    <t>Tillotson</t>
  </si>
  <si>
    <t>Jay Murray</t>
  </si>
  <si>
    <t>Ted Lyon</t>
  </si>
  <si>
    <t>Jeff Simons</t>
  </si>
  <si>
    <t>AAJ $$</t>
  </si>
  <si>
    <t>Tribe/MW</t>
  </si>
  <si>
    <t>IETAN LA Luncheon</t>
  </si>
  <si>
    <t>NYC Meetings</t>
  </si>
  <si>
    <t>9.17.11</t>
  </si>
  <si>
    <t>LA Meetings</t>
  </si>
  <si>
    <t>9.28.11</t>
  </si>
  <si>
    <t>Bounder Low Dollar event with NP</t>
  </si>
  <si>
    <t>need to confirm on Leader's schedule</t>
  </si>
  <si>
    <t>most came in for July</t>
  </si>
  <si>
    <t xml:space="preserve">$30k in for July </t>
  </si>
  <si>
    <t>VT meetings/calls by Welch</t>
  </si>
  <si>
    <t>Dallas Low Dollar event hosted by EBJ</t>
  </si>
  <si>
    <t>NP July NYC Meetings</t>
  </si>
  <si>
    <t>Joint DCCC/DeGette Women's Event in Denver</t>
  </si>
  <si>
    <t>Bittel August $$$</t>
  </si>
  <si>
    <t>Hertz $$</t>
  </si>
  <si>
    <t>Dallas  Lunch event hosted by EBJ</t>
  </si>
  <si>
    <t>$80k came in for June/July</t>
  </si>
  <si>
    <t>half in for July</t>
  </si>
  <si>
    <t>Coughlin Boston bfast or lunch</t>
  </si>
  <si>
    <t>9.20.11</t>
  </si>
  <si>
    <t>$100k</t>
  </si>
  <si>
    <t>$500k</t>
  </si>
  <si>
    <t>10.12.11</t>
  </si>
  <si>
    <t>10.9.11</t>
  </si>
  <si>
    <t>Clyburn CBC Event</t>
  </si>
  <si>
    <t>Early Daschle Event Money</t>
  </si>
  <si>
    <t>10.27.11</t>
  </si>
  <si>
    <t>Women's Staff Director Dinner</t>
  </si>
  <si>
    <t>Baltimore Dinner</t>
  </si>
  <si>
    <t>Cam Cowan CVH Event</t>
  </si>
  <si>
    <t>Co-Ed Staff Event</t>
  </si>
  <si>
    <t>Actual</t>
  </si>
  <si>
    <t xml:space="preserve">Percent of GOAL </t>
  </si>
  <si>
    <t xml:space="preserve">Individual </t>
  </si>
  <si>
    <t>Member</t>
  </si>
  <si>
    <t xml:space="preserve">July  </t>
  </si>
  <si>
    <t>9.13.11</t>
  </si>
  <si>
    <t xml:space="preserve">could be $500k </t>
  </si>
  <si>
    <t>Boston Meetings and Speaker's Cabinet dinner</t>
  </si>
  <si>
    <t>SV event with VP Gore - early $$$</t>
  </si>
  <si>
    <t>N/A</t>
  </si>
  <si>
    <t xml:space="preserve">West </t>
  </si>
  <si>
    <t>SV with VP Gore</t>
  </si>
  <si>
    <t>10.13.11</t>
  </si>
  <si>
    <t>Boston Women LEAD event</t>
  </si>
  <si>
    <t>Bob Crowe Boston lunch</t>
  </si>
  <si>
    <t>11.9.11</t>
  </si>
  <si>
    <t xml:space="preserve">Atlanta/Lewis event </t>
  </si>
  <si>
    <t>Virgin Islands Event with DCC and NP</t>
  </si>
  <si>
    <t xml:space="preserve">Boston Meetings   </t>
  </si>
  <si>
    <t>Lou</t>
  </si>
  <si>
    <t>Jim</t>
  </si>
  <si>
    <t>Morichi</t>
  </si>
  <si>
    <t>Nazie</t>
  </si>
  <si>
    <t>Eftekhari</t>
  </si>
  <si>
    <t>Vinesh</t>
  </si>
  <si>
    <t>Virani</t>
  </si>
  <si>
    <t>Pojowaukee</t>
  </si>
  <si>
    <t>Tesesci</t>
  </si>
  <si>
    <t xml:space="preserve">NM </t>
  </si>
  <si>
    <t>Tribes</t>
  </si>
  <si>
    <t>Kildee Retirement Event</t>
  </si>
  <si>
    <t>Maureen</t>
  </si>
  <si>
    <t>Peckman</t>
  </si>
  <si>
    <t xml:space="preserve">Dr. </t>
  </si>
  <si>
    <t>Iqbal</t>
  </si>
  <si>
    <t>First name</t>
  </si>
  <si>
    <t>Last name</t>
  </si>
  <si>
    <t>Alissa</t>
  </si>
  <si>
    <t>Nave</t>
  </si>
  <si>
    <t>Win</t>
  </si>
  <si>
    <t>McCormack</t>
  </si>
  <si>
    <t>Nancy</t>
  </si>
  <si>
    <t>Nordoff</t>
  </si>
  <si>
    <t>Elizabeth</t>
  </si>
  <si>
    <t>Steiner-Hayward</t>
  </si>
  <si>
    <t>NM Swing</t>
  </si>
  <si>
    <t>Boulder Dinner</t>
  </si>
  <si>
    <t>Bould Low Dollar</t>
  </si>
  <si>
    <t>Degette Jt Comm</t>
  </si>
  <si>
    <t>JJ/Katie LA event</t>
  </si>
  <si>
    <t xml:space="preserve">Bita </t>
  </si>
  <si>
    <t>Marissa Mayer</t>
  </si>
  <si>
    <t>Sheryl Sanberg</t>
  </si>
  <si>
    <t>Sacramento early $$</t>
  </si>
  <si>
    <t>10.10.11</t>
  </si>
  <si>
    <t xml:space="preserve">date confirmed with Gore </t>
  </si>
  <si>
    <t>Vegas South Asian Event</t>
  </si>
  <si>
    <t>10.21.2011</t>
  </si>
  <si>
    <t xml:space="preserve">Vegas Women's event </t>
  </si>
  <si>
    <t>Oscar</t>
  </si>
  <si>
    <t>Joyner</t>
  </si>
  <si>
    <t>Stephen</t>
  </si>
  <si>
    <t>Bittel</t>
  </si>
  <si>
    <t>Deutch Calls</t>
  </si>
  <si>
    <t>Satish</t>
  </si>
  <si>
    <t>Gupta</t>
  </si>
  <si>
    <t>Geetha</t>
  </si>
  <si>
    <t>Pandian</t>
  </si>
  <si>
    <t>Russell</t>
  </si>
  <si>
    <t xml:space="preserve">Ed </t>
  </si>
  <si>
    <t>Moody</t>
  </si>
  <si>
    <t>Manal</t>
  </si>
  <si>
    <t>Fakourhy</t>
  </si>
  <si>
    <t xml:space="preserve">100k </t>
  </si>
  <si>
    <t>SJI/Castor Tampa Event</t>
  </si>
  <si>
    <t>Houston Jewish Event with SJI and Amb. Schechter</t>
  </si>
  <si>
    <t>Larson event</t>
  </si>
  <si>
    <t>SAAF $$$</t>
  </si>
  <si>
    <t>Rosa Event</t>
  </si>
  <si>
    <t>Himes Event</t>
  </si>
  <si>
    <t xml:space="preserve">Ken </t>
  </si>
  <si>
    <t>Robinson</t>
  </si>
  <si>
    <t xml:space="preserve">NE </t>
  </si>
  <si>
    <t>Larry</t>
  </si>
  <si>
    <t>Rasky</t>
  </si>
  <si>
    <t>Crymes</t>
  </si>
  <si>
    <t>Pitman</t>
  </si>
  <si>
    <t>Fanjul $$$</t>
  </si>
  <si>
    <t>Michael</t>
  </si>
  <si>
    <t>confirmed on SHH's schedule</t>
  </si>
  <si>
    <t>confirmed on SJI's schedule</t>
  </si>
  <si>
    <t>Hoyer breakfast in Houston with G. Gene</t>
  </si>
  <si>
    <t>Dallas mtgs</t>
  </si>
  <si>
    <t>Corzine Joint Event - EARLY $$$</t>
  </si>
  <si>
    <t>POSTPONED</t>
  </si>
  <si>
    <t>$100k came in in August</t>
  </si>
  <si>
    <t>WJC/Vilsack Event in NYC</t>
  </si>
  <si>
    <t>10.6.11</t>
  </si>
  <si>
    <t>confirmed on NP &amp; SJI calendar</t>
  </si>
  <si>
    <t>10.31.11</t>
  </si>
  <si>
    <t>confirmed with Pres Clinton &amp; Vilsack</t>
  </si>
  <si>
    <t>DC Hoyer Dinner</t>
  </si>
  <si>
    <t xml:space="preserve">PAC &amp; Ind $ </t>
  </si>
  <si>
    <t>Early Hoyer Dinner Money</t>
  </si>
  <si>
    <t>11.3.2011</t>
  </si>
  <si>
    <t>confirmed on Daly's schedule</t>
  </si>
  <si>
    <t>NYC SJI and rollover</t>
  </si>
  <si>
    <t>Jim Dolan Mtg</t>
  </si>
  <si>
    <t>nonresponsive, back in tomorrow Friday 9.8</t>
  </si>
  <si>
    <t>Minneapolis clean up</t>
  </si>
  <si>
    <t>Chicago clean up</t>
  </si>
  <si>
    <t>Tribe SF bfast clean up</t>
  </si>
  <si>
    <t>Jicarrila</t>
  </si>
  <si>
    <t>John</t>
  </si>
  <si>
    <t>Dangora</t>
  </si>
  <si>
    <t>Megan</t>
  </si>
  <si>
    <t>Mirza</t>
  </si>
  <si>
    <t>Mary</t>
  </si>
  <si>
    <t>Davidson</t>
  </si>
  <si>
    <t xml:space="preserve">Nancy </t>
  </si>
  <si>
    <t xml:space="preserve">Win </t>
  </si>
  <si>
    <t>McCormick</t>
  </si>
  <si>
    <t>Steiner Hayward</t>
  </si>
  <si>
    <t>Turner</t>
  </si>
  <si>
    <t>Branch</t>
  </si>
  <si>
    <t>Huenis Mtg</t>
  </si>
  <si>
    <t>SJI in AZ</t>
  </si>
  <si>
    <t>Oakland early $$$</t>
  </si>
  <si>
    <t>SF Women's event early $$$</t>
  </si>
  <si>
    <t xml:space="preserve">MA degegation only </t>
  </si>
  <si>
    <t>Arthur</t>
  </si>
  <si>
    <t>Hertz</t>
  </si>
  <si>
    <t>Adler</t>
  </si>
  <si>
    <t>Early PR $$</t>
  </si>
  <si>
    <t>10.18.11</t>
  </si>
  <si>
    <t>Early Womens Dinner Money</t>
  </si>
  <si>
    <t>PAC</t>
  </si>
  <si>
    <t xml:space="preserve">DC Bfast meetings/Renewal $ </t>
  </si>
  <si>
    <t>Shrub</t>
  </si>
  <si>
    <t>Debs</t>
  </si>
  <si>
    <t>Neil</t>
  </si>
  <si>
    <t>Nilinger</t>
  </si>
  <si>
    <t>Tim</t>
  </si>
  <si>
    <t>Collins</t>
  </si>
  <si>
    <t>Phil</t>
  </si>
  <si>
    <t>Kate &amp; Ken</t>
  </si>
  <si>
    <t>Johnston</t>
  </si>
  <si>
    <t>Krupps</t>
  </si>
  <si>
    <t>SAC Event</t>
  </si>
  <si>
    <t>Burkle Event</t>
  </si>
  <si>
    <t>JJ/Katie Event</t>
  </si>
  <si>
    <t>LA Women's event with Bass &amp; Daphna</t>
  </si>
  <si>
    <t>10.30.11</t>
  </si>
  <si>
    <t>Vegas/Peckman roundtable</t>
  </si>
  <si>
    <t>Isleta of Pueblo</t>
  </si>
  <si>
    <t>Singh</t>
  </si>
  <si>
    <t>Morrissey</t>
  </si>
  <si>
    <t>Mohegan</t>
  </si>
  <si>
    <t>Dolan</t>
  </si>
  <si>
    <t>Dana</t>
  </si>
  <si>
    <t>Guefen</t>
  </si>
  <si>
    <t>Carl</t>
  </si>
  <si>
    <t>Gordon</t>
  </si>
  <si>
    <t>Rick</t>
  </si>
  <si>
    <t>Kuykendall</t>
  </si>
  <si>
    <t>Fakoury</t>
  </si>
  <si>
    <t>Cloobeck</t>
  </si>
  <si>
    <t>Anne</t>
  </si>
  <si>
    <t>Earhardt</t>
  </si>
  <si>
    <t>madad</t>
  </si>
  <si>
    <t>Jane</t>
  </si>
  <si>
    <t>Wolf</t>
  </si>
  <si>
    <t>Cabraser</t>
  </si>
  <si>
    <t>Shorenstein</t>
  </si>
  <si>
    <t>Hays</t>
  </si>
  <si>
    <t>Maria</t>
  </si>
  <si>
    <t>Bell</t>
  </si>
  <si>
    <t>Gov. Davis</t>
  </si>
  <si>
    <t>Angelides</t>
  </si>
  <si>
    <t>Susan</t>
  </si>
  <si>
    <t>Orr</t>
  </si>
  <si>
    <t>David</t>
  </si>
  <si>
    <t>Johnson</t>
  </si>
  <si>
    <t>Zaffaroni</t>
  </si>
  <si>
    <t>Doug</t>
  </si>
  <si>
    <t>Goldman</t>
  </si>
  <si>
    <t>Sperling</t>
  </si>
  <si>
    <t>Roger</t>
  </si>
  <si>
    <t>McNamee</t>
  </si>
  <si>
    <t>Coggans</t>
  </si>
  <si>
    <t>Degette VF</t>
  </si>
  <si>
    <t>Faisal</t>
  </si>
  <si>
    <t>Gill</t>
  </si>
  <si>
    <t>TOTAL</t>
  </si>
  <si>
    <t>Women's Dinner</t>
  </si>
  <si>
    <t>Daschle</t>
  </si>
  <si>
    <t>Clyburn Event</t>
  </si>
  <si>
    <t>Hoyer dinner</t>
  </si>
  <si>
    <t xml:space="preserve">TBD </t>
  </si>
  <si>
    <t>12.8.11</t>
  </si>
  <si>
    <t>Ind 2009</t>
  </si>
  <si>
    <t>% from 2009</t>
  </si>
  <si>
    <t>PAC 2009</t>
  </si>
  <si>
    <t>Member 2009</t>
  </si>
  <si>
    <t>Larson Event</t>
  </si>
  <si>
    <t>Bob Coughlin</t>
  </si>
  <si>
    <t>Woody Kaplan</t>
  </si>
  <si>
    <t>Barbara Lee</t>
  </si>
  <si>
    <t xml:space="preserve">Larry </t>
  </si>
  <si>
    <t xml:space="preserve">Herb </t>
  </si>
  <si>
    <t>Nass</t>
  </si>
  <si>
    <t>Ken</t>
  </si>
  <si>
    <t>Fisher</t>
  </si>
  <si>
    <t>Darcy</t>
  </si>
  <si>
    <t>Bradbury</t>
  </si>
  <si>
    <t>Harvey</t>
  </si>
  <si>
    <t>Krueger</t>
  </si>
  <si>
    <t>Howard</t>
  </si>
  <si>
    <t>Tytel</t>
  </si>
  <si>
    <t>Marty</t>
  </si>
  <si>
    <t>Scheinenman</t>
  </si>
  <si>
    <t>10.3.11</t>
  </si>
  <si>
    <t>11.1.11</t>
  </si>
  <si>
    <t>11.13.11</t>
  </si>
  <si>
    <t>Becerra LA event</t>
  </si>
  <si>
    <t>11.14.11</t>
  </si>
  <si>
    <t>11.9/10</t>
  </si>
  <si>
    <t>NP NYC meeting time</t>
  </si>
  <si>
    <t>Malik (mid June-Sept 30th)</t>
  </si>
  <si>
    <t>% of Goal</t>
  </si>
  <si>
    <t>Early Cam Cowan/CVH Event Money</t>
  </si>
  <si>
    <t>$50k more ind; $25k more PAC</t>
  </si>
  <si>
    <t>11.16.11</t>
  </si>
  <si>
    <t xml:space="preserve">February </t>
  </si>
  <si>
    <t>DCCC NY Issues Conference</t>
  </si>
  <si>
    <t>3.30-4.1</t>
  </si>
  <si>
    <t xml:space="preserve">Women's Staff Director Holiday Cocktails </t>
  </si>
  <si>
    <t>($60k in addition to the Cowan $30k)</t>
  </si>
  <si>
    <t xml:space="preserve">Early Baltimore Event $ </t>
  </si>
  <si>
    <t>12.3.11</t>
  </si>
  <si>
    <t>75k</t>
  </si>
  <si>
    <t>confirmed with SJI, Himes &amp;  Barney</t>
  </si>
  <si>
    <t>Atlanta event with Lewis</t>
  </si>
  <si>
    <t>DC Issues Conference</t>
  </si>
  <si>
    <t>10.26.11</t>
  </si>
  <si>
    <t xml:space="preserve">75k - will do by end of year </t>
  </si>
  <si>
    <t>Pulled because of San Diego</t>
  </si>
  <si>
    <t xml:space="preserve">confirmed   </t>
  </si>
  <si>
    <t xml:space="preserve">confirmed on NP scheduled </t>
  </si>
  <si>
    <t>NE/DC</t>
  </si>
  <si>
    <t>SJI in Philly - Comcast</t>
  </si>
  <si>
    <t>12.13.11</t>
  </si>
  <si>
    <t>Ro Khanna raising project</t>
  </si>
  <si>
    <t>SJI, AYS, Crowley Philly Meetings</t>
  </si>
  <si>
    <t>Boston Speaker's Cabinet dinner</t>
  </si>
  <si>
    <t>Dicks Tribe $$$$</t>
  </si>
  <si>
    <t>Lisa's Q4 goal</t>
  </si>
  <si>
    <t>Teri's Q4 goal</t>
  </si>
  <si>
    <t>Jackie BW Q4 Goal</t>
  </si>
  <si>
    <t>Portland Joint Event</t>
  </si>
  <si>
    <t>11.29.11</t>
  </si>
  <si>
    <t>NYC Women's Event</t>
  </si>
  <si>
    <t xml:space="preserve">NP NYC finance meetings (gund, lippman, debs, ara, spencer) </t>
  </si>
  <si>
    <t>SJI in NYC</t>
  </si>
  <si>
    <t xml:space="preserve">Arnie Hiatt Dinner in Boston </t>
  </si>
  <si>
    <t>Rhode Island - Langevin &amp; Cicilline Event</t>
  </si>
  <si>
    <t>Schakowsky raised</t>
  </si>
  <si>
    <t>$50,000 TOTAL</t>
  </si>
  <si>
    <t>event is at $30k now but not confident</t>
  </si>
  <si>
    <t xml:space="preserve">Name </t>
  </si>
  <si>
    <t>VI Event</t>
  </si>
  <si>
    <t>Tampa $$</t>
  </si>
  <si>
    <t>Peckman-Nave</t>
  </si>
  <si>
    <t>Iqbal/Vegas</t>
  </si>
  <si>
    <t>Oakland</t>
  </si>
  <si>
    <t>Katie/JJ</t>
  </si>
  <si>
    <t>Bass</t>
  </si>
  <si>
    <t>SD Brunch</t>
  </si>
  <si>
    <t>Riley Burnett</t>
  </si>
  <si>
    <t>Russell Budd</t>
  </si>
  <si>
    <t>Ellen Stone Balic</t>
  </si>
  <si>
    <t>Jim Morici</t>
  </si>
  <si>
    <t>Seminole</t>
  </si>
  <si>
    <t>Vinesh Virani</t>
  </si>
  <si>
    <t>Mary Davidson</t>
  </si>
  <si>
    <t>Karen Morris</t>
  </si>
  <si>
    <t>Crowe Event</t>
  </si>
  <si>
    <t>Phil Johnston</t>
  </si>
  <si>
    <t>Women's Boston Bfast</t>
  </si>
  <si>
    <t>Bloomberg $$$</t>
  </si>
  <si>
    <t>John Friedenrich</t>
  </si>
  <si>
    <t>Jane Wolff</t>
  </si>
  <si>
    <t>Kim Polese</t>
  </si>
  <si>
    <t>David Mills</t>
  </si>
  <si>
    <t>Maribelle Leavitt</t>
  </si>
  <si>
    <t>David Sawi</t>
  </si>
  <si>
    <t>Kathy Fields</t>
  </si>
  <si>
    <t>Doug Engmann</t>
  </si>
  <si>
    <t>Gore clean up (friedenrich, sawi, )</t>
  </si>
  <si>
    <t xml:space="preserve">Oakland clean up </t>
  </si>
  <si>
    <t xml:space="preserve">Womens SF event clean up </t>
  </si>
  <si>
    <t>Bass LA women's event clean up</t>
  </si>
  <si>
    <t>SF Meetings</t>
  </si>
  <si>
    <t>12.13/12.14</t>
  </si>
  <si>
    <t>Extra Norcal $$$$</t>
  </si>
  <si>
    <t>Puerto Rico outstanding</t>
  </si>
  <si>
    <t>VI outstanding</t>
  </si>
  <si>
    <t xml:space="preserve">Tampa $$$ (Robert Golding) </t>
  </si>
  <si>
    <t xml:space="preserve">$20k-25k possible </t>
  </si>
  <si>
    <t>Vegas outstanding ($5k from Maureen)</t>
  </si>
  <si>
    <t>Iqbal Vegas Event outstanding</t>
  </si>
  <si>
    <t>Extra Steelworkers $$$</t>
  </si>
  <si>
    <t>Jan 15/16</t>
  </si>
  <si>
    <t>Houston event hosted by Mostyns</t>
  </si>
  <si>
    <t>Laredo event hosted by Rep. Cuellar</t>
  </si>
  <si>
    <t>San Antonio hosted by Rep. Gonzalez</t>
  </si>
  <si>
    <t>Jan TBD</t>
  </si>
  <si>
    <t>Jilla River Tribe check</t>
  </si>
  <si>
    <t>Cherokee Check from Boren May event, Pueblo Islata</t>
  </si>
  <si>
    <t>$33,300 from may event, SJI asked Boren</t>
  </si>
  <si>
    <t>$75k-$100k is outstanding from WA tribes</t>
  </si>
  <si>
    <t>Chicago Muslim American Program Reception</t>
  </si>
  <si>
    <t>3.3.12</t>
  </si>
  <si>
    <t xml:space="preserve">LISA RAISING ADDITIONAl </t>
  </si>
  <si>
    <t>Bob Crowe clean up</t>
  </si>
  <si>
    <t>Boston Women event clean up</t>
  </si>
  <si>
    <t>Ellen Poss Boston Mtg. + Knapp</t>
  </si>
  <si>
    <t>Daley Clean Up</t>
  </si>
  <si>
    <t>Housing Event Clean up</t>
  </si>
  <si>
    <t>$30,800 next year, Crowley working on additional $36k</t>
  </si>
  <si>
    <t>confirmed on NP scheduled, this could be more</t>
  </si>
  <si>
    <t>Forrest County</t>
  </si>
  <si>
    <t>Moses/Dean NYC lunch</t>
  </si>
  <si>
    <t>Podesta Event Indiv $$</t>
  </si>
  <si>
    <t>Becerra Clean up</t>
  </si>
  <si>
    <t>Echostar Event in CO</t>
  </si>
  <si>
    <t>12.12.11</t>
  </si>
  <si>
    <t>Dem for Education Event (Miller/Polis)</t>
  </si>
  <si>
    <t>12.11.11</t>
  </si>
  <si>
    <t>Bal Das breakfast</t>
  </si>
  <si>
    <t>1.19.12</t>
  </si>
  <si>
    <t>El Paso/Reyes Raising</t>
  </si>
  <si>
    <t>1.13/12</t>
  </si>
  <si>
    <t>Austin luncheon hosted by Ben Barnes</t>
  </si>
  <si>
    <t>Jackie asking Bal Das</t>
  </si>
  <si>
    <t>LA meetings</t>
  </si>
  <si>
    <t>SPC SF Thank you Luncheon</t>
  </si>
  <si>
    <t>1.9.12</t>
  </si>
  <si>
    <t xml:space="preserve">AAJ Event in Santa Monica </t>
  </si>
  <si>
    <t>Alisa Nave/Vegas outstanding</t>
  </si>
  <si>
    <t xml:space="preserve">this is in </t>
  </si>
  <si>
    <t xml:space="preserve">$200k in </t>
  </si>
  <si>
    <t>LA NP meetings</t>
  </si>
  <si>
    <t>San Diego meetings</t>
  </si>
  <si>
    <t>Grover Connell NP Meetings &amp; 1 more meeting</t>
  </si>
  <si>
    <t>Women's NYC Event Planning bfast</t>
  </si>
  <si>
    <t>Bill Harris Meeting in DC</t>
  </si>
  <si>
    <t xml:space="preserve">NorCal TY Jan $$ </t>
  </si>
  <si>
    <t>Consultant raising</t>
  </si>
  <si>
    <t>NP meeting with Liza Kazor</t>
  </si>
  <si>
    <t>12.5.11</t>
  </si>
  <si>
    <t>Carol Fulp $$$ Boston outstanding</t>
  </si>
  <si>
    <t>Early Hiatt $$</t>
  </si>
  <si>
    <t>OC Event with Myers</t>
  </si>
  <si>
    <t>LA Events with Chu</t>
  </si>
  <si>
    <t>with another $10k possible from Cordish and TBD from Plank</t>
  </si>
  <si>
    <t>Dr. Sperling Check</t>
  </si>
  <si>
    <t>possibly another $30,800 coming</t>
  </si>
  <si>
    <t>Karen Mehiel $$$</t>
  </si>
  <si>
    <t>Outstanding Housing $$$</t>
  </si>
  <si>
    <t>SJI Trip to Boston &amp; New Hampshire</t>
  </si>
  <si>
    <t>SF NP mtgs/renewals</t>
  </si>
  <si>
    <t>Early Zirkin $$</t>
  </si>
  <si>
    <t>4.23.12</t>
  </si>
  <si>
    <t>3.18.12</t>
  </si>
  <si>
    <t>3.5.12</t>
  </si>
  <si>
    <t>3.4.12</t>
  </si>
  <si>
    <t>confirmed on NP schedule, Moore thinks $80k</t>
  </si>
  <si>
    <t>Milwaukee Rep. Moore brunch</t>
  </si>
  <si>
    <t>3.2.12</t>
  </si>
  <si>
    <t>NP 25th Anniversary Event in NorCAl early $$$</t>
  </si>
  <si>
    <t xml:space="preserve">Getty 24th Anniversary event </t>
  </si>
  <si>
    <t>Muslim American Summit</t>
  </si>
  <si>
    <t>Phoenix Event with Dr. Sperling</t>
  </si>
  <si>
    <t>3.24.12</t>
  </si>
  <si>
    <t>3.25.12</t>
  </si>
  <si>
    <t>2.6.11</t>
  </si>
  <si>
    <t>1.23, 1/31 or 2/1</t>
  </si>
  <si>
    <t>request pending</t>
  </si>
  <si>
    <t xml:space="preserve">Ellen Poss   </t>
  </si>
  <si>
    <t xml:space="preserve">Paul Egerman </t>
  </si>
  <si>
    <t>1.18.12</t>
  </si>
  <si>
    <t>changed date</t>
  </si>
  <si>
    <t>Mehiel NYC renewal event/NP &amp; SJI NYC meetings</t>
  </si>
  <si>
    <t>Early Boston/Lavine $$$</t>
  </si>
  <si>
    <t>Lisa's Q1 goal</t>
  </si>
  <si>
    <t>Teri's Q1 goal</t>
  </si>
  <si>
    <t>Jackie BW Q1 Goal</t>
  </si>
  <si>
    <t>Febuary</t>
  </si>
  <si>
    <t xml:space="preserve">DC renewals/Chairman's Council </t>
  </si>
  <si>
    <t>DC renewals/Hoyer event</t>
  </si>
  <si>
    <t>2.19.12</t>
  </si>
  <si>
    <t>Tribe/Debbie Ho event</t>
  </si>
  <si>
    <t>SJI Arizona Tribe event</t>
  </si>
  <si>
    <t>Arnie Hiatt left over $$$</t>
  </si>
  <si>
    <t>$123,200 could be</t>
  </si>
  <si>
    <t xml:space="preserve">Carol Fulp  </t>
  </si>
  <si>
    <t>Philly Comcast event</t>
  </si>
  <si>
    <t xml:space="preserve">July </t>
  </si>
  <si>
    <t>Early NYC Women's event $$$</t>
  </si>
  <si>
    <t>MW renewals</t>
  </si>
  <si>
    <t xml:space="preserve">2012 Plan </t>
  </si>
  <si>
    <t>Chicago NP meetings</t>
  </si>
  <si>
    <t>1.20.12</t>
  </si>
  <si>
    <t>Boston luncheon with Tom Oneill</t>
  </si>
  <si>
    <t xml:space="preserve">Holt Princeton event </t>
  </si>
  <si>
    <t>possibly $30k-$60k</t>
  </si>
  <si>
    <t>Podesta Early $$</t>
  </si>
  <si>
    <t>Becerra Clean up from December</t>
  </si>
  <si>
    <t xml:space="preserve">$55k high </t>
  </si>
  <si>
    <t xml:space="preserve">goal was $50k </t>
  </si>
  <si>
    <t>Bass Conway Collin bfast with NP</t>
  </si>
  <si>
    <t>Denver early $$$</t>
  </si>
  <si>
    <t>Steve Myers renewals</t>
  </si>
  <si>
    <t>Denver Luncheon + NP mtgs</t>
  </si>
  <si>
    <t xml:space="preserve">Tribe renewals </t>
  </si>
  <si>
    <t>Seattle Dicks Event with NP</t>
  </si>
  <si>
    <t>NCAI DC Reception</t>
  </si>
  <si>
    <t>HOLD</t>
  </si>
  <si>
    <t xml:space="preserve">need new date </t>
  </si>
  <si>
    <t>NP NYC meetings/early women's event $$$</t>
  </si>
  <si>
    <t>2.13.12</t>
  </si>
  <si>
    <t>LA Women's event with Cindy Horn</t>
  </si>
  <si>
    <t>5.23.12</t>
  </si>
  <si>
    <t>5.22.12</t>
  </si>
  <si>
    <t>DC Women's event</t>
  </si>
  <si>
    <t>6.19.12</t>
  </si>
  <si>
    <t>2.7.12</t>
  </si>
  <si>
    <t>Larry O'Brien</t>
  </si>
  <si>
    <t>2.9.12</t>
  </si>
  <si>
    <t>2.15.12</t>
  </si>
  <si>
    <t>6.25.12</t>
  </si>
  <si>
    <t>3.8.12</t>
  </si>
  <si>
    <t>3.7.12</t>
  </si>
  <si>
    <t>5.16.12</t>
  </si>
  <si>
    <t>4.4.12</t>
  </si>
  <si>
    <t>1.31.12</t>
  </si>
  <si>
    <t>SD/LA NP meetings</t>
  </si>
  <si>
    <t>2.12-1.13</t>
  </si>
  <si>
    <t>Vegas event hosted by Titus &amp; Horsford</t>
  </si>
  <si>
    <t>Biden DC/VA dinner</t>
  </si>
  <si>
    <t>4.26.12</t>
  </si>
  <si>
    <t>NYC LGBT Event</t>
  </si>
  <si>
    <t>JUNE TBD</t>
  </si>
  <si>
    <t xml:space="preserve">Paul Pandian Renewal </t>
  </si>
  <si>
    <t xml:space="preserve">Akin Gump DC bfast (NP, SJI, Lujan, Pastor) </t>
  </si>
  <si>
    <t>2.2.11</t>
  </si>
  <si>
    <t>New Dem Event Ind $$</t>
  </si>
  <si>
    <t>DC NP Meetings/General Mid-Atl Renewal</t>
  </si>
  <si>
    <t>Early Biden Event Money</t>
  </si>
  <si>
    <t>Barney Frank's 25th Anniversary Coming Out Party</t>
  </si>
  <si>
    <t>5.30.12</t>
  </si>
  <si>
    <t>Al Moses Dinner</t>
  </si>
  <si>
    <t>balance</t>
  </si>
  <si>
    <t xml:space="preserve">Women's Staff Cocktail Reception w/ Catlin &amp; Alexis </t>
  </si>
  <si>
    <t>3.22.12</t>
  </si>
  <si>
    <t xml:space="preserve">MW renewals ($25k of this is Chicago $$) </t>
  </si>
  <si>
    <t>Schakowsky Chicago event</t>
  </si>
  <si>
    <t>WI NP meetings - Mamalakis</t>
  </si>
  <si>
    <t>NCAI/Tribe Political Update with Robby</t>
  </si>
  <si>
    <t>Dallas event hosted by Stanleys &amp; Sayles</t>
  </si>
  <si>
    <t>4.30.12</t>
  </si>
  <si>
    <t>NYC NP/SJI meetings</t>
  </si>
  <si>
    <t>Donna edward MD event</t>
  </si>
  <si>
    <t>5.24.11</t>
  </si>
  <si>
    <t>Rep. Sewell Alabama Event with Hoyer</t>
  </si>
  <si>
    <t>Dick Holland - Omaha</t>
  </si>
  <si>
    <t>Additional Tribes $$$$</t>
  </si>
  <si>
    <t xml:space="preserve">March   </t>
  </si>
  <si>
    <t>Salt River $10,000-$30,800</t>
  </si>
  <si>
    <t>5.2.12</t>
  </si>
  <si>
    <t>Art Ortenberg &amp; Drexlers (NP meetings)</t>
  </si>
  <si>
    <t>Velazquez event with SJI</t>
  </si>
  <si>
    <t>3.14.12</t>
  </si>
  <si>
    <t xml:space="preserve">aim for $100k </t>
  </si>
  <si>
    <t>Sacramento event with NP, Angelides</t>
  </si>
  <si>
    <t>6.22.12</t>
  </si>
  <si>
    <t>Detroit event - CANCELLED</t>
  </si>
  <si>
    <t>Nazie $$$</t>
  </si>
  <si>
    <t>Soboba, Pascua Yaqui, Poarch</t>
  </si>
  <si>
    <t>Pechanga, Aqua Calliente, Moronga Band, Chickasaw($92,400)</t>
  </si>
  <si>
    <t>MW/tribe</t>
  </si>
  <si>
    <t>Larry Rosenthal Florida Tribe event</t>
  </si>
  <si>
    <t>6.21.12</t>
  </si>
  <si>
    <t>6.15.12</t>
  </si>
  <si>
    <t>SF 25th Anniversary Large event</t>
  </si>
  <si>
    <t>Debbie Ho Tribe event in SF</t>
  </si>
  <si>
    <t>LA Meetings/SD meetings</t>
  </si>
  <si>
    <t>Puerto Rico event with PP &amp; NP</t>
  </si>
  <si>
    <t>Boston meetings/Bob Crowe</t>
  </si>
  <si>
    <t>5.3.12</t>
  </si>
  <si>
    <t>LA dinner with Michael Smith &amp; Jim Costos</t>
  </si>
  <si>
    <t>CT Women's event with Rosa &amp; NP</t>
  </si>
  <si>
    <t>6.11.12</t>
  </si>
  <si>
    <t>6.4.12/6.14.12</t>
  </si>
  <si>
    <t>Deutch South Florida event</t>
  </si>
  <si>
    <t>July TBD</t>
  </si>
  <si>
    <t>Norman Estes/Napa luncheon</t>
  </si>
  <si>
    <t>8.10.12</t>
  </si>
  <si>
    <t>2012 to schedule</t>
  </si>
  <si>
    <t xml:space="preserve">SF Women's event </t>
  </si>
  <si>
    <t>Baltimore event</t>
  </si>
  <si>
    <t>Boulder event hosted by Rep Polis with NP</t>
  </si>
  <si>
    <t>August TBD</t>
  </si>
  <si>
    <t>VP Biden event NYC</t>
  </si>
  <si>
    <t>Larson's lunchon/bocce</t>
  </si>
  <si>
    <t>9.26.12</t>
  </si>
  <si>
    <t>Yarmuth has not been responsive for an entire year</t>
  </si>
  <si>
    <t>Lewis has not been responsive on dates</t>
  </si>
  <si>
    <t>Chu has been completely unresponsive to all outreach</t>
  </si>
  <si>
    <t>Santa Barbara event</t>
  </si>
  <si>
    <t>Roz Larger low dollar LA event</t>
  </si>
  <si>
    <t>Q3/Q4</t>
  </si>
  <si>
    <t>Rasmussens</t>
  </si>
  <si>
    <t>Early Crane Dinner $$</t>
  </si>
  <si>
    <t>Bob Johnson</t>
  </si>
  <si>
    <t>4.1.-4.4</t>
  </si>
  <si>
    <t xml:space="preserve">Tribe </t>
  </si>
  <si>
    <t>Aqua Caliente Tribe</t>
  </si>
  <si>
    <t>Early Al Moses Dinner $</t>
  </si>
  <si>
    <t>5.17.12</t>
  </si>
  <si>
    <t>Hoyer/Crowley DC Ind $$ Dinner</t>
  </si>
  <si>
    <t xml:space="preserve">General Renewal/Crane clean Up </t>
  </si>
  <si>
    <t>Pascua Yaqui Tribe</t>
  </si>
  <si>
    <t>Salt River</t>
  </si>
  <si>
    <t>McCollum Tribe raising</t>
  </si>
  <si>
    <t>NP So Cal meetings/Early LA event</t>
  </si>
  <si>
    <t>May</t>
  </si>
  <si>
    <t>Getty follow up</t>
  </si>
  <si>
    <t>Terri's high Q1 high goal</t>
  </si>
  <si>
    <t>Tohono O'hno, Mississippi Choctaw &amp; Tuxica Biluxi</t>
  </si>
  <si>
    <t xml:space="preserve">SJI in Chicago </t>
  </si>
  <si>
    <t>4.20.12</t>
  </si>
  <si>
    <t>5.4/5.5</t>
  </si>
  <si>
    <t xml:space="preserve">reaching for $150k </t>
  </si>
  <si>
    <t xml:space="preserve">Yarmuth raising from family </t>
  </si>
  <si>
    <t>Dan Kildee raising</t>
  </si>
  <si>
    <t>Majority Makers pledge</t>
  </si>
  <si>
    <t>Kind Tribe raising</t>
  </si>
  <si>
    <t>7.17.12</t>
  </si>
  <si>
    <t>confirmed on VPOTUS schedule</t>
  </si>
  <si>
    <t>CO Clean up - Hasans</t>
  </si>
  <si>
    <t>Early SAC $$</t>
  </si>
  <si>
    <t>NAPA $$$</t>
  </si>
  <si>
    <t>Becerra event in Q3</t>
  </si>
  <si>
    <t>Early LGBT NYC event</t>
  </si>
  <si>
    <t>Early CT women $$$</t>
  </si>
  <si>
    <t>Holt Princeton early $$</t>
  </si>
  <si>
    <t>Comcast early PA $$</t>
  </si>
  <si>
    <t>Indianapolis event with Carson &amp; Visclosky</t>
  </si>
  <si>
    <t>Late Dallas $$$</t>
  </si>
  <si>
    <t>Dallas NP mtgs</t>
  </si>
  <si>
    <t>Clean Up Biden Dinner $</t>
  </si>
  <si>
    <t>$15k Romesh/$15k Dwoskin</t>
  </si>
  <si>
    <t>Hoyer/Crowley DC Ind $$ Dinner- early money</t>
  </si>
  <si>
    <t>April NP Chicago mtgs</t>
  </si>
  <si>
    <t>Early WA event $$$</t>
  </si>
  <si>
    <t>WA Event Extra $$$</t>
  </si>
  <si>
    <t>Joyce Beatty raising</t>
  </si>
  <si>
    <t>Christine Venier/Oregon renewal</t>
  </si>
  <si>
    <t>6.25 June SF event early $$$</t>
  </si>
  <si>
    <t>LA women's follow up $$ &amp; meetings</t>
  </si>
  <si>
    <t>Ron Moelis/SF event with DeGette</t>
  </si>
  <si>
    <t>8.22.12</t>
  </si>
  <si>
    <t>10.12.12</t>
  </si>
  <si>
    <t>6.13.12</t>
  </si>
  <si>
    <t>Cape Cod event with NP &amp; Joe Kennedy III</t>
  </si>
  <si>
    <t>9.27.12</t>
  </si>
  <si>
    <t>West/Tribe</t>
  </si>
  <si>
    <t xml:space="preserve">Lujan NM event (ABQ) </t>
  </si>
  <si>
    <t>not NP - Moran, McCollum, Rahall</t>
  </si>
  <si>
    <t>7.30.12</t>
  </si>
  <si>
    <t>Kemal/Cuellar event</t>
  </si>
  <si>
    <t>10.7.12</t>
  </si>
  <si>
    <t>NP Boston meetings</t>
  </si>
  <si>
    <t>6.12.2012</t>
  </si>
  <si>
    <t>6.28.12</t>
  </si>
  <si>
    <t>Dennis McClellan Event</t>
  </si>
  <si>
    <t>Seminoles</t>
  </si>
  <si>
    <t>SagChipp</t>
  </si>
  <si>
    <t>Columbus event with NP &amp; Beatty</t>
  </si>
  <si>
    <t>Cleveland event with NP &amp; Beatty</t>
  </si>
  <si>
    <t>Portland event with Bonamici &amp; Blumenauer</t>
  </si>
  <si>
    <t>NP Hamptons Meetings</t>
  </si>
  <si>
    <t>7.9.12</t>
  </si>
  <si>
    <t>SF NP meetings</t>
  </si>
  <si>
    <t>7.13.12</t>
  </si>
  <si>
    <t>Gianopulous early $$</t>
  </si>
  <si>
    <t>7.15.12</t>
  </si>
  <si>
    <t>Estes Dinner</t>
  </si>
  <si>
    <t>7.10.12</t>
  </si>
  <si>
    <t>SV event with Lofgren, Eshoo &amp; NP</t>
  </si>
  <si>
    <t>NYC NP/SJI Meetings</t>
  </si>
  <si>
    <t>could be additional $30k for event</t>
  </si>
  <si>
    <t>Paul Sagan Event in Boston</t>
  </si>
  <si>
    <t>Cuellar/Kemal event in Houston</t>
  </si>
  <si>
    <t>DC Meetings</t>
  </si>
  <si>
    <t>7.27.12</t>
  </si>
  <si>
    <t>need to schedule</t>
  </si>
  <si>
    <t>7.24.2012</t>
  </si>
  <si>
    <t>Goal=$2m</t>
  </si>
  <si>
    <t>8.30.12</t>
  </si>
  <si>
    <t>Giannopolous event in LA</t>
  </si>
  <si>
    <t>9.24.12</t>
  </si>
  <si>
    <t>Pingree/Sussman raising</t>
  </si>
  <si>
    <t>could be $300k-$500k</t>
  </si>
  <si>
    <t>Goal=$1.25m/$750k</t>
  </si>
  <si>
    <t>Goal = $3m/$2m</t>
  </si>
  <si>
    <t>Goal = $3.25m/$2m</t>
  </si>
  <si>
    <t>Goal = $750k/$250k</t>
  </si>
  <si>
    <t>Goal - $1m/$250k</t>
  </si>
  <si>
    <t>Early Biden $$$</t>
  </si>
  <si>
    <t>SJI Colorado mtg</t>
  </si>
  <si>
    <t>9.11.12</t>
  </si>
  <si>
    <t>request in NPs office</t>
  </si>
  <si>
    <t>May Money In</t>
  </si>
  <si>
    <t>June Money In</t>
  </si>
  <si>
    <t>HCs</t>
  </si>
  <si>
    <t>9.15.12</t>
  </si>
  <si>
    <t>July Tribe Money</t>
  </si>
  <si>
    <t>$30k-$50k in tribes</t>
  </si>
  <si>
    <t>Early Rosenthal Tribe $$$</t>
  </si>
  <si>
    <t>Outstanding SF 6.25 money</t>
  </si>
  <si>
    <t xml:space="preserve">      </t>
  </si>
  <si>
    <t>Goal=$1.5m/$1.25m</t>
  </si>
  <si>
    <t>8.3.12</t>
  </si>
  <si>
    <t>Muslim American DC event</t>
  </si>
  <si>
    <t>Tribe Sept $$</t>
  </si>
  <si>
    <t>8.18.12</t>
  </si>
  <si>
    <t>Casey Wasserman $$$</t>
  </si>
  <si>
    <t>Bob Greene Napa $$$</t>
  </si>
  <si>
    <t>10.9.12</t>
  </si>
  <si>
    <t>Huffman Marin County Event</t>
  </si>
  <si>
    <t>Sept TBD</t>
  </si>
  <si>
    <t>HALLS</t>
  </si>
  <si>
    <t xml:space="preserve">$60,000 possible for July </t>
  </si>
  <si>
    <t xml:space="preserve">MW  </t>
  </si>
  <si>
    <t>could be $45k</t>
  </si>
  <si>
    <t>Jack Marco - Convention</t>
  </si>
  <si>
    <t>Bev Grossman + Gino</t>
  </si>
  <si>
    <t>Yarmuth Max out</t>
  </si>
  <si>
    <t>Ellison outstanding</t>
  </si>
  <si>
    <t>Portland early $$$</t>
  </si>
  <si>
    <t>Mike Doyle</t>
  </si>
  <si>
    <t>Crane Indy $$$</t>
  </si>
  <si>
    <t>Nazie remaining</t>
  </si>
  <si>
    <t>Shiran/Iranian $$</t>
  </si>
  <si>
    <t>Mamalakis $$$</t>
  </si>
  <si>
    <t>Matt Bergman</t>
  </si>
  <si>
    <t>Maryanne Tagney Jones</t>
  </si>
  <si>
    <t>Cherokee (OK)</t>
  </si>
  <si>
    <t>No more Boren</t>
  </si>
  <si>
    <t xml:space="preserve">Oneida (NY) </t>
  </si>
  <si>
    <t>could be $30k</t>
  </si>
  <si>
    <t>San Manuel</t>
  </si>
  <si>
    <t>Sycuan Band</t>
  </si>
  <si>
    <t>Vargas call</t>
  </si>
  <si>
    <t>Vargas Tribe $$$$</t>
  </si>
  <si>
    <t>Vargas making calls</t>
  </si>
  <si>
    <t>Pokagon Band of Potawatomi</t>
  </si>
  <si>
    <t>South renewals</t>
  </si>
  <si>
    <t>Early Florida $$$</t>
  </si>
  <si>
    <t>NP Florida meetings</t>
  </si>
  <si>
    <t>8.4.12</t>
  </si>
  <si>
    <t>6.5.12</t>
  </si>
  <si>
    <t>NYC Gore event</t>
  </si>
  <si>
    <t>10.5.12</t>
  </si>
  <si>
    <t>Oneida of WI</t>
  </si>
  <si>
    <t>NE renewals</t>
  </si>
  <si>
    <t xml:space="preserve">Philly Schwartz event with Secretary Albright </t>
  </si>
  <si>
    <t>NYC Gore Luncheon - early $$$</t>
  </si>
  <si>
    <t>NYC meeting times</t>
  </si>
  <si>
    <t>10.17.12</t>
  </si>
  <si>
    <t>Boston meetings</t>
  </si>
  <si>
    <t>Hakem Jefferies raising</t>
  </si>
  <si>
    <t xml:space="preserve">Estes breakfast </t>
  </si>
  <si>
    <t>Carrin Pattman/Houston women's event + Thierry's $$</t>
  </si>
  <si>
    <t>Balvinder Singh Chicago event</t>
  </si>
  <si>
    <t>Italian American lunch with Tony Romanucci</t>
  </si>
  <si>
    <t>10.6.12</t>
  </si>
  <si>
    <t>Trial Lawyers Chicago event with Tony Romanucci</t>
  </si>
  <si>
    <t>Greenwich Women's event with Susan Carmichael</t>
  </si>
  <si>
    <t>10.21.12</t>
  </si>
  <si>
    <t>Vela Texas event with Hoyer</t>
  </si>
  <si>
    <t>Bill Daley</t>
  </si>
  <si>
    <t>Lujan NM event (ABQ)  remaining</t>
  </si>
  <si>
    <t>remaining from august event</t>
  </si>
  <si>
    <t>Ratner's $$$</t>
  </si>
  <si>
    <t>President Gee $$$</t>
  </si>
  <si>
    <t xml:space="preserve">Picayune </t>
  </si>
  <si>
    <t>Puerto Rico problem check</t>
  </si>
  <si>
    <t>South Florida remaininig</t>
  </si>
  <si>
    <t>NP Houston Mtgs (Gordon &amp; Phyllis Cohen)</t>
  </si>
  <si>
    <t xml:space="preserve">possible recount </t>
  </si>
  <si>
    <t>OCT TBD</t>
  </si>
  <si>
    <t>Alan Solomont check</t>
  </si>
  <si>
    <t>Vargas Secret $30,800 check</t>
  </si>
  <si>
    <t>General DC Collection</t>
  </si>
  <si>
    <t>Staff Event</t>
  </si>
  <si>
    <t>10.11.12</t>
  </si>
  <si>
    <t xml:space="preserve">NE renewals </t>
  </si>
  <si>
    <t>Minneapolis Dinner</t>
  </si>
  <si>
    <t>10.1.12</t>
  </si>
  <si>
    <t>Wise/Moore</t>
  </si>
  <si>
    <t>Dan Kildee mtg on 10.15</t>
  </si>
  <si>
    <t>Rosenthal/Kildee</t>
  </si>
  <si>
    <t>Tunixa Bluxci</t>
  </si>
  <si>
    <t>Ho Chunk</t>
  </si>
  <si>
    <t>Jilla River</t>
  </si>
  <si>
    <t>Recount</t>
  </si>
  <si>
    <t>Brian Bates</t>
  </si>
  <si>
    <t>Raj Fernando</t>
  </si>
  <si>
    <t>Jack Marco</t>
  </si>
  <si>
    <t>Michael Cioffi</t>
  </si>
  <si>
    <t>Ann Stack</t>
  </si>
  <si>
    <t>Soboba</t>
  </si>
  <si>
    <t>Jill River</t>
  </si>
  <si>
    <t>Chicasaw</t>
  </si>
  <si>
    <t xml:space="preserve">Pechanga </t>
  </si>
  <si>
    <t>Gottlieb</t>
  </si>
  <si>
    <t>Tony Rossi</t>
  </si>
  <si>
    <t>West General</t>
  </si>
  <si>
    <t>RECOUNT: Goal = $275k</t>
  </si>
  <si>
    <t>DC/PAC</t>
  </si>
  <si>
    <t>Steve Buffone</t>
  </si>
  <si>
    <t>Ledley $$$</t>
  </si>
  <si>
    <t>Potawatami/Kildee</t>
  </si>
  <si>
    <t>Veasey Event in Ft. Worth</t>
  </si>
  <si>
    <t>Kildee Tribe $$</t>
  </si>
  <si>
    <t>Vargas tribe $$</t>
  </si>
  <si>
    <t>Brian Synder</t>
  </si>
  <si>
    <t>Ann C Chambers</t>
  </si>
  <si>
    <t>Soros $$</t>
  </si>
  <si>
    <t>January Goal</t>
  </si>
  <si>
    <t>February Goal</t>
  </si>
  <si>
    <t>March Goal</t>
  </si>
  <si>
    <t>Total</t>
  </si>
  <si>
    <t>DC Total</t>
  </si>
  <si>
    <t>South Total</t>
  </si>
  <si>
    <t>Regional Quarterly Totals</t>
  </si>
  <si>
    <t>Midwest Total</t>
  </si>
  <si>
    <t>West Total</t>
  </si>
  <si>
    <t>NE Total</t>
  </si>
  <si>
    <t>Q1 Total</t>
  </si>
  <si>
    <t>Percentage of Q1 Goal</t>
  </si>
  <si>
    <t>Terri's Q1 goal</t>
  </si>
  <si>
    <t>Q1 Spring PAC Reception</t>
  </si>
  <si>
    <t>approx $20k PAC $$</t>
  </si>
  <si>
    <t>Bill Harris Breakfast</t>
  </si>
  <si>
    <t>Joaquin Castro  Reception</t>
  </si>
  <si>
    <t>Cuellar</t>
  </si>
  <si>
    <t>DC SPC Meetings</t>
  </si>
  <si>
    <t>NY Issues Conference</t>
  </si>
  <si>
    <t>Renewals/General $</t>
  </si>
  <si>
    <t>NY Renewal Event</t>
  </si>
  <si>
    <t>Israel Chicago Political Update/Meetings</t>
  </si>
  <si>
    <t>Pingree/Sussman</t>
  </si>
  <si>
    <t>AZ Sperling Event</t>
  </si>
  <si>
    <t>CO Meetings</t>
  </si>
  <si>
    <t>Muslim American Event</t>
  </si>
  <si>
    <t>CO Stanton Dodge Event</t>
  </si>
  <si>
    <t>Total Goal</t>
  </si>
  <si>
    <t>January 17 or 18</t>
  </si>
  <si>
    <t>Sundance Meetings (1-2)</t>
  </si>
  <si>
    <t>SF Political Update + Meetings</t>
  </si>
  <si>
    <t>LA Political update + Day of Meetings</t>
  </si>
  <si>
    <t>Scheduling Request w/ MM</t>
  </si>
  <si>
    <t>Vin Ryan Family Get Together in FL</t>
  </si>
  <si>
    <t xml:space="preserve">February 19 &amp; 20 </t>
  </si>
  <si>
    <t>South Region</t>
  </si>
  <si>
    <t>Q1 Goals BY MONTH</t>
  </si>
  <si>
    <t>Q1 Goals BY REGION</t>
  </si>
  <si>
    <t>Boston Political Update w SJI</t>
  </si>
  <si>
    <t>Confirmed on SJI's calendar</t>
  </si>
  <si>
    <t>Confirmed on NP's calendar</t>
  </si>
  <si>
    <t>Nancy Zirkin Event</t>
  </si>
  <si>
    <t>Pending NP's schedule - wait to reach out</t>
  </si>
  <si>
    <t>Feb 22 &amp; 24</t>
  </si>
  <si>
    <t xml:space="preserve">approx 75K PAC $$; NP wants them to commit to $500k </t>
  </si>
  <si>
    <t>Long Island hosted by Laurie and Marty Scheinman - Joint Israel VF</t>
  </si>
  <si>
    <t>Tribe Commits</t>
  </si>
  <si>
    <t>DC Region Individual Goal</t>
  </si>
  <si>
    <t>PAC Goal</t>
  </si>
  <si>
    <t>Februay</t>
  </si>
  <si>
    <t>Regional Goal Total</t>
  </si>
  <si>
    <t>February Original Goal</t>
  </si>
  <si>
    <t>March Original Goal</t>
  </si>
  <si>
    <t>Total Q1 Original Goal</t>
  </si>
  <si>
    <t>Total Q1 Regional Goals</t>
  </si>
  <si>
    <t>Brownstein Hyatt Event</t>
  </si>
  <si>
    <t>Mehlman Vogel Castagnetti</t>
  </si>
  <si>
    <t>other MOCs other than NP</t>
  </si>
  <si>
    <t>DC Defense Dinner</t>
  </si>
  <si>
    <t>Realtors Raising Program</t>
  </si>
  <si>
    <t>May be 10-15k per month; mike talking to Scott</t>
  </si>
  <si>
    <t xml:space="preserve">DC </t>
  </si>
  <si>
    <t>WomenLEAD DC Event</t>
  </si>
  <si>
    <t>Ogilvy</t>
  </si>
  <si>
    <t>DLA Piper</t>
  </si>
  <si>
    <t>Feb. 1</t>
  </si>
  <si>
    <t>Titus Las Vegas Political Update</t>
  </si>
  <si>
    <t>Scheduling Request pending; approx $50k PAC $$</t>
  </si>
  <si>
    <t>Houston - Kemal Dinner</t>
  </si>
  <si>
    <t>Frankel Event</t>
  </si>
  <si>
    <t>Confirmed on NP's and SJI's calendar</t>
  </si>
  <si>
    <t>Gephardt Event</t>
  </si>
  <si>
    <t>confirmed on NP's and SJI's calendar</t>
  </si>
  <si>
    <t xml:space="preserve">confirmed on NP's calendar </t>
  </si>
  <si>
    <t>Mitch Draizin LGBT</t>
  </si>
  <si>
    <t>NY POLITICAL UPDATE w SJI &amp; Meetings</t>
  </si>
  <si>
    <t>Jonathan Levine Boston Event</t>
  </si>
  <si>
    <t>Lowey NY Lunch</t>
  </si>
  <si>
    <t>Santa Fe - Lujan Event</t>
  </si>
  <si>
    <t>Barnes Austin</t>
  </si>
  <si>
    <t>Marc Stanley in Dallas</t>
  </si>
  <si>
    <t>Confirmed Event; NE is $100k; 40k South; $10k West</t>
  </si>
  <si>
    <t>New Dem Reception</t>
  </si>
  <si>
    <t>CANCELED</t>
  </si>
  <si>
    <t>Canceled</t>
  </si>
  <si>
    <t>pending NP's schedule</t>
  </si>
  <si>
    <t>approx $10k PAC $$; MEETING w SJI asks for $60k personal</t>
  </si>
  <si>
    <t>Crowley and SHH confirmed; SJI stopping by; overall goal estimate $150k; 140k PAC</t>
  </si>
  <si>
    <t>Confirmed on NP's calendar; Total event goal $100k $15k PAC is in</t>
  </si>
  <si>
    <t>May 1st or 19th or 20th in the works</t>
  </si>
  <si>
    <t>All Getty $</t>
  </si>
  <si>
    <t>PAC $15k</t>
  </si>
  <si>
    <t>$30k in in feb; credit to SJI meetings</t>
  </si>
  <si>
    <t>New Orleans Superbowl Party</t>
  </si>
  <si>
    <t>NY Meetings/renewals</t>
  </si>
  <si>
    <t xml:space="preserve">John Larson CT </t>
  </si>
  <si>
    <t>Free</t>
  </si>
  <si>
    <t>Inaguration Weekend Luncheon/Renewal</t>
  </si>
  <si>
    <t>Percent to Goal</t>
  </si>
  <si>
    <t>Benioff/Tech Event?</t>
  </si>
  <si>
    <t>Debbie Ho Dinner</t>
  </si>
  <si>
    <t>FL NP &amp; SJI Meetings (Miami &amp; Pacific Beach)</t>
  </si>
  <si>
    <t>Boston Meetings &amp; Renewal Dinner</t>
  </si>
  <si>
    <t>Akin Gump Event</t>
  </si>
  <si>
    <t>LA Q1 Renewal Event with Becerra</t>
  </si>
  <si>
    <t>Bennie Thompson Trial Lawyer Event</t>
  </si>
  <si>
    <t>Rep. Kilmer Seattle Event</t>
  </si>
  <si>
    <t>Rep. Beatty event in OH</t>
  </si>
  <si>
    <t>Confirmed on NP's calendar; Grijalva - said he was going to raise tribe money for az event - and wants to call individuals pls follow up</t>
  </si>
  <si>
    <t>Rep. Huffman Marin Event</t>
  </si>
  <si>
    <t>Rep. Deutch South FL Event</t>
  </si>
  <si>
    <t>Ami Bera Victory Fund Asks</t>
  </si>
  <si>
    <t>Baltimore Event</t>
  </si>
  <si>
    <t>Degette Women's Event</t>
  </si>
  <si>
    <t>FIRST LADY WOMEN's EVENT - SF</t>
  </si>
  <si>
    <t>POTUS JOINT DSCC LA EVENT</t>
  </si>
  <si>
    <t>POTUS JOINT DSCC EVENT - NYC</t>
  </si>
  <si>
    <t>POTUS CHICAGO EVENT</t>
  </si>
  <si>
    <t>POTUS - SEATTLE EVENT</t>
  </si>
  <si>
    <t>Napa Valley Issues Conf</t>
  </si>
  <si>
    <t>POTUS BOSTON EVENT (Kennedy)</t>
  </si>
  <si>
    <t>Matsui Sacramento Event</t>
  </si>
  <si>
    <t>Tina Thomas interested in hosting</t>
  </si>
  <si>
    <t>Veasey - Ft. Worth Lunch</t>
  </si>
  <si>
    <t>Matsui/Eshoo DC event</t>
  </si>
  <si>
    <t>Crane/NRG NJ Event</t>
  </si>
  <si>
    <t>Patton Boggs</t>
  </si>
  <si>
    <t>Ietan Raise</t>
  </si>
  <si>
    <t>See if we should do separate Schuster event??</t>
  </si>
  <si>
    <t>Rep. Lee East Bay event w/ Crowley</t>
  </si>
  <si>
    <t>Boston Reschedule</t>
  </si>
  <si>
    <t>Quigley SJI/Mets Game Fundraiser</t>
  </si>
  <si>
    <t>Kaptur Cleveland Event</t>
  </si>
  <si>
    <t>ACTUAL</t>
  </si>
  <si>
    <t>Nixon Peabody w Eshoo</t>
  </si>
  <si>
    <t>all PAC money</t>
  </si>
  <si>
    <t xml:space="preserve">Rep. Delaney Event </t>
  </si>
  <si>
    <t>Tbd</t>
  </si>
  <si>
    <t>Cohen/FedEx Event</t>
  </si>
  <si>
    <t>Schuster /Cape Event w Kennedy</t>
  </si>
  <si>
    <t>Women's Planning Tea</t>
  </si>
  <si>
    <t>Jason Freeman - Event in Houston</t>
  </si>
  <si>
    <t>SJI Meetings</t>
  </si>
  <si>
    <t>Vargas San Diego</t>
  </si>
  <si>
    <t>Rep. Ciccilline</t>
  </si>
  <si>
    <t>Polis in Austin</t>
  </si>
  <si>
    <t>Dave Glassco meeting</t>
  </si>
  <si>
    <t>they have $150k in march targets</t>
  </si>
  <si>
    <t>Carrin Pattman - Women's Meeting</t>
  </si>
  <si>
    <t>LA Event hosted by Wendy &amp; Barry Meyer</t>
  </si>
  <si>
    <t>canceled</t>
  </si>
  <si>
    <t>NP AZ Meetings</t>
  </si>
  <si>
    <t>Getty Dinner - POTUS</t>
  </si>
  <si>
    <t xml:space="preserve">NP Meetings in Houston </t>
  </si>
  <si>
    <t>Chu Dim Sum</t>
  </si>
  <si>
    <t>NM Meetings</t>
  </si>
  <si>
    <t>Polis Boulder Events</t>
  </si>
  <si>
    <t>Breakfast with Eugene Ludwig</t>
  </si>
  <si>
    <t>LGBT Event hosted by Robert Raben</t>
  </si>
  <si>
    <t>Donna Edwards National Harbor</t>
  </si>
  <si>
    <t xml:space="preserve">Arnie Hiatt Boston Dinner </t>
  </si>
  <si>
    <t>Breakfast with the Dwoskins</t>
  </si>
  <si>
    <t>Ways &amp; Means Dinner w Levin</t>
  </si>
  <si>
    <t>may want to wait until 2014</t>
  </si>
  <si>
    <t>Q2 Goals BY REGION</t>
  </si>
  <si>
    <t>Q2 Goals BY MONTH</t>
  </si>
  <si>
    <t>My Projections</t>
  </si>
  <si>
    <t>New Proposed Q2 Indiv Goals</t>
  </si>
  <si>
    <t>April Goal</t>
  </si>
  <si>
    <t>May Goal</t>
  </si>
  <si>
    <t>June Goal</t>
  </si>
  <si>
    <t xml:space="preserve">June </t>
  </si>
  <si>
    <t>AT&amp;T Dinner</t>
  </si>
  <si>
    <t>Lisa's Q2 goal</t>
  </si>
  <si>
    <t>Terri's Q2 goal</t>
  </si>
  <si>
    <t>Jackie BW Q2 Goal</t>
  </si>
  <si>
    <t>Total Q2 Original Goal</t>
  </si>
  <si>
    <t>Total Q2 Regional Goals</t>
  </si>
  <si>
    <t>May Proposed Goal</t>
  </si>
  <si>
    <t>April Proposed Goal</t>
  </si>
  <si>
    <t>June Proposed Goal</t>
  </si>
  <si>
    <t>Q2 Individual Original Goals</t>
  </si>
  <si>
    <t>Percentage of Regional Goal</t>
  </si>
  <si>
    <t>Went Over Goal</t>
  </si>
  <si>
    <t>February Actual</t>
  </si>
  <si>
    <t>January Actual</t>
  </si>
  <si>
    <t>Over/Under Goal</t>
  </si>
  <si>
    <t>March Actual</t>
  </si>
  <si>
    <t xml:space="preserve">Percent of Acutal Total Raised </t>
  </si>
  <si>
    <t>Total Goals</t>
  </si>
  <si>
    <t>Total Actual Raised</t>
  </si>
  <si>
    <t>CONSULTANTS</t>
  </si>
  <si>
    <t>GOAL</t>
  </si>
  <si>
    <t>% to Goal</t>
  </si>
  <si>
    <t>January Original Goal</t>
  </si>
  <si>
    <t>AAJ Event in SF</t>
  </si>
  <si>
    <t>Bittel Commitment for event/Castor meetings?</t>
  </si>
  <si>
    <t>Gural NYC Event</t>
  </si>
  <si>
    <t>Boston Meeting</t>
  </si>
  <si>
    <t>Women's DC Event</t>
  </si>
  <si>
    <t>SJI Korean Event in LA</t>
  </si>
  <si>
    <t>Eshoo SV Event</t>
  </si>
  <si>
    <t>Philadelphia - SJI</t>
  </si>
  <si>
    <t>Tampa hosted by Castor</t>
  </si>
  <si>
    <t>Puerto Rico with Pierlusi</t>
  </si>
  <si>
    <t>DC PAC reception</t>
  </si>
  <si>
    <t>Rosa DeLauro New Haven Clambake</t>
  </si>
  <si>
    <t>This number includes the HSVF actual number rather than what was raised</t>
  </si>
  <si>
    <t>Detroit - Levin Meeting</t>
  </si>
  <si>
    <t>have to reschedule - tbd</t>
  </si>
  <si>
    <t>NP Meetings</t>
  </si>
  <si>
    <t>Hamptons meetings</t>
  </si>
  <si>
    <t>Meng Event</t>
  </si>
  <si>
    <t>includes Peter Angelos</t>
  </si>
  <si>
    <t>Dinakar &amp; Florence</t>
  </si>
  <si>
    <t>Carrin Pattman Women's Event</t>
  </si>
  <si>
    <t>Sardenga &amp; Kapor</t>
  </si>
  <si>
    <t>revised goal to $300k</t>
  </si>
  <si>
    <t>revised goal to $175k</t>
  </si>
  <si>
    <t>revised goal to $200k</t>
  </si>
  <si>
    <t>dates don’t work for Degette for August event</t>
  </si>
  <si>
    <t>Comcast Event w Hoyer</t>
  </si>
  <si>
    <t>DC Equality Reception</t>
  </si>
  <si>
    <t>NP Vegas Meetings</t>
  </si>
  <si>
    <t>NP Chicago Meetings</t>
  </si>
  <si>
    <t>Lujan Tribe Breakfast</t>
  </si>
  <si>
    <t>PAC $ raised through this</t>
  </si>
  <si>
    <t>NP Seattle Meetings</t>
  </si>
  <si>
    <t>NP in Aspen?</t>
  </si>
  <si>
    <t>NYC Chairman's Council Dinner</t>
  </si>
  <si>
    <t>Chairman's Council breakfast</t>
  </si>
  <si>
    <t xml:space="preserve">Biz Council </t>
  </si>
  <si>
    <t>Dame Sackler Meeting</t>
  </si>
  <si>
    <t>David Leavy Meeting</t>
  </si>
  <si>
    <t>Connie Caplan Meeting</t>
  </si>
  <si>
    <t>Staff Happy Hour</t>
  </si>
  <si>
    <t>John Coale Meeting</t>
  </si>
  <si>
    <t>John Delaney Raise</t>
  </si>
  <si>
    <t>Aug</t>
  </si>
  <si>
    <t>Rep. Pocan - Madison Event</t>
  </si>
  <si>
    <t>Rep. Duckworth, schakowsky et al- Women's Chicago Event</t>
  </si>
  <si>
    <t>Minneapolis Nazie Low Dollar/Dinner</t>
  </si>
  <si>
    <t>Q3 Individual Original Goals</t>
  </si>
  <si>
    <t>New Proposed Q3 Indiv Goals</t>
  </si>
  <si>
    <t>Q3 Goals BY REGION</t>
  </si>
  <si>
    <t>NP NYC Meeting</t>
  </si>
  <si>
    <t>Over Goal</t>
  </si>
  <si>
    <t xml:space="preserve">original goal </t>
  </si>
  <si>
    <t xml:space="preserve">August </t>
  </si>
  <si>
    <t>July Goal</t>
  </si>
  <si>
    <t>August Goal</t>
  </si>
  <si>
    <t>September Goal</t>
  </si>
  <si>
    <t>August Proposed Goal</t>
  </si>
  <si>
    <t>September Proposed Goal</t>
  </si>
  <si>
    <t>Total Q3 Original Goal</t>
  </si>
  <si>
    <t>Total Q3 Regional Goals</t>
  </si>
  <si>
    <t>Nan Schaffer &amp; Karen Dixon</t>
  </si>
  <si>
    <t>Deals Meeting</t>
  </si>
  <si>
    <t>Latino Council Event</t>
  </si>
  <si>
    <t>NP LA Meeting</t>
  </si>
  <si>
    <t>Texarkana w Cary Patterson/ SHEP LANE</t>
  </si>
  <si>
    <t>July Adjusted Goal</t>
  </si>
  <si>
    <t>revised throughout the Quarter</t>
  </si>
  <si>
    <t>August Adjusted Goal</t>
  </si>
  <si>
    <t>Percent to Regional Goal</t>
  </si>
  <si>
    <t>$ Over Goal</t>
  </si>
  <si>
    <t>July Proposed Goal</t>
  </si>
  <si>
    <t>Hoyer Indiv Event</t>
  </si>
  <si>
    <t>October 13th</t>
  </si>
  <si>
    <t>Biden in Baltimore</t>
  </si>
  <si>
    <t>needs to move event</t>
  </si>
  <si>
    <t>NP Denver/Boudler  Meetings</t>
  </si>
  <si>
    <t>POTUS NYC EVENT</t>
  </si>
  <si>
    <t>canceling</t>
  </si>
  <si>
    <t>john eddie for sept</t>
  </si>
  <si>
    <t>early Seattle tribe for Sept</t>
  </si>
  <si>
    <t>Raise to get to goal</t>
  </si>
  <si>
    <t>Daily goal with 1 days remaining</t>
  </si>
  <si>
    <t>Slaughter Event</t>
  </si>
  <si>
    <t>NP LA Meetings/Conway Collis</t>
  </si>
  <si>
    <t>Chairman's Council Breakfast</t>
  </si>
  <si>
    <t>Norman Estes DC Event</t>
  </si>
  <si>
    <t>Q4 Individual Original Goals</t>
  </si>
  <si>
    <t>New Proposed Q4 Indiv Goals</t>
  </si>
  <si>
    <t>Q4 Goals BY REGION</t>
  </si>
  <si>
    <t>Total Q4 Original Goal</t>
  </si>
  <si>
    <t>Total Q4 Regional Goals</t>
  </si>
  <si>
    <t>Terri's Q4 goal</t>
  </si>
  <si>
    <t>October Goal</t>
  </si>
  <si>
    <t xml:space="preserve">October </t>
  </si>
  <si>
    <t>October Adjusted Goal</t>
  </si>
  <si>
    <t xml:space="preserve">November </t>
  </si>
  <si>
    <t>November Goal</t>
  </si>
  <si>
    <t>November Proposed Goal</t>
  </si>
  <si>
    <t>November Adjusted Goal</t>
  </si>
  <si>
    <t>December Goal</t>
  </si>
  <si>
    <t>December Proposed Goal</t>
  </si>
  <si>
    <t>Q4 Goals BY MONTH</t>
  </si>
  <si>
    <t>Q4 Total</t>
  </si>
  <si>
    <t>October Original Goal</t>
  </si>
  <si>
    <t>Vegas</t>
  </si>
  <si>
    <t>Chairman's Council Lunch</t>
  </si>
  <si>
    <t>Walter Umphrey/Steelworkers</t>
  </si>
  <si>
    <t>Arnie Hiatt Event - Boston</t>
  </si>
  <si>
    <t>Sarah/Ann Women's Event</t>
  </si>
  <si>
    <t>NYC Issues Conf</t>
  </si>
  <si>
    <t>rescheduled</t>
  </si>
  <si>
    <t>Rep. Bonamici Portland Event &amp; Mtg</t>
  </si>
  <si>
    <t>Cuellar Laredo</t>
  </si>
  <si>
    <t>Kemal Event</t>
  </si>
  <si>
    <t>welch fundraiser?</t>
  </si>
  <si>
    <t xml:space="preserve">Offered to help w/ boston POTUS - MM working on </t>
  </si>
  <si>
    <t>DC/West</t>
  </si>
  <si>
    <t xml:space="preserve">Jim Bonham </t>
  </si>
  <si>
    <t>Manatt Firm event</t>
  </si>
  <si>
    <t>Lunch in Houston</t>
  </si>
  <si>
    <t>New Dem Event</t>
  </si>
  <si>
    <t>carney, Kind, all PAC money</t>
  </si>
  <si>
    <t>Elmendorf</t>
  </si>
  <si>
    <t>Pallone Healthcare</t>
  </si>
  <si>
    <t>Brownstein Hyatt</t>
  </si>
  <si>
    <t>individual money from national employees - need to have ask from Hoyer - mostly PAC money</t>
  </si>
  <si>
    <t>Tony Podesta Event</t>
  </si>
  <si>
    <t>Heather Podesta Event</t>
  </si>
  <si>
    <t>all PAC money probably - Steven Kessler may do SPC - 40k in individual and 35k in PAC</t>
  </si>
  <si>
    <t>tony may do $25k personal money</t>
  </si>
  <si>
    <t>Eshoo/Matsui DC event</t>
  </si>
  <si>
    <t>personal money from Steve and a few from firm</t>
  </si>
  <si>
    <t>Ways and Means Event</t>
  </si>
  <si>
    <t>Rep. Beatty Event Revisit</t>
  </si>
  <si>
    <t xml:space="preserve">Rep. Kelly - Chicago </t>
  </si>
  <si>
    <t>Women's Planning Meeting + Meetings</t>
  </si>
  <si>
    <t>LA Political update + meetings</t>
  </si>
  <si>
    <t>SF Political Update + meetings</t>
  </si>
  <si>
    <t>Nancy Zirkin Dinner</t>
  </si>
  <si>
    <t>Philadelphia meetings</t>
  </si>
  <si>
    <t>PAC Catch ALL</t>
  </si>
  <si>
    <t>Denver DISH Event</t>
  </si>
  <si>
    <t>Tribal Reception &amp; Debbie Ho Dinner</t>
  </si>
  <si>
    <t>Castro San Antonio</t>
  </si>
  <si>
    <t>Chairman's Council NYC Lunch</t>
  </si>
  <si>
    <t>MVC DC Event</t>
  </si>
  <si>
    <t>Chanos NYC Event</t>
  </si>
  <si>
    <t>Renewals</t>
  </si>
  <si>
    <t>Harris Breakfast</t>
  </si>
  <si>
    <r>
      <t xml:space="preserve">FL Meetings/ </t>
    </r>
    <r>
      <rPr>
        <b/>
        <sz val="11"/>
        <color rgb="FFFF0000"/>
        <rFont val="Calibri"/>
        <family val="2"/>
        <scheme val="minor"/>
      </rPr>
      <t>Vin Ryan?</t>
    </r>
  </si>
  <si>
    <t>SJI in FL Meetings</t>
  </si>
  <si>
    <t>All Pac money</t>
  </si>
  <si>
    <t>some overlap with Eshoo/matsui event</t>
  </si>
  <si>
    <t>SJL/Women's Houston Event</t>
  </si>
  <si>
    <t>Richmond NOLA Event</t>
  </si>
  <si>
    <t>Labor Event</t>
  </si>
  <si>
    <t>John Lewis/Atlanta Reception</t>
  </si>
  <si>
    <t>cannot do Feb. 9th</t>
  </si>
  <si>
    <t>Frankel in Palm Beach Afternoon Reception</t>
  </si>
  <si>
    <t>postponed</t>
  </si>
  <si>
    <t>Utah Event/Meetings</t>
  </si>
  <si>
    <t>FLOTUS SF</t>
  </si>
  <si>
    <t>Q1 Individual Original Goals</t>
  </si>
  <si>
    <t>New Proposed Q1 Indiv Goals</t>
  </si>
  <si>
    <t>January Adjusted Goal</t>
  </si>
  <si>
    <t>February Proposed Goal</t>
  </si>
  <si>
    <t>February Adjusted Goal</t>
  </si>
  <si>
    <t>March Proposed Goal</t>
  </si>
  <si>
    <t>get the checks without event?</t>
  </si>
  <si>
    <t>Long Island $$</t>
  </si>
  <si>
    <t>n/A</t>
  </si>
  <si>
    <t>LA Q1 Meetings</t>
  </si>
  <si>
    <t>Houston Q1 Meetings</t>
  </si>
  <si>
    <t>Defense Council Event</t>
  </si>
  <si>
    <t>Akin Gump &amp; AT&amp;T</t>
  </si>
  <si>
    <t>$15k PAC check</t>
  </si>
  <si>
    <t>Chairman's Council Day</t>
  </si>
  <si>
    <t>Getty</t>
  </si>
  <si>
    <t>Gephardt Dinner</t>
  </si>
  <si>
    <t>John Morgan in Orlando</t>
  </si>
  <si>
    <t>Vela - Brownsville/McAllen</t>
  </si>
  <si>
    <t>Miami POTUS</t>
  </si>
  <si>
    <t>POTUS HOUSTON</t>
  </si>
  <si>
    <t>POTUS LA JOINT</t>
  </si>
  <si>
    <t>POTUS SAN DIEGO</t>
  </si>
  <si>
    <t>Bera NAVF Event in DC</t>
  </si>
  <si>
    <t>pac/indiv $</t>
  </si>
  <si>
    <t>Himes CT Event</t>
  </si>
  <si>
    <t>Tribe $</t>
  </si>
  <si>
    <t>will likely count for Houston POTUS</t>
  </si>
  <si>
    <t>Bonamici event</t>
  </si>
  <si>
    <t>SJI asked at Caucus retreat</t>
  </si>
  <si>
    <t>Realtors</t>
  </si>
  <si>
    <t>February Renewal Breakdown</t>
  </si>
  <si>
    <t>all pac</t>
  </si>
  <si>
    <t>Ron Moelis</t>
  </si>
  <si>
    <t xml:space="preserve">Seattle </t>
  </si>
  <si>
    <t>Maryland Donna Edwards</t>
  </si>
  <si>
    <t>Dan Leeds offer to host event</t>
  </si>
  <si>
    <t>inc tribe $</t>
  </si>
  <si>
    <t>Minneapolis POTUS</t>
  </si>
  <si>
    <t>VPOTUS NYC</t>
  </si>
  <si>
    <t>VPOTUS in Chicago</t>
  </si>
  <si>
    <t xml:space="preserve">Daschle Dinner </t>
  </si>
  <si>
    <t>Equality Reception</t>
  </si>
  <si>
    <t>Holding to find out re: VPOTUS</t>
  </si>
  <si>
    <t>MAP Event with VPOTUS</t>
  </si>
  <si>
    <t>AAJ Baltimore</t>
  </si>
  <si>
    <t>Arizona/Sperling &amp; Meetings</t>
  </si>
  <si>
    <t>Chanos, UT, SV approx 500k</t>
  </si>
  <si>
    <t>includes HSVF</t>
  </si>
  <si>
    <t>(Total includes Recount $)</t>
  </si>
  <si>
    <t>march renewal breakdown</t>
  </si>
  <si>
    <t>Orginial Goal</t>
  </si>
  <si>
    <t>CURRENT Projections</t>
  </si>
  <si>
    <t>Estes Napa Lunch</t>
  </si>
  <si>
    <t>without SV</t>
  </si>
  <si>
    <t>Larson Bocce</t>
  </si>
  <si>
    <t>FINAL INDIV TOTAL AFTER JOINT EXPENSES</t>
  </si>
  <si>
    <t>Ietan Event &amp; Tribal Renewals</t>
  </si>
  <si>
    <t>FLOTUS in Boston</t>
  </si>
  <si>
    <t>SV POTUS</t>
  </si>
  <si>
    <t>Dallas POTUS/EBJ</t>
  </si>
  <si>
    <t>Puerto Rico</t>
  </si>
  <si>
    <t>Polis Boulder</t>
  </si>
  <si>
    <t>LGBT NYC EVENT</t>
  </si>
  <si>
    <t>Iranian American Event</t>
  </si>
  <si>
    <t>POTUS MD EVENT</t>
  </si>
  <si>
    <t>Nixon Peabody</t>
  </si>
  <si>
    <t>LGBT NYC</t>
  </si>
  <si>
    <t>PAC $</t>
  </si>
  <si>
    <t>inc in potus</t>
  </si>
  <si>
    <t>left to goal</t>
  </si>
  <si>
    <t>daily goal</t>
  </si>
  <si>
    <t>Hamptons/NYC Meetings</t>
  </si>
  <si>
    <t>POTUS Rhode Island</t>
  </si>
  <si>
    <t>Marin Event</t>
  </si>
  <si>
    <t>Beyer/POTUS</t>
  </si>
  <si>
    <t>this will be for IFC</t>
  </si>
  <si>
    <t>Sacramento</t>
  </si>
  <si>
    <t>Fall PAC Reception</t>
  </si>
  <si>
    <t>Deggendorf/McClellan Reception</t>
  </si>
  <si>
    <t>O'Neill &amp; Cahill Boston Breakfast?</t>
  </si>
  <si>
    <t>refund</t>
  </si>
  <si>
    <t>renewal amount</t>
  </si>
  <si>
    <t>Women Event DC/Bus Tour Raise</t>
  </si>
  <si>
    <t>FINAL (-EXPENSES/Refunds)</t>
  </si>
  <si>
    <t>Sept</t>
  </si>
  <si>
    <t>VPOTUS Chicago Roundtable</t>
  </si>
  <si>
    <t>Vela Brownsville</t>
  </si>
  <si>
    <t>Budd in Aug? Khorammi in Sept?</t>
  </si>
  <si>
    <r>
      <t>Clinton NYC Dinner</t>
    </r>
    <r>
      <rPr>
        <b/>
        <sz val="11"/>
        <color rgb="FFFF0000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(Chanos)</t>
    </r>
  </si>
  <si>
    <t>Baltimore/Sen. Warren</t>
  </si>
  <si>
    <t>SF Women's Event/HRC</t>
  </si>
  <si>
    <t>pac &amp; indiv</t>
  </si>
  <si>
    <t>Hamptons Meetings</t>
  </si>
  <si>
    <t>Denver Meeting</t>
  </si>
  <si>
    <t xml:space="preserve">July Revised Goal </t>
  </si>
  <si>
    <t>August Revised Goal</t>
  </si>
  <si>
    <t xml:space="preserve">Percent to GOAL </t>
  </si>
  <si>
    <t>AZ Meetings</t>
  </si>
  <si>
    <t>October tbd</t>
  </si>
  <si>
    <t>Utah Meetings</t>
  </si>
  <si>
    <t>FL meetings</t>
  </si>
  <si>
    <t>HRC NYC Event</t>
  </si>
  <si>
    <t>LA Jim G/ Women's Event (&amp; LA Collection)</t>
  </si>
  <si>
    <t>canceled?</t>
  </si>
  <si>
    <t>Ietan Dinner &amp; Tribe Renewals</t>
  </si>
  <si>
    <t>NYC Ben Barnes</t>
  </si>
  <si>
    <t>Chicago Event with FLOTUS</t>
  </si>
  <si>
    <t>Houston Meeting</t>
  </si>
  <si>
    <t>renewals</t>
  </si>
  <si>
    <t>Norcross $</t>
  </si>
  <si>
    <t>Q2 TOTALS</t>
  </si>
  <si>
    <t>Q3 TOTALS</t>
  </si>
  <si>
    <t>Q1 TOTALS</t>
  </si>
  <si>
    <t>Q4 TOTALS</t>
  </si>
  <si>
    <t>Q1 Totals</t>
  </si>
  <si>
    <t>Q3 Totals</t>
  </si>
  <si>
    <t>OLD 2013-2014 Possiblities</t>
  </si>
  <si>
    <t>Speaker's Cabinet Luncheon in DC</t>
  </si>
  <si>
    <t>Primarily PAC $</t>
  </si>
  <si>
    <t>Eshoo Matsui DC Event</t>
  </si>
  <si>
    <t xml:space="preserve">MVC BRL Meet-n-Greet </t>
  </si>
  <si>
    <t>SF Political Update</t>
  </si>
  <si>
    <t>Hon. Takai HI Reception</t>
  </si>
  <si>
    <t>Nancy Zirkin DC Dinner</t>
  </si>
  <si>
    <t>Hon. Pallone Reception</t>
  </si>
  <si>
    <t>Individual &amp; Tribal $$</t>
  </si>
  <si>
    <t>Indiv Goal</t>
  </si>
  <si>
    <t>Vegas Meetings with NP</t>
  </si>
  <si>
    <t>with NP</t>
  </si>
  <si>
    <t>SJI NYC Meetings</t>
  </si>
  <si>
    <t>will he make dccc ask?</t>
  </si>
  <si>
    <t>MW/South</t>
  </si>
  <si>
    <t>Santa Fe Native American Program Lunch</t>
  </si>
  <si>
    <t>AZ Political Update &amp; Native American Program Visits</t>
  </si>
  <si>
    <t>Native American Program Renewals</t>
  </si>
  <si>
    <t>General Renewals</t>
  </si>
  <si>
    <t>Los Angeles Political Update</t>
  </si>
  <si>
    <t>BHFS DC Event</t>
  </si>
  <si>
    <t>MVC Reception</t>
  </si>
  <si>
    <t>Mostly PAC Money</t>
  </si>
  <si>
    <t>Harris Breakfast with NP &amp; Hon. DeLauro</t>
  </si>
  <si>
    <t>Tony Podesta Dinner</t>
  </si>
  <si>
    <t xml:space="preserve">Debbie Ho Native American Program Dinner </t>
  </si>
  <si>
    <t>Program Open Reception during NCAI week</t>
  </si>
  <si>
    <t>Native American Program DC Breakfast Reception</t>
  </si>
  <si>
    <t>Louis Escareno mtg/Palm Beach w Frankel?</t>
  </si>
  <si>
    <t>New Dems Reception &amp; Dinner</t>
  </si>
  <si>
    <t>Hon. Castro San Antonio</t>
  </si>
  <si>
    <t>Houston Renewal Event</t>
  </si>
  <si>
    <t>Houston NP Meetings</t>
  </si>
  <si>
    <t>Hon. Castor Tampa Event</t>
  </si>
  <si>
    <t>Hon. Frankel Palm Beach Event</t>
  </si>
  <si>
    <t>NP Vero Beach Vin Ryan Meeting</t>
  </si>
  <si>
    <t>time for any mtgs during gang weekend?</t>
  </si>
  <si>
    <t>Santa Fe Issues Conference</t>
  </si>
  <si>
    <t>Ergen Dinner</t>
  </si>
  <si>
    <t>AZ Dinner</t>
  </si>
  <si>
    <t>PAC Reception</t>
  </si>
  <si>
    <t>Bita Event in Atherton</t>
  </si>
  <si>
    <t>Heather Podesta DC Event</t>
  </si>
  <si>
    <t>NYC Renewal Event</t>
  </si>
  <si>
    <t>Napa</t>
  </si>
  <si>
    <t>Akin Gump DC Dinner</t>
  </si>
  <si>
    <t>Hon. Pocan Labor Dinner</t>
  </si>
  <si>
    <t>all PAC $</t>
  </si>
  <si>
    <t>Ways &amp; Means Dinner</t>
  </si>
  <si>
    <t>Chairman's Council Kick Off DC Event</t>
  </si>
  <si>
    <t>South/MW Region</t>
  </si>
  <si>
    <t>South/MW Total</t>
  </si>
  <si>
    <t>January  Renewal Breakdown</t>
  </si>
  <si>
    <t>South/MW</t>
  </si>
  <si>
    <t>Sid Topol</t>
  </si>
  <si>
    <t>person</t>
  </si>
  <si>
    <t>real poss</t>
  </si>
  <si>
    <t>in</t>
  </si>
  <si>
    <t>Lisa Kountoupes</t>
  </si>
  <si>
    <t>Kim Bayliss</t>
  </si>
  <si>
    <t>Paula Soos</t>
  </si>
  <si>
    <t>Robert Raben</t>
  </si>
  <si>
    <t>Andy Holland</t>
  </si>
  <si>
    <t>Domingo Garcia</t>
  </si>
  <si>
    <t>Oscar Rameriz</t>
  </si>
  <si>
    <t>feb</t>
  </si>
  <si>
    <t>Irv Smokler</t>
  </si>
  <si>
    <t>Paul Donahue</t>
  </si>
  <si>
    <t>(inc $10k recount)</t>
  </si>
  <si>
    <t>BRL LA Meetings</t>
  </si>
  <si>
    <t>Cartwright event/NP Meeting</t>
  </si>
  <si>
    <t>Akin Gump TEAM Dinner</t>
  </si>
  <si>
    <t>DC Race Review</t>
  </si>
  <si>
    <t>Palm Spring Ruiz Retreat with BRL</t>
  </si>
  <si>
    <t>Moulton with SHH - Boston</t>
  </si>
  <si>
    <t>Solomont/Katherine Clark</t>
  </si>
  <si>
    <t>Gamson Houston Event</t>
  </si>
  <si>
    <t>Agua</t>
  </si>
  <si>
    <t>Chickasaw, Choctaw, Soboba, Pueblo</t>
  </si>
  <si>
    <t>Choctaw</t>
  </si>
  <si>
    <t>JEW</t>
  </si>
  <si>
    <t>Martin Small</t>
  </si>
  <si>
    <t>MVC</t>
  </si>
  <si>
    <t>End of Quarter</t>
  </si>
  <si>
    <t>Kennedy Hannis Port Event</t>
  </si>
  <si>
    <t>Katie/JJ Abrams LA Event</t>
  </si>
  <si>
    <t>BRL NYC Meetings</t>
  </si>
  <si>
    <t>Defense Dinner DC</t>
  </si>
  <si>
    <t>Elmendorf Reception</t>
  </si>
  <si>
    <t>Ietan DC Dinner</t>
  </si>
  <si>
    <t>Cartwright Philly Event</t>
  </si>
  <si>
    <t>NYC Equality Council Event</t>
  </si>
  <si>
    <t>MAP Summit</t>
  </si>
  <si>
    <t xml:space="preserve">TEAM Welcome Reception </t>
  </si>
  <si>
    <t>above</t>
  </si>
  <si>
    <t xml:space="preserve">BRL Miami BOLD PAC Weekend </t>
  </si>
  <si>
    <t>pechanga</t>
  </si>
  <si>
    <t>Ak Chin</t>
  </si>
  <si>
    <t>Saginaw</t>
  </si>
  <si>
    <t>Barona</t>
  </si>
  <si>
    <t>Pueblo</t>
  </si>
  <si>
    <t>Navajo</t>
  </si>
  <si>
    <t>Buzz</t>
  </si>
  <si>
    <t>Paul Pandian</t>
  </si>
  <si>
    <t>John Oxford</t>
  </si>
  <si>
    <t xml:space="preserve">real </t>
  </si>
  <si>
    <t>soft</t>
  </si>
  <si>
    <t>Mitch</t>
  </si>
  <si>
    <t>Lowey</t>
  </si>
  <si>
    <t>Alan Solomont</t>
  </si>
  <si>
    <t>Beewukes</t>
  </si>
  <si>
    <t>David Chen</t>
  </si>
  <si>
    <t>Michael Parker</t>
  </si>
  <si>
    <t>Steve Silberstin</t>
  </si>
  <si>
    <t>Dagmar Dolby</t>
  </si>
  <si>
    <t>Hope Warschaw</t>
  </si>
  <si>
    <t>Krinsk</t>
  </si>
  <si>
    <t>Tom Rothman</t>
  </si>
  <si>
    <t>Jim Brooks</t>
  </si>
  <si>
    <t>Ira Lechner</t>
  </si>
  <si>
    <t>Florence Fang</t>
  </si>
  <si>
    <t>Hamid Mani</t>
  </si>
  <si>
    <t>Benenson</t>
  </si>
  <si>
    <t>Laure Woods</t>
  </si>
  <si>
    <t>Glen Fukishima</t>
  </si>
  <si>
    <t>Ed Haddock</t>
  </si>
  <si>
    <t>Mostyn PC</t>
  </si>
  <si>
    <t>Cissie Swig pC</t>
  </si>
  <si>
    <t>Marcus PC</t>
  </si>
  <si>
    <t>Syed Hussain PC</t>
  </si>
  <si>
    <t>Avram Blair PC</t>
  </si>
  <si>
    <t>Andrew Schatte PC</t>
  </si>
  <si>
    <t>Polaski PC</t>
  </si>
  <si>
    <t>REGION</t>
  </si>
  <si>
    <t>TOTAL POSS</t>
  </si>
  <si>
    <t>PROJECTION WITH REAL POSS</t>
  </si>
  <si>
    <t>Lawrence Hess</t>
  </si>
  <si>
    <t>Wendy Smith</t>
  </si>
  <si>
    <t>Katie/JJ Abrams</t>
  </si>
  <si>
    <t>Jean Chen</t>
  </si>
  <si>
    <t>Tuesday Raise</t>
  </si>
  <si>
    <t>Thursday Raise</t>
  </si>
  <si>
    <t>Onieda</t>
  </si>
  <si>
    <t>Immad Zuberi</t>
  </si>
  <si>
    <t>Friday Raise</t>
  </si>
  <si>
    <t>Lisa K</t>
  </si>
  <si>
    <t>DT</t>
  </si>
  <si>
    <t>NE Renewals</t>
  </si>
  <si>
    <t>Elaine Gallinson</t>
  </si>
  <si>
    <t>Tony Podesta</t>
  </si>
  <si>
    <t>David Castagnetti</t>
  </si>
  <si>
    <t>Larry Roth</t>
  </si>
  <si>
    <t>Remaining to hit $1.8mil</t>
  </si>
  <si>
    <t>remaining to hit $2mil</t>
  </si>
  <si>
    <t>SNAP ON FRIDAY</t>
  </si>
  <si>
    <t>NEW MONEY IN</t>
  </si>
  <si>
    <t>BNSF</t>
  </si>
  <si>
    <t xml:space="preserve">NEW MONEY IN </t>
  </si>
  <si>
    <t>McDonalds</t>
  </si>
  <si>
    <t>BCBS of Michigan</t>
  </si>
  <si>
    <t>getting another $5k?</t>
  </si>
  <si>
    <t>Waste Management</t>
  </si>
  <si>
    <t>NAIFA</t>
  </si>
  <si>
    <t>New Pledge</t>
  </si>
  <si>
    <t>Turkish Coalition</t>
  </si>
  <si>
    <t>Apartment Association</t>
  </si>
  <si>
    <t>Clear Channel</t>
  </si>
  <si>
    <t>Charter Communications</t>
  </si>
  <si>
    <t>Left to hit $850,000</t>
  </si>
  <si>
    <t>Ashrif</t>
  </si>
  <si>
    <t>Monday Raise</t>
  </si>
  <si>
    <t>MS Choctaw</t>
  </si>
  <si>
    <t>Riley Burnett PC</t>
  </si>
  <si>
    <t>Liz Simons</t>
  </si>
  <si>
    <t>Sandor Strauss</t>
  </si>
  <si>
    <t>Wenesday Raise</t>
  </si>
  <si>
    <t>Blank Rome</t>
  </si>
  <si>
    <t>Left to hit $800k</t>
  </si>
  <si>
    <t>PWC</t>
  </si>
  <si>
    <t>RANDOM</t>
  </si>
  <si>
    <t>ITT Excels</t>
  </si>
  <si>
    <t>BHFS</t>
  </si>
  <si>
    <t>PLEDGE FELL OFF</t>
  </si>
  <si>
    <t>AHA</t>
  </si>
  <si>
    <t>Jim Collie</t>
  </si>
  <si>
    <t>EOQ Raise</t>
  </si>
  <si>
    <t>Louise Gund</t>
  </si>
  <si>
    <t>Paul Johnson</t>
  </si>
  <si>
    <t>SJI RAISE! Michael Sonnenfelt</t>
  </si>
  <si>
    <t>Jim Lovelace</t>
  </si>
  <si>
    <t>Dorine Streeter</t>
  </si>
  <si>
    <t>remaining tonight 2.1</t>
  </si>
  <si>
    <t>bcbs of CA</t>
  </si>
  <si>
    <t>pathologists</t>
  </si>
  <si>
    <t>remaining to get to 2.2</t>
  </si>
  <si>
    <t>New money in</t>
  </si>
  <si>
    <t>UPS</t>
  </si>
  <si>
    <t>need to talk to JBW about increasing goal to 500k</t>
  </si>
  <si>
    <t>they are working towards 125k</t>
  </si>
  <si>
    <t>BRL in Chicago</t>
  </si>
  <si>
    <t>rescheduling</t>
  </si>
  <si>
    <t>DIM SUM? CHICAGO?</t>
  </si>
  <si>
    <t>Marc Stanley/Pandian Dallas Dinner</t>
  </si>
  <si>
    <t>Veasey Ft. Worth Luncheon</t>
  </si>
  <si>
    <t>DeLauro New Haven</t>
  </si>
  <si>
    <t>Business Council</t>
  </si>
  <si>
    <t>Equality Council Event</t>
  </si>
  <si>
    <t>DC/South</t>
  </si>
  <si>
    <t>AHCA DC Reception</t>
  </si>
  <si>
    <t>AHCA Napa Luncheon</t>
  </si>
  <si>
    <t>Gural</t>
  </si>
  <si>
    <t>Jorey Bernstein</t>
  </si>
  <si>
    <t>Bera Healthcare DC Event</t>
  </si>
  <si>
    <t>Q2</t>
  </si>
  <si>
    <t>Corrine Brown Miami Event?</t>
  </si>
  <si>
    <t>Puerto Rico/BRL Meetings</t>
  </si>
  <si>
    <t>Hoyer/Plaskett VI Event?</t>
  </si>
  <si>
    <t>DC SPC Meetings?</t>
  </si>
  <si>
    <t>BRL Seattle TEAM VISITS</t>
  </si>
  <si>
    <t>West/MW</t>
  </si>
  <si>
    <t>Seattle Event with McDermott</t>
  </si>
  <si>
    <t>DelBene Seattle Event??</t>
  </si>
  <si>
    <t>WomenLEAD LUNCHEON</t>
  </si>
  <si>
    <t>Kaptur - OH Event</t>
  </si>
  <si>
    <t>Minneapolis Nazie event</t>
  </si>
  <si>
    <t>Rangel Harlem Event?</t>
  </si>
  <si>
    <t>Steelworkers/Gerard Event</t>
  </si>
  <si>
    <t>Beyer VA Event?</t>
  </si>
  <si>
    <t>Streisand/DNC event</t>
  </si>
  <si>
    <t>BRL Chairman's Council Dinner</t>
  </si>
  <si>
    <t>Summer PAC Reception</t>
  </si>
  <si>
    <t>BRL in San Diego (Meeting)</t>
  </si>
  <si>
    <t>LA Iranian American Roundtable</t>
  </si>
  <si>
    <t>April Original Goal</t>
  </si>
  <si>
    <t>April Adjusted Goal</t>
  </si>
  <si>
    <t>April  Renewal Breakdown</t>
  </si>
  <si>
    <t>May Adjusted Goal</t>
  </si>
  <si>
    <t>May Renewal Breakdown</t>
  </si>
  <si>
    <t>June renewal breakdown</t>
  </si>
  <si>
    <t>Q2 Total</t>
  </si>
  <si>
    <t>Denver Meetings</t>
  </si>
  <si>
    <t>NP NYC Meetings?</t>
  </si>
  <si>
    <t>NEW Individual Goals</t>
  </si>
  <si>
    <t>NH Meetings</t>
  </si>
  <si>
    <t>BRL SXSW Meetings</t>
  </si>
  <si>
    <t>TEAM Coffee w/ Ruiz and DeFazio</t>
  </si>
  <si>
    <t>TEAM Conf Call with Kildee &amp; McCollum</t>
  </si>
  <si>
    <t>TEAM Recepiton - TBD on scheudling</t>
  </si>
  <si>
    <t>LBGT EVENT NYC Tim Gunn</t>
  </si>
  <si>
    <t>Miami Deutch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</si>
</sst>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$&quot;#,##0.00"/>
    <numFmt numFmtId="166" formatCode="[$-409]d\-mmm;@"/>
    <numFmt numFmtId="167" formatCode="&quot;$&quot;#,##0;[Red]&quot;$&quot;#,##0"/>
  </numFmts>
  <fonts count="51" x14ac:knownFonts="1">
    <font>
      <sz val="11"/>
      <color theme="1"/>
      <name val="Calibri"/>
      <family val="2"/>
      <scheme val="minor"/>
    </font>
    <font>
      <b/>
      <sz val="11"/>
      <name val="Californian FB"/>
      <family val="1"/>
    </font>
    <font>
      <sz val="11"/>
      <name val="Californian FB"/>
      <family val="1"/>
    </font>
    <font>
      <sz val="11"/>
      <name val="Arial"/>
      <family val="2"/>
    </font>
    <font>
      <b/>
      <sz val="11"/>
      <name val="Arial"/>
      <family val="2"/>
    </font>
    <font>
      <sz val="11"/>
      <name val="Book Antiqua"/>
      <family val="1"/>
    </font>
    <font>
      <b/>
      <sz val="11"/>
      <name val="Book Antiqua"/>
      <family val="1"/>
    </font>
    <font>
      <b/>
      <sz val="12"/>
      <name val="Californian FB"/>
      <family val="1"/>
    </font>
    <font>
      <sz val="12"/>
      <name val="Californian FB"/>
      <family val="1"/>
    </font>
    <font>
      <sz val="12"/>
      <name val="Book Antiqua"/>
      <family val="1"/>
    </font>
    <font>
      <b/>
      <sz val="12"/>
      <name val="Book Antiqua"/>
      <family val="1"/>
    </font>
    <font>
      <i/>
      <sz val="12"/>
      <name val="Californian FB"/>
      <family val="1"/>
    </font>
    <font>
      <i/>
      <sz val="11"/>
      <name val="Californian FB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fornian FB"/>
      <family val="1"/>
    </font>
    <font>
      <sz val="11"/>
      <color theme="1"/>
      <name val="Californian FB"/>
      <family val="1"/>
    </font>
    <font>
      <sz val="12"/>
      <color theme="1"/>
      <name val="Californian FB"/>
      <family val="1"/>
    </font>
    <font>
      <b/>
      <sz val="12"/>
      <color theme="1"/>
      <name val="Californian FB"/>
      <family val="1"/>
    </font>
    <font>
      <b/>
      <sz val="11"/>
      <color theme="1"/>
      <name val="Book Antiqua"/>
      <family val="1"/>
    </font>
    <font>
      <sz val="11"/>
      <color theme="1"/>
      <name val="Book Antiqua"/>
      <family val="1"/>
    </font>
    <font>
      <i/>
      <sz val="11"/>
      <color theme="1"/>
      <name val="Californian FB"/>
      <family val="1"/>
    </font>
    <font>
      <b/>
      <i/>
      <sz val="12"/>
      <color theme="1"/>
      <name val="Californian FB"/>
      <family val="1"/>
    </font>
    <font>
      <sz val="11"/>
      <color rgb="FF000000"/>
      <name val="Book Antiqua"/>
      <family val="1"/>
    </font>
    <font>
      <b/>
      <i/>
      <sz val="11"/>
      <color theme="1"/>
      <name val="Californian FB"/>
      <family val="1"/>
    </font>
    <font>
      <b/>
      <sz val="11"/>
      <color rgb="FF000000"/>
      <name val="Book Antiqua"/>
      <family val="1"/>
    </font>
    <font>
      <i/>
      <sz val="12"/>
      <color theme="1"/>
      <name val="Californian FB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Book Antiqua"/>
      <family val="1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Times New Roman"/>
      <family val="1"/>
    </font>
    <font>
      <sz val="10.5"/>
      <color theme="1"/>
      <name val="Consolas"/>
      <family val="3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rgb="FF000000"/>
      <name val="Cambria"/>
      <family val="1"/>
    </font>
    <font>
      <sz val="10.5"/>
      <name val="Consolas"/>
      <family val="3"/>
    </font>
    <font>
      <b/>
      <sz val="12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3" fillId="0" borderId="0" applyFont="0" applyFill="0" applyBorder="0" applyAlignment="0" applyProtection="0"/>
  </cellStyleXfs>
  <cellXfs count="575">
    <xf numFmtId="0" fontId="0" fillId="0" borderId="0" xfId="0"/>
    <xf numFmtId="0" fontId="15" fillId="3" borderId="1" xfId="0" applyFont="1" applyFill="1" applyBorder="1"/>
    <xf numFmtId="0" fontId="16" fillId="3" borderId="1" xfId="0" applyFont="1" applyFill="1" applyBorder="1"/>
    <xf numFmtId="0" fontId="2" fillId="4" borderId="1" xfId="0" applyFont="1" applyFill="1" applyBorder="1"/>
    <xf numFmtId="0" fontId="1" fillId="3" borderId="1" xfId="0" applyFont="1" applyFill="1" applyBorder="1"/>
    <xf numFmtId="164" fontId="1" fillId="3" borderId="1" xfId="0" applyNumberFormat="1" applyFont="1" applyFill="1" applyBorder="1" applyAlignment="1">
      <alignment horizontal="left"/>
    </xf>
    <xf numFmtId="0" fontId="15" fillId="4" borderId="1" xfId="0" applyFont="1" applyFill="1" applyBorder="1"/>
    <xf numFmtId="0" fontId="16" fillId="4" borderId="1" xfId="0" applyFont="1" applyFill="1" applyBorder="1"/>
    <xf numFmtId="164" fontId="15" fillId="4" borderId="1" xfId="0" applyNumberFormat="1" applyFont="1" applyFill="1" applyBorder="1"/>
    <xf numFmtId="0" fontId="16" fillId="0" borderId="1" xfId="0" applyFont="1" applyBorder="1"/>
    <xf numFmtId="164" fontId="16" fillId="0" borderId="1" xfId="0" applyNumberFormat="1" applyFont="1" applyBorder="1"/>
    <xf numFmtId="0" fontId="16" fillId="0" borderId="1" xfId="0" applyFont="1" applyBorder="1" applyAlignment="1">
      <alignment wrapText="1"/>
    </xf>
    <xf numFmtId="164" fontId="16" fillId="0" borderId="1" xfId="0" applyNumberFormat="1" applyFont="1" applyBorder="1" applyAlignment="1">
      <alignment horizontal="right"/>
    </xf>
    <xf numFmtId="0" fontId="2" fillId="5" borderId="1" xfId="0" applyFont="1" applyFill="1" applyBorder="1"/>
    <xf numFmtId="0" fontId="16" fillId="0" borderId="1" xfId="0" applyFont="1" applyBorder="1" applyAlignment="1">
      <alignment horizontal="right"/>
    </xf>
    <xf numFmtId="0" fontId="16" fillId="5" borderId="1" xfId="0" applyFont="1" applyFill="1" applyBorder="1"/>
    <xf numFmtId="164" fontId="16" fillId="5" borderId="1" xfId="0" applyNumberFormat="1" applyFont="1" applyFill="1" applyBorder="1"/>
    <xf numFmtId="0" fontId="15" fillId="4" borderId="1" xfId="0" applyFont="1" applyFill="1" applyBorder="1" applyAlignment="1">
      <alignment horizontal="right"/>
    </xf>
    <xf numFmtId="43" fontId="16" fillId="0" borderId="1" xfId="0" applyNumberFormat="1" applyFont="1" applyBorder="1" applyAlignment="1">
      <alignment wrapText="1"/>
    </xf>
    <xf numFmtId="0" fontId="1" fillId="3" borderId="1" xfId="0" applyFont="1" applyFill="1" applyBorder="1" applyAlignment="1">
      <alignment horizontal="left"/>
    </xf>
    <xf numFmtId="5" fontId="1" fillId="3" borderId="1" xfId="0" applyNumberFormat="1" applyFont="1" applyFill="1" applyBorder="1" applyAlignment="1">
      <alignment horizontal="left"/>
    </xf>
    <xf numFmtId="43" fontId="1" fillId="3" borderId="1" xfId="0" applyNumberFormat="1" applyFont="1" applyFill="1" applyBorder="1" applyAlignment="1">
      <alignment horizontal="left" wrapText="1"/>
    </xf>
    <xf numFmtId="5" fontId="1" fillId="3" borderId="1" xfId="0" applyNumberFormat="1" applyFont="1" applyFill="1" applyBorder="1" applyAlignment="1">
      <alignment horizontal="left" wrapText="1"/>
    </xf>
    <xf numFmtId="0" fontId="15" fillId="0" borderId="1" xfId="0" applyFont="1" applyBorder="1"/>
    <xf numFmtId="0" fontId="15" fillId="6" borderId="1" xfId="0" applyFont="1" applyFill="1" applyBorder="1"/>
    <xf numFmtId="164" fontId="15" fillId="3" borderId="1" xfId="0" applyNumberFormat="1" applyFont="1" applyFill="1" applyBorder="1"/>
    <xf numFmtId="164" fontId="15" fillId="6" borderId="1" xfId="0" applyNumberFormat="1" applyFont="1" applyFill="1" applyBorder="1"/>
    <xf numFmtId="164" fontId="15" fillId="0" borderId="1" xfId="0" applyNumberFormat="1" applyFont="1" applyBorder="1"/>
    <xf numFmtId="0" fontId="15" fillId="7" borderId="1" xfId="0" applyFont="1" applyFill="1" applyBorder="1"/>
    <xf numFmtId="164" fontId="15" fillId="7" borderId="1" xfId="0" applyNumberFormat="1" applyFont="1" applyFill="1" applyBorder="1"/>
    <xf numFmtId="0" fontId="15" fillId="8" borderId="1" xfId="0" applyFont="1" applyFill="1" applyBorder="1" applyAlignment="1">
      <alignment horizontal="right"/>
    </xf>
    <xf numFmtId="164" fontId="15" fillId="8" borderId="1" xfId="0" applyNumberFormat="1" applyFont="1" applyFill="1" applyBorder="1"/>
    <xf numFmtId="0" fontId="15" fillId="9" borderId="1" xfId="0" applyFont="1" applyFill="1" applyBorder="1"/>
    <xf numFmtId="3" fontId="15" fillId="4" borderId="1" xfId="0" applyNumberFormat="1" applyFont="1" applyFill="1" applyBorder="1"/>
    <xf numFmtId="164" fontId="15" fillId="9" borderId="1" xfId="0" applyNumberFormat="1" applyFont="1" applyFill="1" applyBorder="1"/>
    <xf numFmtId="164" fontId="16" fillId="4" borderId="1" xfId="0" applyNumberFormat="1" applyFont="1" applyFill="1" applyBorder="1"/>
    <xf numFmtId="0" fontId="17" fillId="0" borderId="1" xfId="0" applyFont="1" applyBorder="1"/>
    <xf numFmtId="0" fontId="16" fillId="10" borderId="1" xfId="0" applyFont="1" applyFill="1" applyBorder="1"/>
    <xf numFmtId="164" fontId="16" fillId="10" borderId="1" xfId="0" applyNumberFormat="1" applyFont="1" applyFill="1" applyBorder="1"/>
    <xf numFmtId="0" fontId="15" fillId="5" borderId="1" xfId="0" applyFont="1" applyFill="1" applyBorder="1"/>
    <xf numFmtId="164" fontId="16" fillId="5" borderId="1" xfId="0" applyNumberFormat="1" applyFont="1" applyFill="1" applyBorder="1" applyAlignment="1">
      <alignment horizontal="right"/>
    </xf>
    <xf numFmtId="165" fontId="3" fillId="0" borderId="1" xfId="0" applyNumberFormat="1" applyFont="1" applyBorder="1"/>
    <xf numFmtId="165" fontId="4" fillId="2" borderId="1" xfId="1" applyNumberFormat="1" applyFont="1" applyFill="1" applyBorder="1"/>
    <xf numFmtId="0" fontId="0" fillId="0" borderId="1" xfId="0" applyBorder="1"/>
    <xf numFmtId="164" fontId="0" fillId="0" borderId="1" xfId="0" applyNumberFormat="1" applyBorder="1"/>
    <xf numFmtId="3" fontId="15" fillId="5" borderId="1" xfId="0" applyNumberFormat="1" applyFont="1" applyFill="1" applyBorder="1"/>
    <xf numFmtId="164" fontId="15" fillId="5" borderId="1" xfId="0" applyNumberFormat="1" applyFont="1" applyFill="1" applyBorder="1"/>
    <xf numFmtId="3" fontId="16" fillId="5" borderId="1" xfId="0" applyNumberFormat="1" applyFont="1" applyFill="1" applyBorder="1"/>
    <xf numFmtId="0" fontId="16" fillId="11" borderId="1" xfId="0" applyFont="1" applyFill="1" applyBorder="1"/>
    <xf numFmtId="0" fontId="15" fillId="11" borderId="1" xfId="0" applyFont="1" applyFill="1" applyBorder="1"/>
    <xf numFmtId="0" fontId="15" fillId="5" borderId="1" xfId="0" applyFont="1" applyFill="1" applyBorder="1" applyAlignment="1">
      <alignment horizontal="right"/>
    </xf>
    <xf numFmtId="164" fontId="16" fillId="11" borderId="1" xfId="0" applyNumberFormat="1" applyFont="1" applyFill="1" applyBorder="1"/>
    <xf numFmtId="0" fontId="18" fillId="4" borderId="1" xfId="0" applyFont="1" applyFill="1" applyBorder="1"/>
    <xf numFmtId="3" fontId="18" fillId="4" borderId="1" xfId="0" applyNumberFormat="1" applyFont="1" applyFill="1" applyBorder="1"/>
    <xf numFmtId="164" fontId="18" fillId="4" borderId="1" xfId="0" applyNumberFormat="1" applyFont="1" applyFill="1" applyBorder="1"/>
    <xf numFmtId="164" fontId="17" fillId="0" borderId="1" xfId="0" applyNumberFormat="1" applyFont="1" applyBorder="1"/>
    <xf numFmtId="0" fontId="17" fillId="0" borderId="1" xfId="0" applyFont="1" applyFill="1" applyBorder="1"/>
    <xf numFmtId="164" fontId="17" fillId="0" borderId="1" xfId="0" applyNumberFormat="1" applyFont="1" applyFill="1" applyBorder="1"/>
    <xf numFmtId="0" fontId="17" fillId="4" borderId="1" xfId="0" applyFont="1" applyFill="1" applyBorder="1"/>
    <xf numFmtId="0" fontId="16" fillId="0" borderId="1" xfId="0" applyNumberFormat="1" applyFont="1" applyBorder="1" applyAlignment="1">
      <alignment wrapText="1"/>
    </xf>
    <xf numFmtId="0" fontId="19" fillId="4" borderId="1" xfId="0" applyFont="1" applyFill="1" applyBorder="1"/>
    <xf numFmtId="164" fontId="19" fillId="4" borderId="1" xfId="0" applyNumberFormat="1" applyFont="1" applyFill="1" applyBorder="1"/>
    <xf numFmtId="9" fontId="19" fillId="4" borderId="1" xfId="0" applyNumberFormat="1" applyFont="1" applyFill="1" applyBorder="1"/>
    <xf numFmtId="0" fontId="19" fillId="3" borderId="1" xfId="0" applyFont="1" applyFill="1" applyBorder="1"/>
    <xf numFmtId="164" fontId="19" fillId="3" borderId="1" xfId="0" applyNumberFormat="1" applyFont="1" applyFill="1" applyBorder="1"/>
    <xf numFmtId="9" fontId="19" fillId="3" borderId="1" xfId="0" applyNumberFormat="1" applyFont="1" applyFill="1" applyBorder="1"/>
    <xf numFmtId="0" fontId="19" fillId="6" borderId="1" xfId="0" applyFont="1" applyFill="1" applyBorder="1"/>
    <xf numFmtId="164" fontId="19" fillId="6" borderId="1" xfId="0" applyNumberFormat="1" applyFont="1" applyFill="1" applyBorder="1"/>
    <xf numFmtId="9" fontId="19" fillId="6" borderId="1" xfId="0" applyNumberFormat="1" applyFont="1" applyFill="1" applyBorder="1"/>
    <xf numFmtId="0" fontId="20" fillId="0" borderId="1" xfId="0" applyFont="1" applyBorder="1"/>
    <xf numFmtId="164" fontId="20" fillId="0" borderId="1" xfId="0" applyNumberFormat="1" applyFont="1" applyBorder="1"/>
    <xf numFmtId="164" fontId="19" fillId="0" borderId="1" xfId="0" applyNumberFormat="1" applyFont="1" applyBorder="1"/>
    <xf numFmtId="9" fontId="19" fillId="0" borderId="1" xfId="0" applyNumberFormat="1" applyFont="1" applyBorder="1"/>
    <xf numFmtId="0" fontId="20" fillId="4" borderId="1" xfId="0" applyFont="1" applyFill="1" applyBorder="1"/>
    <xf numFmtId="164" fontId="19" fillId="6" borderId="1" xfId="0" applyNumberFormat="1" applyFont="1" applyFill="1" applyBorder="1" applyAlignment="1">
      <alignment horizontal="right"/>
    </xf>
    <xf numFmtId="0" fontId="19" fillId="0" borderId="1" xfId="0" applyFont="1" applyBorder="1"/>
    <xf numFmtId="0" fontId="19" fillId="8" borderId="1" xfId="0" applyFont="1" applyFill="1" applyBorder="1"/>
    <xf numFmtId="165" fontId="5" fillId="4" borderId="1" xfId="0" applyNumberFormat="1" applyFont="1" applyFill="1" applyBorder="1"/>
    <xf numFmtId="0" fontId="21" fillId="0" borderId="1" xfId="0" applyFont="1" applyBorder="1"/>
    <xf numFmtId="164" fontId="22" fillId="4" borderId="1" xfId="0" applyNumberFormat="1" applyFont="1" applyFill="1" applyBorder="1"/>
    <xf numFmtId="0" fontId="20" fillId="0" borderId="2" xfId="0" applyFont="1" applyBorder="1"/>
    <xf numFmtId="164" fontId="20" fillId="0" borderId="2" xfId="0" applyNumberFormat="1" applyFont="1" applyBorder="1"/>
    <xf numFmtId="164" fontId="19" fillId="0" borderId="2" xfId="0" applyNumberFormat="1" applyFont="1" applyBorder="1"/>
    <xf numFmtId="9" fontId="19" fillId="0" borderId="2" xfId="0" applyNumberFormat="1" applyFont="1" applyBorder="1"/>
    <xf numFmtId="0" fontId="23" fillId="8" borderId="1" xfId="0" applyFont="1" applyFill="1" applyBorder="1"/>
    <xf numFmtId="6" fontId="23" fillId="4" borderId="1" xfId="0" applyNumberFormat="1" applyFont="1" applyFill="1" applyBorder="1" applyAlignment="1">
      <alignment horizontal="right"/>
    </xf>
    <xf numFmtId="164" fontId="24" fillId="0" borderId="1" xfId="0" applyNumberFormat="1" applyFont="1" applyBorder="1"/>
    <xf numFmtId="164" fontId="24" fillId="0" borderId="1" xfId="0" applyNumberFormat="1" applyFont="1" applyBorder="1" applyAlignment="1">
      <alignment horizontal="right"/>
    </xf>
    <xf numFmtId="164" fontId="19" fillId="8" borderId="1" xfId="0" applyNumberFormat="1" applyFont="1" applyFill="1" applyBorder="1"/>
    <xf numFmtId="9" fontId="19" fillId="8" borderId="1" xfId="0" applyNumberFormat="1" applyFont="1" applyFill="1" applyBorder="1"/>
    <xf numFmtId="164" fontId="20" fillId="4" borderId="1" xfId="0" applyNumberFormat="1" applyFont="1" applyFill="1" applyBorder="1"/>
    <xf numFmtId="164" fontId="19" fillId="4" borderId="1" xfId="0" applyNumberFormat="1" applyFont="1" applyFill="1" applyBorder="1" applyAlignment="1">
      <alignment horizontal="right"/>
    </xf>
    <xf numFmtId="0" fontId="19" fillId="8" borderId="1" xfId="0" applyFont="1" applyFill="1" applyBorder="1" applyAlignment="1">
      <alignment horizontal="right"/>
    </xf>
    <xf numFmtId="165" fontId="6" fillId="12" borderId="1" xfId="1" applyNumberFormat="1" applyFont="1" applyFill="1" applyBorder="1"/>
    <xf numFmtId="164" fontId="19" fillId="12" borderId="1" xfId="0" applyNumberFormat="1" applyFont="1" applyFill="1" applyBorder="1"/>
    <xf numFmtId="9" fontId="19" fillId="12" borderId="1" xfId="0" applyNumberFormat="1" applyFont="1" applyFill="1" applyBorder="1"/>
    <xf numFmtId="6" fontId="25" fillId="12" borderId="1" xfId="0" applyNumberFormat="1" applyFont="1" applyFill="1" applyBorder="1" applyAlignment="1">
      <alignment horizontal="right"/>
    </xf>
    <xf numFmtId="0" fontId="25" fillId="12" borderId="1" xfId="0" applyFont="1" applyFill="1" applyBorder="1" applyAlignment="1">
      <alignment horizontal="right"/>
    </xf>
    <xf numFmtId="44" fontId="5" fillId="13" borderId="1" xfId="0" applyNumberFormat="1" applyFont="1" applyFill="1" applyBorder="1"/>
    <xf numFmtId="44" fontId="19" fillId="13" borderId="1" xfId="0" applyNumberFormat="1" applyFont="1" applyFill="1" applyBorder="1"/>
    <xf numFmtId="10" fontId="19" fillId="4" borderId="1" xfId="0" applyNumberFormat="1" applyFont="1" applyFill="1" applyBorder="1"/>
    <xf numFmtId="10" fontId="19" fillId="3" borderId="1" xfId="0" applyNumberFormat="1" applyFont="1" applyFill="1" applyBorder="1"/>
    <xf numFmtId="10" fontId="19" fillId="6" borderId="1" xfId="0" applyNumberFormat="1" applyFont="1" applyFill="1" applyBorder="1"/>
    <xf numFmtId="10" fontId="20" fillId="0" borderId="1" xfId="0" applyNumberFormat="1" applyFont="1" applyBorder="1"/>
    <xf numFmtId="10" fontId="20" fillId="4" borderId="1" xfId="0" applyNumberFormat="1" applyFont="1" applyFill="1" applyBorder="1"/>
    <xf numFmtId="10" fontId="19" fillId="0" borderId="1" xfId="0" applyNumberFormat="1" applyFont="1" applyBorder="1"/>
    <xf numFmtId="10" fontId="20" fillId="13" borderId="1" xfId="0" applyNumberFormat="1" applyFont="1" applyFill="1" applyBorder="1"/>
    <xf numFmtId="0" fontId="18" fillId="3" borderId="1" xfId="0" applyFont="1" applyFill="1" applyBorder="1"/>
    <xf numFmtId="0" fontId="17" fillId="3" borderId="1" xfId="0" applyFont="1" applyFill="1" applyBorder="1"/>
    <xf numFmtId="0" fontId="7" fillId="7" borderId="1" xfId="0" applyFont="1" applyFill="1" applyBorder="1"/>
    <xf numFmtId="164" fontId="17" fillId="3" borderId="1" xfId="0" applyNumberFormat="1" applyFont="1" applyFill="1" applyBorder="1"/>
    <xf numFmtId="0" fontId="17" fillId="3" borderId="1" xfId="0" applyNumberFormat="1" applyFont="1" applyFill="1" applyBorder="1" applyAlignment="1">
      <alignment wrapText="1"/>
    </xf>
    <xf numFmtId="0" fontId="17" fillId="3" borderId="1" xfId="0" applyFont="1" applyFill="1" applyBorder="1" applyAlignment="1">
      <alignment wrapText="1"/>
    </xf>
    <xf numFmtId="0" fontId="8" fillId="4" borderId="1" xfId="0" applyFont="1" applyFill="1" applyBorder="1"/>
    <xf numFmtId="0" fontId="8" fillId="4" borderId="1" xfId="0" applyFont="1" applyFill="1" applyBorder="1" applyAlignment="1">
      <alignment horizontal="right"/>
    </xf>
    <xf numFmtId="164" fontId="8" fillId="4" borderId="1" xfId="0" applyNumberFormat="1" applyFont="1" applyFill="1" applyBorder="1"/>
    <xf numFmtId="0" fontId="8" fillId="4" borderId="1" xfId="0" applyNumberFormat="1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7" fillId="3" borderId="1" xfId="0" applyFont="1" applyFill="1" applyBorder="1"/>
    <xf numFmtId="5" fontId="7" fillId="3" borderId="1" xfId="0" applyNumberFormat="1" applyFont="1" applyFill="1" applyBorder="1" applyAlignment="1">
      <alignment horizontal="right"/>
    </xf>
    <xf numFmtId="164" fontId="7" fillId="3" borderId="1" xfId="0" applyNumberFormat="1" applyFont="1" applyFill="1" applyBorder="1" applyAlignment="1">
      <alignment horizontal="left"/>
    </xf>
    <xf numFmtId="0" fontId="7" fillId="3" borderId="1" xfId="0" applyNumberFormat="1" applyFont="1" applyFill="1" applyBorder="1" applyAlignment="1">
      <alignment wrapText="1"/>
    </xf>
    <xf numFmtId="5" fontId="7" fillId="3" borderId="1" xfId="0" applyNumberFormat="1" applyFont="1" applyFill="1" applyBorder="1" applyAlignment="1">
      <alignment wrapText="1"/>
    </xf>
    <xf numFmtId="0" fontId="17" fillId="4" borderId="1" xfId="0" applyFont="1" applyFill="1" applyBorder="1" applyAlignment="1">
      <alignment horizontal="right"/>
    </xf>
    <xf numFmtId="0" fontId="17" fillId="4" borderId="1" xfId="0" applyNumberFormat="1" applyFont="1" applyFill="1" applyBorder="1" applyAlignment="1">
      <alignment wrapText="1"/>
    </xf>
    <xf numFmtId="0" fontId="17" fillId="4" borderId="1" xfId="0" applyFont="1" applyFill="1" applyBorder="1" applyAlignment="1">
      <alignment wrapText="1"/>
    </xf>
    <xf numFmtId="14" fontId="17" fillId="0" borderId="1" xfId="0" applyNumberFormat="1" applyFont="1" applyBorder="1" applyAlignment="1">
      <alignment horizontal="right"/>
    </xf>
    <xf numFmtId="0" fontId="17" fillId="0" borderId="1" xfId="0" applyNumberFormat="1" applyFont="1" applyBorder="1" applyAlignment="1">
      <alignment wrapText="1"/>
    </xf>
    <xf numFmtId="0" fontId="17" fillId="0" borderId="1" xfId="0" applyFont="1" applyBorder="1" applyAlignment="1">
      <alignment wrapText="1"/>
    </xf>
    <xf numFmtId="164" fontId="8" fillId="5" borderId="1" xfId="0" applyNumberFormat="1" applyFont="1" applyFill="1" applyBorder="1" applyAlignment="1">
      <alignment horizontal="right"/>
    </xf>
    <xf numFmtId="164" fontId="17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horizontal="right"/>
    </xf>
    <xf numFmtId="0" fontId="8" fillId="5" borderId="1" xfId="0" applyFont="1" applyFill="1" applyBorder="1"/>
    <xf numFmtId="14" fontId="8" fillId="5" borderId="1" xfId="0" applyNumberFormat="1" applyFont="1" applyFill="1" applyBorder="1" applyAlignment="1">
      <alignment horizontal="right"/>
    </xf>
    <xf numFmtId="5" fontId="8" fillId="5" borderId="1" xfId="0" applyNumberFormat="1" applyFont="1" applyFill="1" applyBorder="1" applyAlignment="1">
      <alignment wrapText="1"/>
    </xf>
    <xf numFmtId="5" fontId="8" fillId="5" borderId="1" xfId="0" applyNumberFormat="1" applyFont="1" applyFill="1" applyBorder="1" applyAlignment="1">
      <alignment horizontal="right"/>
    </xf>
    <xf numFmtId="0" fontId="8" fillId="5" borderId="1" xfId="0" applyNumberFormat="1" applyFont="1" applyFill="1" applyBorder="1" applyAlignment="1">
      <alignment wrapText="1"/>
    </xf>
    <xf numFmtId="0" fontId="8" fillId="10" borderId="1" xfId="0" applyFont="1" applyFill="1" applyBorder="1"/>
    <xf numFmtId="5" fontId="8" fillId="10" borderId="1" xfId="0" applyNumberFormat="1" applyFont="1" applyFill="1" applyBorder="1" applyAlignment="1">
      <alignment horizontal="right"/>
    </xf>
    <xf numFmtId="164" fontId="8" fillId="10" borderId="1" xfId="0" applyNumberFormat="1" applyFont="1" applyFill="1" applyBorder="1" applyAlignment="1">
      <alignment horizontal="right"/>
    </xf>
    <xf numFmtId="0" fontId="8" fillId="10" borderId="1" xfId="0" applyNumberFormat="1" applyFont="1" applyFill="1" applyBorder="1" applyAlignment="1">
      <alignment wrapText="1"/>
    </xf>
    <xf numFmtId="5" fontId="8" fillId="10" borderId="1" xfId="0" applyNumberFormat="1" applyFont="1" applyFill="1" applyBorder="1" applyAlignment="1">
      <alignment wrapText="1"/>
    </xf>
    <xf numFmtId="164" fontId="7" fillId="3" borderId="1" xfId="0" applyNumberFormat="1" applyFont="1" applyFill="1" applyBorder="1" applyAlignment="1">
      <alignment horizontal="right"/>
    </xf>
    <xf numFmtId="0" fontId="18" fillId="4" borderId="1" xfId="0" applyFont="1" applyFill="1" applyBorder="1" applyAlignment="1">
      <alignment horizontal="right"/>
    </xf>
    <xf numFmtId="0" fontId="18" fillId="4" borderId="1" xfId="0" applyNumberFormat="1" applyFont="1" applyFill="1" applyBorder="1" applyAlignment="1">
      <alignment wrapText="1"/>
    </xf>
    <xf numFmtId="0" fontId="18" fillId="4" borderId="1" xfId="0" applyFont="1" applyFill="1" applyBorder="1" applyAlignment="1">
      <alignment wrapText="1"/>
    </xf>
    <xf numFmtId="0" fontId="17" fillId="0" borderId="2" xfId="0" applyFont="1" applyBorder="1"/>
    <xf numFmtId="14" fontId="17" fillId="0" borderId="2" xfId="0" applyNumberFormat="1" applyFont="1" applyBorder="1" applyAlignment="1">
      <alignment horizontal="right"/>
    </xf>
    <xf numFmtId="164" fontId="17" fillId="0" borderId="2" xfId="0" applyNumberFormat="1" applyFont="1" applyBorder="1" applyAlignment="1">
      <alignment horizontal="right"/>
    </xf>
    <xf numFmtId="164" fontId="17" fillId="0" borderId="2" xfId="0" applyNumberFormat="1" applyFont="1" applyBorder="1"/>
    <xf numFmtId="0" fontId="17" fillId="0" borderId="2" xfId="0" applyNumberFormat="1" applyFont="1" applyBorder="1" applyAlignment="1">
      <alignment wrapText="1"/>
    </xf>
    <xf numFmtId="0" fontId="17" fillId="10" borderId="2" xfId="0" applyFont="1" applyFill="1" applyBorder="1"/>
    <xf numFmtId="0" fontId="17" fillId="10" borderId="2" xfId="0" applyFont="1" applyFill="1" applyBorder="1" applyAlignment="1">
      <alignment horizontal="right"/>
    </xf>
    <xf numFmtId="164" fontId="17" fillId="10" borderId="2" xfId="0" applyNumberFormat="1" applyFont="1" applyFill="1" applyBorder="1"/>
    <xf numFmtId="0" fontId="17" fillId="10" borderId="2" xfId="0" applyNumberFormat="1" applyFont="1" applyFill="1" applyBorder="1" applyAlignment="1">
      <alignment wrapText="1"/>
    </xf>
    <xf numFmtId="0" fontId="17" fillId="5" borderId="1" xfId="0" applyFont="1" applyFill="1" applyBorder="1"/>
    <xf numFmtId="14" fontId="17" fillId="5" borderId="1" xfId="0" applyNumberFormat="1" applyFont="1" applyFill="1" applyBorder="1" applyAlignment="1">
      <alignment horizontal="right"/>
    </xf>
    <xf numFmtId="164" fontId="17" fillId="5" borderId="1" xfId="0" applyNumberFormat="1" applyFont="1" applyFill="1" applyBorder="1" applyAlignment="1">
      <alignment horizontal="right"/>
    </xf>
    <xf numFmtId="0" fontId="17" fillId="5" borderId="1" xfId="0" applyNumberFormat="1" applyFont="1" applyFill="1" applyBorder="1" applyAlignment="1">
      <alignment wrapText="1"/>
    </xf>
    <xf numFmtId="0" fontId="17" fillId="5" borderId="1" xfId="0" applyFont="1" applyFill="1" applyBorder="1" applyAlignment="1">
      <alignment wrapText="1"/>
    </xf>
    <xf numFmtId="164" fontId="17" fillId="5" borderId="1" xfId="0" applyNumberFormat="1" applyFont="1" applyFill="1" applyBorder="1"/>
    <xf numFmtId="16" fontId="17" fillId="0" borderId="1" xfId="0" applyNumberFormat="1" applyFont="1" applyBorder="1" applyAlignment="1">
      <alignment horizontal="right"/>
    </xf>
    <xf numFmtId="164" fontId="17" fillId="4" borderId="1" xfId="0" applyNumberFormat="1" applyFont="1" applyFill="1" applyBorder="1"/>
    <xf numFmtId="0" fontId="17" fillId="5" borderId="1" xfId="0" applyFont="1" applyFill="1" applyBorder="1" applyAlignment="1">
      <alignment horizontal="right"/>
    </xf>
    <xf numFmtId="16" fontId="17" fillId="5" borderId="1" xfId="0" applyNumberFormat="1" applyFont="1" applyFill="1" applyBorder="1" applyAlignment="1">
      <alignment horizontal="right"/>
    </xf>
    <xf numFmtId="0" fontId="22" fillId="0" borderId="1" xfId="0" applyNumberFormat="1" applyFont="1" applyBorder="1" applyAlignment="1">
      <alignment wrapText="1"/>
    </xf>
    <xf numFmtId="0" fontId="26" fillId="0" borderId="1" xfId="0" applyNumberFormat="1" applyFont="1" applyBorder="1" applyAlignment="1">
      <alignment wrapText="1"/>
    </xf>
    <xf numFmtId="0" fontId="26" fillId="5" borderId="1" xfId="0" applyNumberFormat="1" applyFont="1" applyFill="1" applyBorder="1" applyAlignment="1">
      <alignment wrapText="1"/>
    </xf>
    <xf numFmtId="16" fontId="17" fillId="5" borderId="1" xfId="0" applyNumberFormat="1" applyFont="1" applyFill="1" applyBorder="1" applyAlignment="1">
      <alignment wrapText="1"/>
    </xf>
    <xf numFmtId="0" fontId="22" fillId="4" borderId="1" xfId="0" applyFont="1" applyFill="1" applyBorder="1" applyAlignment="1">
      <alignment horizontal="right"/>
    </xf>
    <xf numFmtId="0" fontId="26" fillId="5" borderId="1" xfId="0" applyFont="1" applyFill="1" applyBorder="1" applyAlignment="1">
      <alignment wrapText="1"/>
    </xf>
    <xf numFmtId="0" fontId="26" fillId="0" borderId="1" xfId="0" applyFont="1" applyBorder="1"/>
    <xf numFmtId="164" fontId="26" fillId="0" borderId="1" xfId="0" applyNumberFormat="1" applyFont="1" applyBorder="1"/>
    <xf numFmtId="0" fontId="26" fillId="0" borderId="1" xfId="0" applyFont="1" applyBorder="1" applyAlignment="1">
      <alignment wrapText="1"/>
    </xf>
    <xf numFmtId="0" fontId="18" fillId="5" borderId="1" xfId="0" applyFont="1" applyFill="1" applyBorder="1"/>
    <xf numFmtId="164" fontId="18" fillId="5" borderId="1" xfId="0" applyNumberFormat="1" applyFont="1" applyFill="1" applyBorder="1" applyAlignment="1">
      <alignment horizontal="right"/>
    </xf>
    <xf numFmtId="0" fontId="18" fillId="5" borderId="1" xfId="0" applyNumberFormat="1" applyFont="1" applyFill="1" applyBorder="1" applyAlignment="1">
      <alignment wrapText="1"/>
    </xf>
    <xf numFmtId="164" fontId="20" fillId="0" borderId="1" xfId="1" applyNumberFormat="1" applyFont="1" applyBorder="1"/>
    <xf numFmtId="0" fontId="6" fillId="5" borderId="1" xfId="0" applyFont="1" applyFill="1" applyBorder="1"/>
    <xf numFmtId="164" fontId="5" fillId="5" borderId="1" xfId="0" applyNumberFormat="1" applyFont="1" applyFill="1" applyBorder="1"/>
    <xf numFmtId="164" fontId="6" fillId="5" borderId="1" xfId="0" applyNumberFormat="1" applyFont="1" applyFill="1" applyBorder="1"/>
    <xf numFmtId="9" fontId="6" fillId="5" borderId="1" xfId="0" applyNumberFormat="1" applyFont="1" applyFill="1" applyBorder="1"/>
    <xf numFmtId="10" fontId="6" fillId="5" borderId="1" xfId="0" applyNumberFormat="1" applyFont="1" applyFill="1" applyBorder="1"/>
    <xf numFmtId="0" fontId="5" fillId="5" borderId="1" xfId="0" applyFont="1" applyFill="1" applyBorder="1"/>
    <xf numFmtId="6" fontId="17" fillId="0" borderId="1" xfId="0" applyNumberFormat="1" applyFont="1" applyBorder="1" applyAlignment="1">
      <alignment wrapText="1"/>
    </xf>
    <xf numFmtId="0" fontId="27" fillId="4" borderId="1" xfId="0" applyFont="1" applyFill="1" applyBorder="1"/>
    <xf numFmtId="164" fontId="27" fillId="4" borderId="1" xfId="0" applyNumberFormat="1" applyFont="1" applyFill="1" applyBorder="1"/>
    <xf numFmtId="0" fontId="28" fillId="0" borderId="1" xfId="0" applyFont="1" applyBorder="1"/>
    <xf numFmtId="164" fontId="28" fillId="0" borderId="1" xfId="0" applyNumberFormat="1" applyFont="1" applyBorder="1"/>
    <xf numFmtId="0" fontId="28" fillId="4" borderId="1" xfId="0" applyFont="1" applyFill="1" applyBorder="1"/>
    <xf numFmtId="6" fontId="17" fillId="5" borderId="1" xfId="0" applyNumberFormat="1" applyFont="1" applyFill="1" applyBorder="1" applyAlignment="1">
      <alignment horizontal="left" wrapText="1"/>
    </xf>
    <xf numFmtId="164" fontId="17" fillId="4" borderId="1" xfId="0" applyNumberFormat="1" applyFont="1" applyFill="1" applyBorder="1" applyAlignment="1">
      <alignment horizontal="right"/>
    </xf>
    <xf numFmtId="6" fontId="17" fillId="0" borderId="1" xfId="0" applyNumberFormat="1" applyFont="1" applyBorder="1" applyAlignment="1">
      <alignment horizontal="left" wrapText="1"/>
    </xf>
    <xf numFmtId="165" fontId="9" fillId="0" borderId="1" xfId="0" applyNumberFormat="1" applyFont="1" applyBorder="1"/>
    <xf numFmtId="165" fontId="10" fillId="12" borderId="1" xfId="1" applyNumberFormat="1" applyFont="1" applyFill="1" applyBorder="1"/>
    <xf numFmtId="14" fontId="22" fillId="5" borderId="1" xfId="0" applyNumberFormat="1" applyFont="1" applyFill="1" applyBorder="1" applyAlignment="1">
      <alignment horizontal="right"/>
    </xf>
    <xf numFmtId="0" fontId="22" fillId="0" borderId="1" xfId="0" applyFont="1" applyBorder="1"/>
    <xf numFmtId="164" fontId="22" fillId="0" borderId="1" xfId="0" applyNumberFormat="1" applyFont="1" applyBorder="1"/>
    <xf numFmtId="0" fontId="22" fillId="0" borderId="1" xfId="0" applyFont="1" applyBorder="1" applyAlignment="1">
      <alignment wrapText="1"/>
    </xf>
    <xf numFmtId="0" fontId="24" fillId="0" borderId="1" xfId="0" applyFont="1" applyBorder="1"/>
    <xf numFmtId="0" fontId="8" fillId="5" borderId="1" xfId="0" applyFont="1" applyFill="1" applyBorder="1" applyAlignment="1">
      <alignment horizontal="right"/>
    </xf>
    <xf numFmtId="164" fontId="8" fillId="5" borderId="1" xfId="0" applyNumberFormat="1" applyFont="1" applyFill="1" applyBorder="1"/>
    <xf numFmtId="0" fontId="8" fillId="5" borderId="1" xfId="0" applyFont="1" applyFill="1" applyBorder="1" applyAlignment="1">
      <alignment wrapText="1"/>
    </xf>
    <xf numFmtId="164" fontId="22" fillId="5" borderId="1" xfId="0" applyNumberFormat="1" applyFont="1" applyFill="1" applyBorder="1" applyAlignment="1">
      <alignment horizontal="right"/>
    </xf>
    <xf numFmtId="0" fontId="18" fillId="0" borderId="1" xfId="0" applyFont="1" applyFill="1" applyBorder="1"/>
    <xf numFmtId="0" fontId="17" fillId="0" borderId="1" xfId="0" applyFont="1" applyFill="1" applyBorder="1" applyAlignment="1">
      <alignment horizontal="right"/>
    </xf>
    <xf numFmtId="0" fontId="17" fillId="0" borderId="1" xfId="0" applyNumberFormat="1" applyFont="1" applyFill="1" applyBorder="1" applyAlignment="1">
      <alignment wrapText="1"/>
    </xf>
    <xf numFmtId="0" fontId="17" fillId="0" borderId="1" xfId="0" applyFont="1" applyFill="1" applyBorder="1" applyAlignment="1">
      <alignment wrapText="1"/>
    </xf>
    <xf numFmtId="0" fontId="16" fillId="0" borderId="1" xfId="0" applyFont="1" applyFill="1" applyBorder="1"/>
    <xf numFmtId="164" fontId="18" fillId="4" borderId="1" xfId="0" applyNumberFormat="1" applyFont="1" applyFill="1" applyBorder="1" applyAlignment="1">
      <alignment horizontal="right"/>
    </xf>
    <xf numFmtId="0" fontId="17" fillId="14" borderId="1" xfId="0" applyFont="1" applyFill="1" applyBorder="1"/>
    <xf numFmtId="0" fontId="16" fillId="14" borderId="1" xfId="0" applyFont="1" applyFill="1" applyBorder="1"/>
    <xf numFmtId="0" fontId="18" fillId="14" borderId="1" xfId="0" applyFont="1" applyFill="1" applyBorder="1" applyAlignment="1">
      <alignment wrapText="1"/>
    </xf>
    <xf numFmtId="0" fontId="15" fillId="14" borderId="1" xfId="0" applyFont="1" applyFill="1" applyBorder="1"/>
    <xf numFmtId="0" fontId="2" fillId="14" borderId="1" xfId="0" applyFont="1" applyFill="1" applyBorder="1"/>
    <xf numFmtId="0" fontId="1" fillId="14" borderId="1" xfId="0" applyFont="1" applyFill="1" applyBorder="1"/>
    <xf numFmtId="164" fontId="19" fillId="0" borderId="3" xfId="0" applyNumberFormat="1" applyFont="1" applyBorder="1"/>
    <xf numFmtId="164" fontId="19" fillId="4" borderId="3" xfId="0" applyNumberFormat="1" applyFont="1" applyFill="1" applyBorder="1"/>
    <xf numFmtId="164" fontId="19" fillId="12" borderId="3" xfId="0" applyNumberFormat="1" applyFont="1" applyFill="1" applyBorder="1"/>
    <xf numFmtId="8" fontId="29" fillId="0" borderId="1" xfId="0" applyNumberFormat="1" applyFont="1" applyBorder="1" applyAlignment="1">
      <alignment horizontal="right"/>
    </xf>
    <xf numFmtId="0" fontId="7" fillId="5" borderId="1" xfId="0" applyFont="1" applyFill="1" applyBorder="1"/>
    <xf numFmtId="164" fontId="7" fillId="5" borderId="1" xfId="0" applyNumberFormat="1" applyFont="1" applyFill="1" applyBorder="1"/>
    <xf numFmtId="0" fontId="7" fillId="5" borderId="1" xfId="0" applyNumberFormat="1" applyFont="1" applyFill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1" fillId="5" borderId="1" xfId="0" applyFont="1" applyFill="1" applyBorder="1"/>
    <xf numFmtId="164" fontId="20" fillId="4" borderId="1" xfId="0" applyNumberFormat="1" applyFont="1" applyFill="1" applyBorder="1" applyAlignment="1">
      <alignment horizontal="right"/>
    </xf>
    <xf numFmtId="0" fontId="11" fillId="5" borderId="1" xfId="0" applyFont="1" applyFill="1" applyBorder="1"/>
    <xf numFmtId="0" fontId="11" fillId="5" borderId="1" xfId="0" applyFont="1" applyFill="1" applyBorder="1" applyAlignment="1">
      <alignment horizontal="right"/>
    </xf>
    <xf numFmtId="164" fontId="11" fillId="5" borderId="1" xfId="0" applyNumberFormat="1" applyFont="1" applyFill="1" applyBorder="1" applyAlignment="1">
      <alignment horizontal="right"/>
    </xf>
    <xf numFmtId="164" fontId="11" fillId="5" borderId="1" xfId="0" applyNumberFormat="1" applyFont="1" applyFill="1" applyBorder="1"/>
    <xf numFmtId="0" fontId="11" fillId="5" borderId="1" xfId="0" applyNumberFormat="1" applyFont="1" applyFill="1" applyBorder="1" applyAlignment="1">
      <alignment wrapText="1"/>
    </xf>
    <xf numFmtId="0" fontId="11" fillId="5" borderId="1" xfId="0" applyFont="1" applyFill="1" applyBorder="1" applyAlignment="1">
      <alignment wrapText="1"/>
    </xf>
    <xf numFmtId="0" fontId="12" fillId="5" borderId="1" xfId="0" applyFont="1" applyFill="1" applyBorder="1"/>
    <xf numFmtId="0" fontId="21" fillId="5" borderId="1" xfId="0" applyFont="1" applyFill="1" applyBorder="1"/>
    <xf numFmtId="0" fontId="26" fillId="5" borderId="1" xfId="0" applyFont="1" applyFill="1" applyBorder="1"/>
    <xf numFmtId="0" fontId="26" fillId="5" borderId="1" xfId="0" applyFont="1" applyFill="1" applyBorder="1" applyAlignment="1">
      <alignment horizontal="right"/>
    </xf>
    <xf numFmtId="164" fontId="26" fillId="5" borderId="1" xfId="0" applyNumberFormat="1" applyFont="1" applyFill="1" applyBorder="1" applyAlignment="1">
      <alignment horizontal="right"/>
    </xf>
    <xf numFmtId="164" fontId="26" fillId="5" borderId="1" xfId="0" applyNumberFormat="1" applyFont="1" applyFill="1" applyBorder="1"/>
    <xf numFmtId="0" fontId="18" fillId="15" borderId="1" xfId="0" applyFont="1" applyFill="1" applyBorder="1"/>
    <xf numFmtId="0" fontId="17" fillId="15" borderId="1" xfId="0" applyFont="1" applyFill="1" applyBorder="1"/>
    <xf numFmtId="0" fontId="17" fillId="15" borderId="1" xfId="0" applyFont="1" applyFill="1" applyBorder="1" applyAlignment="1">
      <alignment horizontal="right"/>
    </xf>
    <xf numFmtId="164" fontId="18" fillId="15" borderId="1" xfId="0" applyNumberFormat="1" applyFont="1" applyFill="1" applyBorder="1" applyAlignment="1">
      <alignment horizontal="right"/>
    </xf>
    <xf numFmtId="164" fontId="17" fillId="15" borderId="1" xfId="0" applyNumberFormat="1" applyFont="1" applyFill="1" applyBorder="1"/>
    <xf numFmtId="0" fontId="17" fillId="15" borderId="1" xfId="0" applyNumberFormat="1" applyFont="1" applyFill="1" applyBorder="1" applyAlignment="1">
      <alignment wrapText="1"/>
    </xf>
    <xf numFmtId="0" fontId="17" fillId="15" borderId="1" xfId="0" applyFont="1" applyFill="1" applyBorder="1" applyAlignment="1">
      <alignment wrapText="1"/>
    </xf>
    <xf numFmtId="0" fontId="16" fillId="15" borderId="1" xfId="0" applyFont="1" applyFill="1" applyBorder="1"/>
    <xf numFmtId="0" fontId="0" fillId="16" borderId="1" xfId="0" applyFill="1" applyBorder="1"/>
    <xf numFmtId="0" fontId="0" fillId="16" borderId="0" xfId="0" applyFill="1"/>
    <xf numFmtId="0" fontId="14" fillId="0" borderId="1" xfId="0" applyFont="1" applyBorder="1"/>
    <xf numFmtId="44" fontId="0" fillId="0" borderId="1" xfId="0" applyNumberFormat="1" applyBorder="1"/>
    <xf numFmtId="44" fontId="0" fillId="0" borderId="0" xfId="0" applyNumberFormat="1"/>
    <xf numFmtId="164" fontId="20" fillId="16" borderId="1" xfId="0" applyNumberFormat="1" applyFont="1" applyFill="1" applyBorder="1"/>
    <xf numFmtId="164" fontId="20" fillId="0" borderId="0" xfId="0" applyNumberFormat="1" applyFont="1"/>
    <xf numFmtId="6" fontId="17" fillId="5" borderId="1" xfId="0" applyNumberFormat="1" applyFont="1" applyFill="1" applyBorder="1" applyAlignment="1">
      <alignment wrapText="1"/>
    </xf>
    <xf numFmtId="0" fontId="18" fillId="8" borderId="1" xfId="0" applyFont="1" applyFill="1" applyBorder="1"/>
    <xf numFmtId="0" fontId="17" fillId="8" borderId="1" xfId="0" applyFont="1" applyFill="1" applyBorder="1"/>
    <xf numFmtId="0" fontId="17" fillId="8" borderId="1" xfId="0" applyFont="1" applyFill="1" applyBorder="1" applyAlignment="1">
      <alignment horizontal="right"/>
    </xf>
    <xf numFmtId="164" fontId="18" fillId="8" borderId="1" xfId="0" applyNumberFormat="1" applyFont="1" applyFill="1" applyBorder="1" applyAlignment="1">
      <alignment horizontal="right"/>
    </xf>
    <xf numFmtId="164" fontId="17" fillId="8" borderId="1" xfId="0" applyNumberFormat="1" applyFont="1" applyFill="1" applyBorder="1"/>
    <xf numFmtId="0" fontId="17" fillId="8" borderId="1" xfId="0" applyNumberFormat="1" applyFont="1" applyFill="1" applyBorder="1" applyAlignment="1">
      <alignment wrapText="1"/>
    </xf>
    <xf numFmtId="0" fontId="17" fillId="8" borderId="1" xfId="0" applyFont="1" applyFill="1" applyBorder="1" applyAlignment="1">
      <alignment wrapText="1"/>
    </xf>
    <xf numFmtId="0" fontId="16" fillId="8" borderId="1" xfId="0" applyFont="1" applyFill="1" applyBorder="1"/>
    <xf numFmtId="0" fontId="18" fillId="8" borderId="1" xfId="0" applyFont="1" applyFill="1" applyBorder="1" applyAlignment="1">
      <alignment horizontal="right"/>
    </xf>
    <xf numFmtId="164" fontId="18" fillId="8" borderId="1" xfId="0" applyNumberFormat="1" applyFont="1" applyFill="1" applyBorder="1"/>
    <xf numFmtId="0" fontId="18" fillId="8" borderId="1" xfId="0" applyNumberFormat="1" applyFont="1" applyFill="1" applyBorder="1" applyAlignment="1">
      <alignment wrapText="1"/>
    </xf>
    <xf numFmtId="0" fontId="18" fillId="8" borderId="1" xfId="0" applyFont="1" applyFill="1" applyBorder="1" applyAlignment="1">
      <alignment wrapText="1"/>
    </xf>
    <xf numFmtId="0" fontId="31" fillId="0" borderId="1" xfId="0" applyFont="1" applyFill="1" applyBorder="1"/>
    <xf numFmtId="164" fontId="31" fillId="0" borderId="1" xfId="0" applyNumberFormat="1" applyFont="1" applyFill="1" applyBorder="1"/>
    <xf numFmtId="9" fontId="31" fillId="0" borderId="1" xfId="0" applyNumberFormat="1" applyFont="1" applyFill="1" applyBorder="1"/>
    <xf numFmtId="164" fontId="32" fillId="0" borderId="1" xfId="0" applyNumberFormat="1" applyFont="1" applyFill="1" applyBorder="1"/>
    <xf numFmtId="0" fontId="32" fillId="0" borderId="1" xfId="0" applyFont="1" applyFill="1" applyBorder="1"/>
    <xf numFmtId="0" fontId="31" fillId="4" borderId="1" xfId="0" applyFont="1" applyFill="1" applyBorder="1"/>
    <xf numFmtId="164" fontId="31" fillId="4" borderId="1" xfId="0" applyNumberFormat="1" applyFont="1" applyFill="1" applyBorder="1"/>
    <xf numFmtId="0" fontId="31" fillId="17" borderId="1" xfId="0" applyFont="1" applyFill="1" applyBorder="1"/>
    <xf numFmtId="0" fontId="31" fillId="0" borderId="0" xfId="0" applyFont="1" applyFill="1" applyBorder="1"/>
    <xf numFmtId="0" fontId="32" fillId="0" borderId="0" xfId="0" applyFont="1" applyFill="1" applyBorder="1"/>
    <xf numFmtId="10" fontId="32" fillId="0" borderId="0" xfId="0" applyNumberFormat="1" applyFont="1" applyFill="1" applyBorder="1"/>
    <xf numFmtId="164" fontId="32" fillId="0" borderId="0" xfId="0" applyNumberFormat="1" applyFont="1" applyFill="1" applyBorder="1"/>
    <xf numFmtId="164" fontId="31" fillId="0" borderId="0" xfId="0" applyNumberFormat="1" applyFont="1" applyFill="1" applyBorder="1"/>
    <xf numFmtId="9" fontId="31" fillId="0" borderId="0" xfId="0" applyNumberFormat="1" applyFont="1" applyFill="1" applyBorder="1"/>
    <xf numFmtId="164" fontId="31" fillId="17" borderId="1" xfId="0" applyNumberFormat="1" applyFont="1" applyFill="1" applyBorder="1"/>
    <xf numFmtId="0" fontId="31" fillId="4" borderId="1" xfId="0" applyFont="1" applyFill="1" applyBorder="1" applyAlignment="1">
      <alignment horizontal="right"/>
    </xf>
    <xf numFmtId="0" fontId="31" fillId="17" borderId="1" xfId="0" applyFont="1" applyFill="1" applyBorder="1" applyAlignment="1">
      <alignment horizontal="right"/>
    </xf>
    <xf numFmtId="0" fontId="31" fillId="13" borderId="1" xfId="0" applyFont="1" applyFill="1" applyBorder="1"/>
    <xf numFmtId="164" fontId="31" fillId="8" borderId="1" xfId="0" applyNumberFormat="1" applyFont="1" applyFill="1" applyBorder="1"/>
    <xf numFmtId="9" fontId="31" fillId="17" borderId="1" xfId="0" applyNumberFormat="1" applyFont="1" applyFill="1" applyBorder="1"/>
    <xf numFmtId="164" fontId="31" fillId="13" borderId="1" xfId="0" applyNumberFormat="1" applyFont="1" applyFill="1" applyBorder="1"/>
    <xf numFmtId="0" fontId="31" fillId="13" borderId="1" xfId="0" applyFont="1" applyFill="1" applyBorder="1" applyAlignment="1">
      <alignment horizontal="right"/>
    </xf>
    <xf numFmtId="164" fontId="30" fillId="4" borderId="1" xfId="0" applyNumberFormat="1" applyFont="1" applyFill="1" applyBorder="1"/>
    <xf numFmtId="164" fontId="30" fillId="17" borderId="1" xfId="0" applyNumberFormat="1" applyFont="1" applyFill="1" applyBorder="1"/>
    <xf numFmtId="164" fontId="30" fillId="13" borderId="1" xfId="0" applyNumberFormat="1" applyFont="1" applyFill="1" applyBorder="1"/>
    <xf numFmtId="9" fontId="31" fillId="8" borderId="1" xfId="0" applyNumberFormat="1" applyFont="1" applyFill="1" applyBorder="1"/>
    <xf numFmtId="9" fontId="31" fillId="4" borderId="1" xfId="0" applyNumberFormat="1" applyFont="1" applyFill="1" applyBorder="1"/>
    <xf numFmtId="9" fontId="31" fillId="13" borderId="1" xfId="0" applyNumberFormat="1" applyFont="1" applyFill="1" applyBorder="1"/>
    <xf numFmtId="0" fontId="30" fillId="4" borderId="1" xfId="0" applyFont="1" applyFill="1" applyBorder="1"/>
    <xf numFmtId="9" fontId="30" fillId="4" borderId="1" xfId="0" applyNumberFormat="1" applyFont="1" applyFill="1" applyBorder="1"/>
    <xf numFmtId="10" fontId="31" fillId="0" borderId="1" xfId="0" applyNumberFormat="1" applyFont="1" applyFill="1" applyBorder="1"/>
    <xf numFmtId="10" fontId="31" fillId="8" borderId="1" xfId="0" applyNumberFormat="1" applyFont="1" applyFill="1" applyBorder="1"/>
    <xf numFmtId="0" fontId="33" fillId="0" borderId="1" xfId="0" applyFont="1" applyBorder="1"/>
    <xf numFmtId="0" fontId="34" fillId="0" borderId="1" xfId="0" applyFont="1" applyBorder="1"/>
    <xf numFmtId="0" fontId="34" fillId="0" borderId="0" xfId="0" applyFont="1"/>
    <xf numFmtId="164" fontId="33" fillId="18" borderId="1" xfId="0" applyNumberFormat="1" applyFont="1" applyFill="1" applyBorder="1"/>
    <xf numFmtId="164" fontId="33" fillId="16" borderId="1" xfId="0" applyNumberFormat="1" applyFont="1" applyFill="1" applyBorder="1"/>
    <xf numFmtId="164" fontId="33" fillId="19" borderId="1" xfId="0" applyNumberFormat="1" applyFont="1" applyFill="1" applyBorder="1"/>
    <xf numFmtId="164" fontId="34" fillId="18" borderId="1" xfId="0" applyNumberFormat="1" applyFont="1" applyFill="1" applyBorder="1"/>
    <xf numFmtId="164" fontId="34" fillId="16" borderId="1" xfId="0" applyNumberFormat="1" applyFont="1" applyFill="1" applyBorder="1"/>
    <xf numFmtId="164" fontId="34" fillId="19" borderId="1" xfId="0" applyNumberFormat="1" applyFont="1" applyFill="1" applyBorder="1"/>
    <xf numFmtId="164" fontId="34" fillId="0" borderId="0" xfId="0" applyNumberFormat="1" applyFont="1"/>
    <xf numFmtId="0" fontId="33" fillId="4" borderId="1" xfId="0" applyFont="1" applyFill="1" applyBorder="1"/>
    <xf numFmtId="0" fontId="34" fillId="0" borderId="1" xfId="0" applyFont="1" applyFill="1" applyBorder="1"/>
    <xf numFmtId="0" fontId="33" fillId="0" borderId="1" xfId="0" applyFont="1" applyFill="1" applyBorder="1"/>
    <xf numFmtId="164" fontId="34" fillId="0" borderId="1" xfId="0" applyNumberFormat="1" applyFont="1" applyBorder="1"/>
    <xf numFmtId="164" fontId="33" fillId="20" borderId="1" xfId="0" applyNumberFormat="1" applyFont="1" applyFill="1" applyBorder="1"/>
    <xf numFmtId="164" fontId="34" fillId="20" borderId="1" xfId="0" applyNumberFormat="1" applyFont="1" applyFill="1" applyBorder="1"/>
    <xf numFmtId="16" fontId="33" fillId="0" borderId="1" xfId="0" applyNumberFormat="1" applyFont="1" applyBorder="1"/>
    <xf numFmtId="0" fontId="31" fillId="0" borderId="4" xfId="0" applyFont="1" applyFill="1" applyBorder="1" applyAlignment="1">
      <alignment horizontal="center"/>
    </xf>
    <xf numFmtId="0" fontId="31" fillId="0" borderId="1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/>
    </xf>
    <xf numFmtId="0" fontId="31" fillId="0" borderId="1" xfId="0" applyFont="1" applyFill="1" applyBorder="1" applyAlignment="1">
      <alignment horizontal="right"/>
    </xf>
    <xf numFmtId="0" fontId="31" fillId="0" borderId="1" xfId="0" applyFont="1" applyFill="1" applyBorder="1" applyAlignment="1">
      <alignment horizontal="left"/>
    </xf>
    <xf numFmtId="0" fontId="31" fillId="4" borderId="1" xfId="0" applyFont="1" applyFill="1" applyBorder="1" applyAlignment="1">
      <alignment horizontal="left"/>
    </xf>
    <xf numFmtId="0" fontId="31" fillId="17" borderId="1" xfId="0" applyFont="1" applyFill="1" applyBorder="1" applyAlignment="1">
      <alignment horizontal="left"/>
    </xf>
    <xf numFmtId="0" fontId="31" fillId="13" borderId="1" xfId="0" applyFont="1" applyFill="1" applyBorder="1" applyAlignment="1">
      <alignment horizontal="left"/>
    </xf>
    <xf numFmtId="164" fontId="31" fillId="4" borderId="1" xfId="0" applyNumberFormat="1" applyFont="1" applyFill="1" applyBorder="1" applyAlignment="1">
      <alignment horizontal="left"/>
    </xf>
    <xf numFmtId="164" fontId="31" fillId="17" borderId="1" xfId="0" applyNumberFormat="1" applyFont="1" applyFill="1" applyBorder="1" applyAlignment="1">
      <alignment horizontal="left"/>
    </xf>
    <xf numFmtId="164" fontId="31" fillId="13" borderId="1" xfId="0" applyNumberFormat="1" applyFont="1" applyFill="1" applyBorder="1" applyAlignment="1">
      <alignment horizontal="left"/>
    </xf>
    <xf numFmtId="164" fontId="31" fillId="0" borderId="1" xfId="0" applyNumberFormat="1" applyFont="1" applyFill="1" applyBorder="1" applyAlignment="1">
      <alignment horizontal="left"/>
    </xf>
    <xf numFmtId="0" fontId="31" fillId="0" borderId="6" xfId="0" applyFont="1" applyFill="1" applyBorder="1" applyAlignment="1">
      <alignment horizontal="center"/>
    </xf>
    <xf numFmtId="0" fontId="31" fillId="0" borderId="7" xfId="0" applyFont="1" applyFill="1" applyBorder="1" applyAlignment="1">
      <alignment horizontal="center"/>
    </xf>
    <xf numFmtId="0" fontId="31" fillId="8" borderId="8" xfId="0" applyFont="1" applyFill="1" applyBorder="1"/>
    <xf numFmtId="164" fontId="31" fillId="8" borderId="8" xfId="0" applyNumberFormat="1" applyFont="1" applyFill="1" applyBorder="1"/>
    <xf numFmtId="9" fontId="31" fillId="8" borderId="8" xfId="0" applyNumberFormat="1" applyFont="1" applyFill="1" applyBorder="1"/>
    <xf numFmtId="0" fontId="31" fillId="8" borderId="2" xfId="0" applyFont="1" applyFill="1" applyBorder="1" applyAlignment="1">
      <alignment wrapText="1"/>
    </xf>
    <xf numFmtId="164" fontId="31" fillId="8" borderId="2" xfId="0" applyNumberFormat="1" applyFont="1" applyFill="1" applyBorder="1" applyAlignment="1">
      <alignment wrapText="1"/>
    </xf>
    <xf numFmtId="0" fontId="34" fillId="0" borderId="0" xfId="0" applyFont="1" applyFill="1"/>
    <xf numFmtId="0" fontId="33" fillId="4" borderId="1" xfId="0" applyFont="1" applyFill="1" applyBorder="1" applyAlignment="1">
      <alignment wrapText="1"/>
    </xf>
    <xf numFmtId="0" fontId="33" fillId="0" borderId="1" xfId="0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34" fillId="0" borderId="1" xfId="0" applyFont="1" applyBorder="1" applyAlignment="1">
      <alignment wrapText="1"/>
    </xf>
    <xf numFmtId="0" fontId="34" fillId="0" borderId="0" xfId="0" applyFont="1" applyAlignment="1">
      <alignment wrapText="1"/>
    </xf>
    <xf numFmtId="0" fontId="33" fillId="0" borderId="1" xfId="0" applyFont="1" applyFill="1" applyBorder="1" applyAlignment="1">
      <alignment wrapText="1"/>
    </xf>
    <xf numFmtId="0" fontId="34" fillId="0" borderId="1" xfId="0" applyFont="1" applyFill="1" applyBorder="1" applyAlignment="1">
      <alignment wrapText="1"/>
    </xf>
    <xf numFmtId="8" fontId="35" fillId="0" borderId="0" xfId="0" applyNumberFormat="1" applyFont="1" applyFill="1" applyBorder="1" applyAlignment="1">
      <alignment horizontal="left"/>
    </xf>
    <xf numFmtId="164" fontId="33" fillId="0" borderId="1" xfId="0" applyNumberFormat="1" applyFont="1" applyBorder="1"/>
    <xf numFmtId="164" fontId="34" fillId="0" borderId="1" xfId="0" applyNumberFormat="1" applyFont="1" applyBorder="1" applyAlignment="1">
      <alignment wrapText="1"/>
    </xf>
    <xf numFmtId="164" fontId="34" fillId="0" borderId="1" xfId="0" applyNumberFormat="1" applyFont="1" applyBorder="1" applyAlignment="1">
      <alignment horizontal="right"/>
    </xf>
    <xf numFmtId="0" fontId="34" fillId="0" borderId="4" xfId="0" applyFont="1" applyBorder="1" applyAlignment="1">
      <alignment wrapText="1"/>
    </xf>
    <xf numFmtId="0" fontId="34" fillId="0" borderId="5" xfId="0" applyFont="1" applyBorder="1"/>
    <xf numFmtId="0" fontId="34" fillId="0" borderId="5" xfId="0" applyFont="1" applyBorder="1" applyAlignment="1">
      <alignment wrapText="1"/>
    </xf>
    <xf numFmtId="0" fontId="36" fillId="0" borderId="1" xfId="0" applyFont="1" applyBorder="1" applyAlignment="1">
      <alignment wrapText="1"/>
    </xf>
    <xf numFmtId="0" fontId="36" fillId="0" borderId="1" xfId="0" applyFont="1" applyBorder="1"/>
    <xf numFmtId="164" fontId="36" fillId="18" borderId="1" xfId="0" applyNumberFormat="1" applyFont="1" applyFill="1" applyBorder="1"/>
    <xf numFmtId="164" fontId="36" fillId="16" borderId="1" xfId="0" applyNumberFormat="1" applyFont="1" applyFill="1" applyBorder="1"/>
    <xf numFmtId="164" fontId="36" fillId="19" borderId="1" xfId="0" applyNumberFormat="1" applyFont="1" applyFill="1" applyBorder="1"/>
    <xf numFmtId="164" fontId="36" fillId="20" borderId="1" xfId="0" applyNumberFormat="1" applyFont="1" applyFill="1" applyBorder="1"/>
    <xf numFmtId="0" fontId="36" fillId="0" borderId="0" xfId="0" applyFont="1"/>
    <xf numFmtId="9" fontId="32" fillId="0" borderId="1" xfId="0" applyNumberFormat="1" applyFont="1" applyFill="1" applyBorder="1"/>
    <xf numFmtId="164" fontId="38" fillId="0" borderId="0" xfId="0" applyNumberFormat="1" applyFont="1"/>
    <xf numFmtId="0" fontId="0" fillId="0" borderId="1" xfId="0" applyFont="1" applyBorder="1" applyAlignment="1">
      <alignment wrapText="1"/>
    </xf>
    <xf numFmtId="164" fontId="36" fillId="0" borderId="1" xfId="0" applyNumberFormat="1" applyFont="1" applyBorder="1" applyAlignment="1">
      <alignment horizontal="right"/>
    </xf>
    <xf numFmtId="164" fontId="33" fillId="0" borderId="3" xfId="0" applyNumberFormat="1" applyFont="1" applyBorder="1" applyAlignment="1">
      <alignment horizontal="right"/>
    </xf>
    <xf numFmtId="164" fontId="34" fillId="0" borderId="1" xfId="0" applyNumberFormat="1" applyFont="1" applyFill="1" applyBorder="1" applyAlignment="1">
      <alignment horizontal="right"/>
    </xf>
    <xf numFmtId="0" fontId="33" fillId="0" borderId="0" xfId="0" applyFont="1"/>
    <xf numFmtId="164" fontId="37" fillId="18" borderId="1" xfId="0" applyNumberFormat="1" applyFont="1" applyFill="1" applyBorder="1"/>
    <xf numFmtId="164" fontId="36" fillId="0" borderId="1" xfId="0" applyNumberFormat="1" applyFont="1" applyBorder="1" applyAlignment="1">
      <alignment wrapText="1"/>
    </xf>
    <xf numFmtId="164" fontId="36" fillId="0" borderId="1" xfId="0" applyNumberFormat="1" applyFont="1" applyBorder="1"/>
    <xf numFmtId="164" fontId="37" fillId="16" borderId="1" xfId="0" applyNumberFormat="1" applyFont="1" applyFill="1" applyBorder="1"/>
    <xf numFmtId="164" fontId="37" fillId="19" borderId="1" xfId="0" applyNumberFormat="1" applyFont="1" applyFill="1" applyBorder="1"/>
    <xf numFmtId="164" fontId="37" fillId="20" borderId="1" xfId="0" applyNumberFormat="1" applyFont="1" applyFill="1" applyBorder="1"/>
    <xf numFmtId="164" fontId="36" fillId="0" borderId="0" xfId="0" applyNumberFormat="1" applyFont="1"/>
    <xf numFmtId="166" fontId="34" fillId="0" borderId="1" xfId="0" applyNumberFormat="1" applyFont="1" applyBorder="1" applyAlignment="1">
      <alignment horizontal="right"/>
    </xf>
    <xf numFmtId="164" fontId="33" fillId="0" borderId="1" xfId="0" applyNumberFormat="1" applyFont="1" applyBorder="1" applyAlignment="1">
      <alignment horizontal="left"/>
    </xf>
    <xf numFmtId="166" fontId="33" fillId="4" borderId="1" xfId="0" applyNumberFormat="1" applyFont="1" applyFill="1" applyBorder="1" applyAlignment="1">
      <alignment horizontal="right"/>
    </xf>
    <xf numFmtId="166" fontId="33" fillId="0" borderId="1" xfId="0" applyNumberFormat="1" applyFont="1" applyFill="1" applyBorder="1" applyAlignment="1">
      <alignment horizontal="right"/>
    </xf>
    <xf numFmtId="166" fontId="33" fillId="0" borderId="1" xfId="0" applyNumberFormat="1" applyFont="1" applyBorder="1" applyAlignment="1">
      <alignment horizontal="right"/>
    </xf>
    <xf numFmtId="166" fontId="34" fillId="0" borderId="5" xfId="0" applyNumberFormat="1" applyFont="1" applyBorder="1" applyAlignment="1">
      <alignment horizontal="right"/>
    </xf>
    <xf numFmtId="166" fontId="34" fillId="0" borderId="1" xfId="0" applyNumberFormat="1" applyFont="1" applyFill="1" applyBorder="1" applyAlignment="1">
      <alignment horizontal="right"/>
    </xf>
    <xf numFmtId="166" fontId="36" fillId="0" borderId="1" xfId="0" applyNumberFormat="1" applyFont="1" applyBorder="1" applyAlignment="1">
      <alignment horizontal="right"/>
    </xf>
    <xf numFmtId="166" fontId="34" fillId="0" borderId="0" xfId="0" applyNumberFormat="1" applyFont="1" applyAlignment="1">
      <alignment horizontal="right"/>
    </xf>
    <xf numFmtId="164" fontId="41" fillId="0" borderId="1" xfId="0" applyNumberFormat="1" applyFont="1" applyBorder="1"/>
    <xf numFmtId="0" fontId="0" fillId="0" borderId="1" xfId="0" applyBorder="1" applyAlignment="1">
      <alignment wrapText="1"/>
    </xf>
    <xf numFmtId="167" fontId="32" fillId="0" borderId="0" xfId="0" applyNumberFormat="1" applyFont="1" applyFill="1" applyBorder="1"/>
    <xf numFmtId="167" fontId="39" fillId="0" borderId="0" xfId="0" applyNumberFormat="1" applyFont="1"/>
    <xf numFmtId="0" fontId="36" fillId="0" borderId="1" xfId="0" applyFont="1" applyFill="1" applyBorder="1"/>
    <xf numFmtId="0" fontId="36" fillId="0" borderId="1" xfId="0" applyFont="1" applyFill="1" applyBorder="1" applyAlignment="1">
      <alignment wrapText="1"/>
    </xf>
    <xf numFmtId="164" fontId="33" fillId="0" borderId="1" xfId="0" applyNumberFormat="1" applyFont="1" applyBorder="1" applyAlignment="1">
      <alignment wrapText="1"/>
    </xf>
    <xf numFmtId="164" fontId="42" fillId="20" borderId="1" xfId="0" applyNumberFormat="1" applyFont="1" applyFill="1" applyBorder="1"/>
    <xf numFmtId="164" fontId="42" fillId="20" borderId="1" xfId="0" applyNumberFormat="1" applyFont="1" applyFill="1" applyBorder="1" applyAlignment="1">
      <alignment wrapText="1"/>
    </xf>
    <xf numFmtId="166" fontId="42" fillId="20" borderId="1" xfId="0" applyNumberFormat="1" applyFont="1" applyFill="1" applyBorder="1" applyAlignment="1">
      <alignment horizontal="right"/>
    </xf>
    <xf numFmtId="164" fontId="42" fillId="20" borderId="1" xfId="0" applyNumberFormat="1" applyFont="1" applyFill="1" applyBorder="1" applyAlignment="1">
      <alignment horizontal="right"/>
    </xf>
    <xf numFmtId="164" fontId="42" fillId="20" borderId="0" xfId="0" applyNumberFormat="1" applyFont="1" applyFill="1"/>
    <xf numFmtId="164" fontId="33" fillId="0" borderId="0" xfId="0" applyNumberFormat="1" applyFont="1"/>
    <xf numFmtId="10" fontId="32" fillId="0" borderId="1" xfId="0" applyNumberFormat="1" applyFont="1" applyFill="1" applyBorder="1"/>
    <xf numFmtId="165" fontId="4" fillId="8" borderId="1" xfId="1" applyNumberFormat="1" applyFont="1" applyFill="1" applyBorder="1"/>
    <xf numFmtId="0" fontId="31" fillId="8" borderId="1" xfId="0" applyFont="1" applyFill="1" applyBorder="1"/>
    <xf numFmtId="9" fontId="31" fillId="8" borderId="1" xfId="0" applyNumberFormat="1" applyFont="1" applyFill="1" applyBorder="1" applyAlignment="1">
      <alignment wrapText="1"/>
    </xf>
    <xf numFmtId="164" fontId="31" fillId="0" borderId="0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0" fontId="31" fillId="8" borderId="1" xfId="0" applyFont="1" applyFill="1" applyBorder="1" applyAlignment="1">
      <alignment wrapText="1"/>
    </xf>
    <xf numFmtId="6" fontId="31" fillId="4" borderId="1" xfId="0" applyNumberFormat="1" applyFont="1" applyFill="1" applyBorder="1" applyAlignment="1">
      <alignment horizontal="left"/>
    </xf>
    <xf numFmtId="164" fontId="32" fillId="0" borderId="1" xfId="0" applyNumberFormat="1" applyFont="1" applyBorder="1"/>
    <xf numFmtId="6" fontId="31" fillId="17" borderId="1" xfId="0" applyNumberFormat="1" applyFont="1" applyFill="1" applyBorder="1" applyAlignment="1">
      <alignment horizontal="left"/>
    </xf>
    <xf numFmtId="6" fontId="31" fillId="13" borderId="1" xfId="0" applyNumberFormat="1" applyFont="1" applyFill="1" applyBorder="1" applyAlignment="1">
      <alignment horizontal="left"/>
    </xf>
    <xf numFmtId="8" fontId="31" fillId="4" borderId="1" xfId="0" applyNumberFormat="1" applyFont="1" applyFill="1" applyBorder="1" applyAlignment="1">
      <alignment horizontal="left"/>
    </xf>
    <xf numFmtId="8" fontId="31" fillId="17" borderId="1" xfId="0" applyNumberFormat="1" applyFont="1" applyFill="1" applyBorder="1" applyAlignment="1">
      <alignment horizontal="left"/>
    </xf>
    <xf numFmtId="8" fontId="31" fillId="13" borderId="1" xfId="0" applyNumberFormat="1" applyFont="1" applyFill="1" applyBorder="1" applyAlignment="1">
      <alignment horizontal="left"/>
    </xf>
    <xf numFmtId="167" fontId="32" fillId="0" borderId="1" xfId="0" applyNumberFormat="1" applyFont="1" applyFill="1" applyBorder="1"/>
    <xf numFmtId="167" fontId="31" fillId="0" borderId="1" xfId="0" applyNumberFormat="1" applyFont="1" applyFill="1" applyBorder="1"/>
    <xf numFmtId="164" fontId="38" fillId="0" borderId="1" xfId="0" applyNumberFormat="1" applyFont="1" applyBorder="1"/>
    <xf numFmtId="167" fontId="38" fillId="0" borderId="0" xfId="0" applyNumberFormat="1" applyFont="1"/>
    <xf numFmtId="9" fontId="31" fillId="6" borderId="1" xfId="0" applyNumberFormat="1" applyFont="1" applyFill="1" applyBorder="1" applyAlignment="1">
      <alignment wrapText="1"/>
    </xf>
    <xf numFmtId="164" fontId="31" fillId="6" borderId="1" xfId="0" applyNumberFormat="1" applyFont="1" applyFill="1" applyBorder="1"/>
    <xf numFmtId="9" fontId="31" fillId="6" borderId="1" xfId="0" applyNumberFormat="1" applyFont="1" applyFill="1" applyBorder="1"/>
    <xf numFmtId="164" fontId="41" fillId="0" borderId="1" xfId="0" applyNumberFormat="1" applyFont="1" applyFill="1" applyBorder="1"/>
    <xf numFmtId="9" fontId="41" fillId="0" borderId="1" xfId="0" applyNumberFormat="1" applyFont="1" applyFill="1" applyBorder="1"/>
    <xf numFmtId="0" fontId="40" fillId="0" borderId="1" xfId="0" applyFont="1" applyBorder="1" applyAlignment="1">
      <alignment wrapText="1"/>
    </xf>
    <xf numFmtId="164" fontId="34" fillId="4" borderId="1" xfId="0" applyNumberFormat="1" applyFont="1" applyFill="1" applyBorder="1" applyAlignment="1">
      <alignment horizontal="right"/>
    </xf>
    <xf numFmtId="164" fontId="34" fillId="4" borderId="1" xfId="0" applyNumberFormat="1" applyFont="1" applyFill="1" applyBorder="1"/>
    <xf numFmtId="164" fontId="33" fillId="4" borderId="1" xfId="0" applyNumberFormat="1" applyFont="1" applyFill="1" applyBorder="1"/>
    <xf numFmtId="0" fontId="34" fillId="4" borderId="1" xfId="0" applyFont="1" applyFill="1" applyBorder="1" applyAlignment="1">
      <alignment wrapText="1"/>
    </xf>
    <xf numFmtId="164" fontId="36" fillId="4" borderId="1" xfId="0" applyNumberFormat="1" applyFont="1" applyFill="1" applyBorder="1" applyAlignment="1">
      <alignment wrapText="1"/>
    </xf>
    <xf numFmtId="164" fontId="36" fillId="4" borderId="1" xfId="0" applyNumberFormat="1" applyFont="1" applyFill="1" applyBorder="1"/>
    <xf numFmtId="166" fontId="36" fillId="4" borderId="1" xfId="0" applyNumberFormat="1" applyFont="1" applyFill="1" applyBorder="1" applyAlignment="1">
      <alignment horizontal="right"/>
    </xf>
    <xf numFmtId="164" fontId="36" fillId="4" borderId="1" xfId="0" applyNumberFormat="1" applyFont="1" applyFill="1" applyBorder="1" applyAlignment="1">
      <alignment horizontal="right"/>
    </xf>
    <xf numFmtId="164" fontId="37" fillId="4" borderId="1" xfId="0" applyNumberFormat="1" applyFont="1" applyFill="1" applyBorder="1"/>
    <xf numFmtId="3" fontId="43" fillId="0" borderId="0" xfId="0" applyNumberFormat="1" applyFont="1"/>
    <xf numFmtId="164" fontId="32" fillId="0" borderId="0" xfId="0" applyNumberFormat="1" applyFont="1"/>
    <xf numFmtId="4" fontId="33" fillId="0" borderId="0" xfId="0" applyNumberFormat="1" applyFont="1"/>
    <xf numFmtId="166" fontId="36" fillId="0" borderId="1" xfId="0" applyNumberFormat="1" applyFont="1" applyFill="1" applyBorder="1" applyAlignment="1">
      <alignment horizontal="right"/>
    </xf>
    <xf numFmtId="8" fontId="33" fillId="0" borderId="0" xfId="0" applyNumberFormat="1" applyFont="1"/>
    <xf numFmtId="0" fontId="44" fillId="0" borderId="1" xfId="0" applyFont="1" applyBorder="1" applyAlignment="1">
      <alignment wrapText="1"/>
    </xf>
    <xf numFmtId="166" fontId="37" fillId="0" borderId="1" xfId="0" applyNumberFormat="1" applyFont="1" applyBorder="1" applyAlignment="1">
      <alignment horizontal="right"/>
    </xf>
    <xf numFmtId="164" fontId="37" fillId="0" borderId="1" xfId="0" applyNumberFormat="1" applyFont="1" applyBorder="1"/>
    <xf numFmtId="164" fontId="37" fillId="0" borderId="1" xfId="0" applyNumberFormat="1" applyFont="1" applyBorder="1" applyAlignment="1">
      <alignment wrapText="1"/>
    </xf>
    <xf numFmtId="0" fontId="32" fillId="4" borderId="1" xfId="0" applyFont="1" applyFill="1" applyBorder="1" applyAlignment="1">
      <alignment wrapText="1"/>
    </xf>
    <xf numFmtId="0" fontId="31" fillId="0" borderId="0" xfId="0" applyFont="1" applyFill="1" applyBorder="1" applyAlignment="1">
      <alignment wrapText="1"/>
    </xf>
    <xf numFmtId="10" fontId="34" fillId="0" borderId="0" xfId="0" applyNumberFormat="1" applyFont="1"/>
    <xf numFmtId="0" fontId="31" fillId="4" borderId="4" xfId="0" applyFont="1" applyFill="1" applyBorder="1" applyAlignment="1">
      <alignment horizontal="right"/>
    </xf>
    <xf numFmtId="0" fontId="31" fillId="4" borderId="6" xfId="0" applyFont="1" applyFill="1" applyBorder="1" applyAlignment="1">
      <alignment horizontal="right"/>
    </xf>
    <xf numFmtId="164" fontId="30" fillId="4" borderId="1" xfId="0" applyNumberFormat="1" applyFont="1" applyFill="1" applyBorder="1" applyAlignment="1">
      <alignment horizontal="right"/>
    </xf>
    <xf numFmtId="164" fontId="31" fillId="4" borderId="1" xfId="0" applyNumberFormat="1" applyFont="1" applyFill="1" applyBorder="1" applyAlignment="1">
      <alignment horizontal="right"/>
    </xf>
    <xf numFmtId="9" fontId="31" fillId="4" borderId="1" xfId="0" applyNumberFormat="1" applyFont="1" applyFill="1" applyBorder="1" applyAlignment="1">
      <alignment horizontal="right"/>
    </xf>
    <xf numFmtId="164" fontId="31" fillId="4" borderId="5" xfId="0" applyNumberFormat="1" applyFont="1" applyFill="1" applyBorder="1" applyAlignment="1">
      <alignment horizontal="right"/>
    </xf>
    <xf numFmtId="9" fontId="31" fillId="4" borderId="7" xfId="0" applyNumberFormat="1" applyFont="1" applyFill="1" applyBorder="1" applyAlignment="1">
      <alignment horizontal="right"/>
    </xf>
    <xf numFmtId="164" fontId="34" fillId="0" borderId="1" xfId="0" applyNumberFormat="1" applyFont="1" applyBorder="1" applyAlignment="1">
      <alignment horizontal="left"/>
    </xf>
    <xf numFmtId="9" fontId="32" fillId="0" borderId="0" xfId="0" applyNumberFormat="1" applyFont="1" applyFill="1" applyBorder="1"/>
    <xf numFmtId="0" fontId="0" fillId="0" borderId="0" xfId="0" applyAlignment="1">
      <alignment wrapText="1"/>
    </xf>
    <xf numFmtId="0" fontId="32" fillId="0" borderId="0" xfId="0" applyFont="1" applyFill="1" applyBorder="1" applyAlignment="1">
      <alignment wrapText="1"/>
    </xf>
    <xf numFmtId="0" fontId="34" fillId="0" borderId="1" xfId="0" applyNumberFormat="1" applyFont="1" applyBorder="1" applyAlignment="1">
      <alignment horizontal="right"/>
    </xf>
    <xf numFmtId="164" fontId="33" fillId="4" borderId="1" xfId="0" applyNumberFormat="1" applyFont="1" applyFill="1" applyBorder="1" applyAlignment="1">
      <alignment horizontal="right"/>
    </xf>
    <xf numFmtId="164" fontId="34" fillId="0" borderId="0" xfId="0" applyNumberFormat="1" applyFont="1" applyAlignment="1">
      <alignment horizontal="right"/>
    </xf>
    <xf numFmtId="164" fontId="33" fillId="20" borderId="3" xfId="0" applyNumberFormat="1" applyFont="1" applyFill="1" applyBorder="1"/>
    <xf numFmtId="164" fontId="33" fillId="4" borderId="3" xfId="0" applyNumberFormat="1" applyFont="1" applyFill="1" applyBorder="1"/>
    <xf numFmtId="165" fontId="32" fillId="0" borderId="0" xfId="0" applyNumberFormat="1" applyFont="1" applyFill="1" applyBorder="1"/>
    <xf numFmtId="10" fontId="41" fillId="0" borderId="0" xfId="0" applyNumberFormat="1" applyFont="1"/>
    <xf numFmtId="9" fontId="0" fillId="0" borderId="0" xfId="0" applyNumberFormat="1"/>
    <xf numFmtId="164" fontId="0" fillId="0" borderId="0" xfId="0" applyNumberFormat="1"/>
    <xf numFmtId="165" fontId="3" fillId="4" borderId="1" xfId="0" applyNumberFormat="1" applyFont="1" applyFill="1" applyBorder="1"/>
    <xf numFmtId="164" fontId="36" fillId="19" borderId="1" xfId="0" applyNumberFormat="1" applyFont="1" applyFill="1" applyBorder="1" applyAlignment="1">
      <alignment horizontal="right"/>
    </xf>
    <xf numFmtId="164" fontId="30" fillId="0" borderId="1" xfId="0" applyNumberFormat="1" applyFont="1" applyFill="1" applyBorder="1"/>
    <xf numFmtId="164" fontId="31" fillId="4" borderId="1" xfId="0" applyNumberFormat="1" applyFont="1" applyFill="1" applyBorder="1" applyAlignment="1">
      <alignment wrapText="1"/>
    </xf>
    <xf numFmtId="164" fontId="45" fillId="4" borderId="0" xfId="0" applyNumberFormat="1" applyFont="1" applyFill="1"/>
    <xf numFmtId="16" fontId="33" fillId="0" borderId="1" xfId="0" applyNumberFormat="1" applyFont="1" applyBorder="1" applyAlignment="1">
      <alignment horizontal="right"/>
    </xf>
    <xf numFmtId="0" fontId="34" fillId="0" borderId="1" xfId="0" applyFont="1" applyBorder="1" applyAlignment="1"/>
    <xf numFmtId="164" fontId="33" fillId="18" borderId="1" xfId="0" applyNumberFormat="1" applyFont="1" applyFill="1" applyBorder="1" applyAlignment="1"/>
    <xf numFmtId="164" fontId="33" fillId="16" borderId="1" xfId="0" applyNumberFormat="1" applyFont="1" applyFill="1" applyBorder="1" applyAlignment="1"/>
    <xf numFmtId="164" fontId="33" fillId="19" borderId="1" xfId="0" applyNumberFormat="1" applyFont="1" applyFill="1" applyBorder="1" applyAlignment="1"/>
    <xf numFmtId="164" fontId="33" fillId="20" borderId="1" xfId="0" applyNumberFormat="1" applyFont="1" applyFill="1" applyBorder="1" applyAlignment="1"/>
    <xf numFmtId="164" fontId="34" fillId="18" borderId="1" xfId="0" applyNumberFormat="1" applyFont="1" applyFill="1" applyBorder="1" applyAlignment="1"/>
    <xf numFmtId="0" fontId="34" fillId="0" borderId="0" xfId="0" applyFont="1" applyAlignment="1"/>
    <xf numFmtId="164" fontId="34" fillId="19" borderId="1" xfId="0" applyNumberFormat="1" applyFont="1" applyFill="1" applyBorder="1" applyAlignment="1"/>
    <xf numFmtId="164" fontId="36" fillId="16" borderId="1" xfId="0" applyNumberFormat="1" applyFont="1" applyFill="1" applyBorder="1" applyAlignment="1"/>
    <xf numFmtId="164" fontId="33" fillId="20" borderId="3" xfId="0" applyNumberFormat="1" applyFont="1" applyFill="1" applyBorder="1" applyAlignment="1"/>
    <xf numFmtId="164" fontId="34" fillId="16" borderId="1" xfId="0" applyNumberFormat="1" applyFont="1" applyFill="1" applyBorder="1" applyAlignment="1"/>
    <xf numFmtId="164" fontId="34" fillId="20" borderId="1" xfId="0" applyNumberFormat="1" applyFont="1" applyFill="1" applyBorder="1" applyAlignment="1"/>
    <xf numFmtId="164" fontId="34" fillId="0" borderId="1" xfId="0" applyNumberFormat="1" applyFont="1" applyBorder="1" applyAlignment="1"/>
    <xf numFmtId="164" fontId="34" fillId="0" borderId="0" xfId="0" applyNumberFormat="1" applyFont="1" applyAlignment="1"/>
    <xf numFmtId="0" fontId="34" fillId="0" borderId="1" xfId="0" applyFont="1" applyFill="1" applyBorder="1" applyAlignment="1"/>
    <xf numFmtId="0" fontId="32" fillId="0" borderId="1" xfId="0" applyFont="1" applyBorder="1" applyAlignment="1"/>
    <xf numFmtId="0" fontId="32" fillId="0" borderId="8" xfId="0" applyFont="1" applyFill="1" applyBorder="1"/>
    <xf numFmtId="164" fontId="32" fillId="0" borderId="8" xfId="0" applyNumberFormat="1" applyFont="1" applyFill="1" applyBorder="1"/>
    <xf numFmtId="164" fontId="31" fillId="0" borderId="8" xfId="0" applyNumberFormat="1" applyFont="1" applyFill="1" applyBorder="1"/>
    <xf numFmtId="9" fontId="31" fillId="0" borderId="8" xfId="0" applyNumberFormat="1" applyFont="1" applyFill="1" applyBorder="1"/>
    <xf numFmtId="0" fontId="41" fillId="13" borderId="1" xfId="0" applyFont="1" applyFill="1" applyBorder="1"/>
    <xf numFmtId="164" fontId="41" fillId="13" borderId="1" xfId="0" applyNumberFormat="1" applyFont="1" applyFill="1" applyBorder="1"/>
    <xf numFmtId="9" fontId="30" fillId="13" borderId="1" xfId="0" applyNumberFormat="1" applyFont="1" applyFill="1" applyBorder="1"/>
    <xf numFmtId="164" fontId="33" fillId="19" borderId="1" xfId="0" applyNumberFormat="1" applyFont="1" applyFill="1" applyBorder="1" applyAlignment="1">
      <alignment horizontal="right"/>
    </xf>
    <xf numFmtId="164" fontId="34" fillId="19" borderId="1" xfId="0" applyNumberFormat="1" applyFont="1" applyFill="1" applyBorder="1" applyAlignment="1">
      <alignment horizontal="right"/>
    </xf>
    <xf numFmtId="164" fontId="34" fillId="18" borderId="1" xfId="0" applyNumberFormat="1" applyFont="1" applyFill="1" applyBorder="1" applyAlignment="1">
      <alignment horizontal="right"/>
    </xf>
    <xf numFmtId="165" fontId="46" fillId="0" borderId="0" xfId="0" applyNumberFormat="1" applyFont="1"/>
    <xf numFmtId="165" fontId="34" fillId="0" borderId="0" xfId="0" applyNumberFormat="1" applyFont="1"/>
    <xf numFmtId="164" fontId="34" fillId="16" borderId="1" xfId="0" applyNumberFormat="1" applyFont="1" applyFill="1" applyBorder="1" applyAlignment="1">
      <alignment horizontal="right"/>
    </xf>
    <xf numFmtId="164" fontId="42" fillId="20" borderId="0" xfId="1" applyNumberFormat="1" applyFont="1" applyFill="1" applyAlignment="1">
      <alignment horizontal="right"/>
    </xf>
    <xf numFmtId="164" fontId="33" fillId="19" borderId="1" xfId="0" applyNumberFormat="1" applyFont="1" applyFill="1" applyBorder="1" applyAlignment="1">
      <alignment horizontal="left"/>
    </xf>
    <xf numFmtId="0" fontId="31" fillId="4" borderId="1" xfId="0" applyFont="1" applyFill="1" applyBorder="1" applyAlignment="1">
      <alignment wrapText="1"/>
    </xf>
    <xf numFmtId="164" fontId="32" fillId="4" borderId="1" xfId="0" applyNumberFormat="1" applyFont="1" applyFill="1" applyBorder="1"/>
    <xf numFmtId="6" fontId="32" fillId="4" borderId="1" xfId="0" applyNumberFormat="1" applyFont="1" applyFill="1" applyBorder="1" applyAlignment="1">
      <alignment horizontal="left"/>
    </xf>
    <xf numFmtId="6" fontId="32" fillId="17" borderId="1" xfId="0" applyNumberFormat="1" applyFont="1" applyFill="1" applyBorder="1" applyAlignment="1">
      <alignment horizontal="left"/>
    </xf>
    <xf numFmtId="6" fontId="32" fillId="13" borderId="1" xfId="0" applyNumberFormat="1" applyFont="1" applyFill="1" applyBorder="1" applyAlignment="1">
      <alignment horizontal="left"/>
    </xf>
    <xf numFmtId="164" fontId="36" fillId="20" borderId="1" xfId="0" applyNumberFormat="1" applyFont="1" applyFill="1" applyBorder="1" applyAlignment="1">
      <alignment wrapText="1"/>
    </xf>
    <xf numFmtId="164" fontId="36" fillId="20" borderId="1" xfId="0" applyNumberFormat="1" applyFont="1" applyFill="1" applyBorder="1" applyAlignment="1">
      <alignment horizontal="right"/>
    </xf>
    <xf numFmtId="164" fontId="34" fillId="20" borderId="1" xfId="0" applyNumberFormat="1" applyFont="1" applyFill="1" applyBorder="1" applyAlignment="1">
      <alignment horizontal="right"/>
    </xf>
    <xf numFmtId="0" fontId="42" fillId="20" borderId="1" xfId="0" applyNumberFormat="1" applyFont="1" applyFill="1" applyBorder="1" applyAlignment="1">
      <alignment horizontal="right"/>
    </xf>
    <xf numFmtId="164" fontId="36" fillId="0" borderId="1" xfId="0" applyNumberFormat="1" applyFont="1" applyFill="1" applyBorder="1" applyAlignment="1">
      <alignment horizontal="right"/>
    </xf>
    <xf numFmtId="164" fontId="36" fillId="0" borderId="0" xfId="0" applyNumberFormat="1" applyFont="1" applyFill="1"/>
    <xf numFmtId="166" fontId="37" fillId="20" borderId="1" xfId="0" applyNumberFormat="1" applyFont="1" applyFill="1" applyBorder="1" applyAlignment="1">
      <alignment horizontal="right"/>
    </xf>
    <xf numFmtId="164" fontId="37" fillId="20" borderId="1" xfId="0" applyNumberFormat="1" applyFont="1" applyFill="1" applyBorder="1" applyAlignment="1">
      <alignment wrapText="1"/>
    </xf>
    <xf numFmtId="164" fontId="37" fillId="20" borderId="1" xfId="0" applyNumberFormat="1" applyFont="1" applyFill="1" applyBorder="1" applyAlignment="1">
      <alignment horizontal="right"/>
    </xf>
    <xf numFmtId="164" fontId="33" fillId="20" borderId="1" xfId="0" applyNumberFormat="1" applyFont="1" applyFill="1" applyBorder="1" applyAlignment="1">
      <alignment horizontal="right"/>
    </xf>
    <xf numFmtId="0" fontId="33" fillId="4" borderId="1" xfId="0" applyNumberFormat="1" applyFont="1" applyFill="1" applyBorder="1"/>
    <xf numFmtId="0" fontId="33" fillId="0" borderId="1" xfId="0" applyNumberFormat="1" applyFont="1" applyFill="1" applyBorder="1"/>
    <xf numFmtId="0" fontId="34" fillId="0" borderId="1" xfId="0" applyNumberFormat="1" applyFont="1" applyBorder="1"/>
    <xf numFmtId="0" fontId="33" fillId="0" borderId="1" xfId="0" applyNumberFormat="1" applyFont="1" applyBorder="1"/>
    <xf numFmtId="0" fontId="36" fillId="0" borderId="1" xfId="0" applyNumberFormat="1" applyFont="1" applyBorder="1"/>
    <xf numFmtId="0" fontId="34" fillId="0" borderId="1" xfId="0" applyNumberFormat="1" applyFont="1" applyBorder="1" applyAlignment="1">
      <alignment horizontal="left"/>
    </xf>
    <xf numFmtId="0" fontId="36" fillId="0" borderId="1" xfId="0" applyNumberFormat="1" applyFont="1" applyFill="1" applyBorder="1"/>
    <xf numFmtId="0" fontId="36" fillId="4" borderId="1" xfId="0" applyNumberFormat="1" applyFont="1" applyFill="1" applyBorder="1"/>
    <xf numFmtId="0" fontId="34" fillId="0" borderId="1" xfId="0" applyNumberFormat="1" applyFont="1" applyFill="1" applyBorder="1"/>
    <xf numFmtId="0" fontId="34" fillId="0" borderId="5" xfId="0" applyNumberFormat="1" applyFont="1" applyBorder="1"/>
    <xf numFmtId="0" fontId="36" fillId="20" borderId="1" xfId="0" applyNumberFormat="1" applyFont="1" applyFill="1" applyBorder="1"/>
    <xf numFmtId="0" fontId="34" fillId="0" borderId="1" xfId="0" applyNumberFormat="1" applyFont="1" applyBorder="1" applyAlignment="1"/>
    <xf numFmtId="0" fontId="34" fillId="0" borderId="1" xfId="0" applyNumberFormat="1" applyFont="1" applyFill="1" applyBorder="1" applyAlignment="1"/>
    <xf numFmtId="0" fontId="34" fillId="0" borderId="0" xfId="0" applyNumberFormat="1" applyFont="1"/>
    <xf numFmtId="0" fontId="34" fillId="4" borderId="1" xfId="0" applyNumberFormat="1" applyFont="1" applyFill="1" applyBorder="1"/>
    <xf numFmtId="0" fontId="47" fillId="20" borderId="1" xfId="0" applyNumberFormat="1" applyFont="1" applyFill="1" applyBorder="1"/>
    <xf numFmtId="164" fontId="33" fillId="0" borderId="1" xfId="0" applyNumberFormat="1" applyFont="1" applyFill="1" applyBorder="1" applyAlignment="1">
      <alignment horizontal="right"/>
    </xf>
    <xf numFmtId="164" fontId="42" fillId="0" borderId="1" xfId="0" applyNumberFormat="1" applyFont="1" applyFill="1" applyBorder="1" applyAlignment="1">
      <alignment wrapText="1"/>
    </xf>
    <xf numFmtId="0" fontId="48" fillId="0" borderId="0" xfId="0" applyFont="1" applyFill="1" applyBorder="1" applyAlignment="1">
      <alignment horizontal="center"/>
    </xf>
    <xf numFmtId="0" fontId="48" fillId="0" borderId="0" xfId="0" applyFont="1" applyFill="1" applyBorder="1"/>
    <xf numFmtId="0" fontId="48" fillId="0" borderId="1" xfId="0" applyFont="1" applyFill="1" applyBorder="1" applyAlignment="1">
      <alignment horizontal="left"/>
    </xf>
    <xf numFmtId="164" fontId="48" fillId="0" borderId="1" xfId="0" applyNumberFormat="1" applyFont="1" applyFill="1" applyBorder="1" applyAlignment="1">
      <alignment horizontal="left"/>
    </xf>
    <xf numFmtId="0" fontId="36" fillId="0" borderId="0" xfId="0" applyFont="1" applyFill="1"/>
    <xf numFmtId="0" fontId="0" fillId="0" borderId="0" xfId="0" applyBorder="1"/>
    <xf numFmtId="164" fontId="0" fillId="0" borderId="0" xfId="0" applyNumberFormat="1" applyBorder="1"/>
    <xf numFmtId="164" fontId="33" fillId="16" borderId="1" xfId="0" applyNumberFormat="1" applyFont="1" applyFill="1" applyBorder="1" applyAlignment="1">
      <alignment horizontal="right"/>
    </xf>
    <xf numFmtId="164" fontId="36" fillId="16" borderId="1" xfId="0" applyNumberFormat="1" applyFont="1" applyFill="1" applyBorder="1" applyAlignment="1">
      <alignment horizontal="right"/>
    </xf>
    <xf numFmtId="164" fontId="37" fillId="16" borderId="1" xfId="0" applyNumberFormat="1" applyFont="1" applyFill="1" applyBorder="1" applyAlignment="1">
      <alignment horizontal="right"/>
    </xf>
    <xf numFmtId="164" fontId="37" fillId="4" borderId="1" xfId="0" applyNumberFormat="1" applyFont="1" applyFill="1" applyBorder="1" applyAlignment="1">
      <alignment horizontal="right"/>
    </xf>
    <xf numFmtId="164" fontId="33" fillId="16" borderId="1" xfId="0" applyNumberFormat="1" applyFont="1" applyFill="1" applyBorder="1" applyAlignment="1">
      <alignment horizontal="left"/>
    </xf>
    <xf numFmtId="0" fontId="14" fillId="0" borderId="0" xfId="0" applyFont="1"/>
    <xf numFmtId="0" fontId="37" fillId="0" borderId="1" xfId="0" applyNumberFormat="1" applyFont="1" applyBorder="1"/>
    <xf numFmtId="164" fontId="33" fillId="0" borderId="1" xfId="0" applyNumberFormat="1" applyFont="1" applyFill="1" applyBorder="1" applyAlignment="1">
      <alignment wrapText="1"/>
    </xf>
    <xf numFmtId="164" fontId="33" fillId="20" borderId="0" xfId="0" applyNumberFormat="1" applyFont="1" applyFill="1"/>
    <xf numFmtId="164" fontId="0" fillId="0" borderId="0" xfId="0" applyNumberFormat="1" applyFont="1"/>
    <xf numFmtId="0" fontId="0" fillId="0" borderId="1" xfId="0" applyFill="1" applyBorder="1"/>
    <xf numFmtId="0" fontId="0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14" fillId="0" borderId="1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164" fontId="0" fillId="0" borderId="1" xfId="0" applyNumberFormat="1" applyFont="1" applyBorder="1" applyAlignment="1">
      <alignment horizontal="right"/>
    </xf>
    <xf numFmtId="16" fontId="14" fillId="0" borderId="1" xfId="0" applyNumberFormat="1" applyFont="1" applyBorder="1" applyAlignment="1">
      <alignment horizontal="right"/>
    </xf>
    <xf numFmtId="16" fontId="14" fillId="0" borderId="1" xfId="0" applyNumberFormat="1" applyFont="1" applyFill="1" applyBorder="1" applyAlignment="1">
      <alignment horizontal="right"/>
    </xf>
    <xf numFmtId="6" fontId="34" fillId="0" borderId="1" xfId="0" applyNumberFormat="1" applyFont="1" applyBorder="1"/>
    <xf numFmtId="0" fontId="34" fillId="0" borderId="1" xfId="0" applyFont="1" applyBorder="1" applyAlignment="1">
      <alignment vertical="center"/>
    </xf>
    <xf numFmtId="0" fontId="33" fillId="0" borderId="0" xfId="0" applyFont="1" applyAlignment="1">
      <alignment horizontal="right"/>
    </xf>
    <xf numFmtId="16" fontId="14" fillId="0" borderId="1" xfId="0" applyNumberFormat="1" applyFont="1" applyBorder="1"/>
    <xf numFmtId="0" fontId="0" fillId="0" borderId="0" xfId="0" applyBorder="1" applyAlignment="1">
      <alignment horizontal="right"/>
    </xf>
    <xf numFmtId="0" fontId="14" fillId="0" borderId="1" xfId="0" applyFont="1" applyFill="1" applyBorder="1"/>
    <xf numFmtId="164" fontId="34" fillId="0" borderId="1" xfId="0" applyNumberFormat="1" applyFont="1" applyFill="1" applyBorder="1" applyAlignment="1">
      <alignment wrapText="1"/>
    </xf>
    <xf numFmtId="0" fontId="34" fillId="20" borderId="1" xfId="0" applyFont="1" applyFill="1" applyBorder="1" applyAlignment="1">
      <alignment wrapText="1"/>
    </xf>
    <xf numFmtId="166" fontId="34" fillId="20" borderId="1" xfId="0" applyNumberFormat="1" applyFont="1" applyFill="1" applyBorder="1" applyAlignment="1">
      <alignment horizontal="right"/>
    </xf>
    <xf numFmtId="0" fontId="34" fillId="20" borderId="1" xfId="0" applyFont="1" applyFill="1" applyBorder="1"/>
    <xf numFmtId="0" fontId="34" fillId="20" borderId="1" xfId="0" applyNumberFormat="1" applyFont="1" applyFill="1" applyBorder="1"/>
    <xf numFmtId="164" fontId="37" fillId="19" borderId="1" xfId="0" applyNumberFormat="1" applyFont="1" applyFill="1" applyBorder="1" applyAlignment="1">
      <alignment horizontal="right"/>
    </xf>
    <xf numFmtId="164" fontId="36" fillId="18" borderId="1" xfId="0" applyNumberFormat="1" applyFont="1" applyFill="1" applyBorder="1" applyAlignment="1">
      <alignment horizontal="right"/>
    </xf>
    <xf numFmtId="165" fontId="49" fillId="0" borderId="0" xfId="0" applyNumberFormat="1" applyFont="1" applyFill="1" applyBorder="1"/>
    <xf numFmtId="165" fontId="50" fillId="0" borderId="0" xfId="1" applyNumberFormat="1" applyFont="1" applyFill="1" applyBorder="1"/>
    <xf numFmtId="164" fontId="33" fillId="18" borderId="1" xfId="0" applyNumberFormat="1" applyFont="1" applyFill="1" applyBorder="1" applyAlignment="1">
      <alignment horizontal="right"/>
    </xf>
    <xf numFmtId="0" fontId="31" fillId="8" borderId="4" xfId="0" applyFont="1" applyFill="1" applyBorder="1" applyAlignment="1">
      <alignment horizontal="center"/>
    </xf>
    <xf numFmtId="0" fontId="31" fillId="8" borderId="5" xfId="0" applyFont="1" applyFill="1" applyBorder="1" applyAlignment="1">
      <alignment horizontal="center"/>
    </xf>
    <xf numFmtId="0" fontId="31" fillId="8" borderId="6" xfId="0" applyFont="1" applyFill="1" applyBorder="1" applyAlignment="1">
      <alignment horizontal="center"/>
    </xf>
    <xf numFmtId="0" fontId="31" fillId="8" borderId="7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workbookViewId="0">
      <pane ySplit="1" topLeftCell="A50" activePane="bottomLeft" state="frozen"/>
      <selection pane="bottomLeft" activeCell="C53" sqref="C53"/>
    </sheetView>
  </sheetViews>
  <sheetFormatPr defaultRowHeight="15" x14ac:dyDescent="0.25"/>
  <cols>
    <col min="1" max="1" width="16" bestFit="1" customWidth="1"/>
    <col min="2" max="2" width="27.5703125" bestFit="1" customWidth="1"/>
    <col min="3" max="3" width="10.140625" style="550" bestFit="1" customWidth="1"/>
    <col min="4" max="4" width="19.42578125" style="550" bestFit="1" customWidth="1"/>
    <col min="5" max="5" width="11.5703125" style="550" bestFit="1" customWidth="1"/>
    <col min="6" max="7" width="9.140625" style="550"/>
  </cols>
  <sheetData>
    <row r="1" spans="1:9" x14ac:dyDescent="0.25">
      <c r="A1" s="248" t="s">
        <v>2055</v>
      </c>
      <c r="B1" s="248" t="s">
        <v>52</v>
      </c>
      <c r="C1" s="546" t="s">
        <v>2027</v>
      </c>
      <c r="D1" s="546" t="s">
        <v>2028</v>
      </c>
      <c r="E1" s="553">
        <v>42088</v>
      </c>
      <c r="F1" s="553">
        <v>42089</v>
      </c>
      <c r="G1" s="554">
        <v>42090</v>
      </c>
      <c r="H1" s="558">
        <v>42093</v>
      </c>
      <c r="I1" s="558">
        <v>42094</v>
      </c>
    </row>
    <row r="2" spans="1:9" x14ac:dyDescent="0.25">
      <c r="A2" s="43" t="s">
        <v>1936</v>
      </c>
      <c r="B2" s="545" t="s">
        <v>2064</v>
      </c>
      <c r="C2" s="552"/>
      <c r="D2" s="552"/>
      <c r="E2" s="552"/>
      <c r="F2" s="552">
        <v>5000</v>
      </c>
      <c r="G2" s="548"/>
      <c r="H2" s="44"/>
      <c r="I2" s="44"/>
    </row>
    <row r="3" spans="1:9" x14ac:dyDescent="0.25">
      <c r="A3" s="43" t="s">
        <v>1936</v>
      </c>
      <c r="B3" s="43" t="s">
        <v>1985</v>
      </c>
      <c r="C3" s="548"/>
      <c r="D3" s="548">
        <v>33400</v>
      </c>
      <c r="E3" s="548"/>
      <c r="F3" s="548"/>
      <c r="G3" s="548"/>
      <c r="H3" s="44"/>
      <c r="I3" s="44"/>
    </row>
    <row r="4" spans="1:9" x14ac:dyDescent="0.25">
      <c r="A4" s="43" t="s">
        <v>1936</v>
      </c>
      <c r="B4" s="43" t="s">
        <v>2001</v>
      </c>
      <c r="C4" s="548"/>
      <c r="D4" s="548"/>
      <c r="E4" s="548">
        <v>15000</v>
      </c>
      <c r="F4" s="548"/>
      <c r="G4" s="548"/>
      <c r="H4" s="44"/>
      <c r="I4" s="44"/>
    </row>
    <row r="5" spans="1:9" x14ac:dyDescent="0.25">
      <c r="A5" s="43" t="s">
        <v>1936</v>
      </c>
      <c r="B5" s="43" t="s">
        <v>2093</v>
      </c>
      <c r="C5" s="548"/>
      <c r="D5" s="548">
        <v>10000</v>
      </c>
      <c r="E5" s="548"/>
      <c r="F5" s="548"/>
      <c r="G5" s="548"/>
      <c r="H5" s="44"/>
      <c r="I5" s="44"/>
    </row>
    <row r="6" spans="1:9" x14ac:dyDescent="0.25">
      <c r="A6" s="43" t="s">
        <v>1936</v>
      </c>
      <c r="B6" s="43" t="s">
        <v>2018</v>
      </c>
      <c r="C6" s="548">
        <v>33400</v>
      </c>
      <c r="D6" s="548"/>
      <c r="E6" s="548"/>
      <c r="F6" s="548"/>
      <c r="G6" s="548"/>
      <c r="H6" s="44"/>
      <c r="I6" s="44"/>
    </row>
    <row r="7" spans="1:9" x14ac:dyDescent="0.25">
      <c r="A7" s="43" t="s">
        <v>1936</v>
      </c>
      <c r="B7" s="43" t="s">
        <v>2019</v>
      </c>
      <c r="C7" s="548"/>
      <c r="D7" s="548">
        <v>33400</v>
      </c>
      <c r="E7" s="548"/>
      <c r="F7" s="548"/>
      <c r="G7" s="548"/>
      <c r="H7" s="44"/>
      <c r="I7" s="44"/>
    </row>
    <row r="8" spans="1:9" x14ac:dyDescent="0.25">
      <c r="A8" s="43" t="s">
        <v>1936</v>
      </c>
      <c r="B8" s="43" t="s">
        <v>2020</v>
      </c>
      <c r="C8" s="548"/>
      <c r="D8" s="548">
        <v>33400</v>
      </c>
      <c r="E8" s="548"/>
      <c r="F8" s="548"/>
      <c r="G8" s="548"/>
      <c r="H8" s="44"/>
      <c r="I8" s="44"/>
    </row>
    <row r="9" spans="1:9" x14ac:dyDescent="0.25">
      <c r="A9" s="43" t="s">
        <v>1936</v>
      </c>
      <c r="B9" s="43" t="s">
        <v>2021</v>
      </c>
      <c r="C9" s="548"/>
      <c r="D9" s="548">
        <v>10000</v>
      </c>
      <c r="E9" s="548"/>
      <c r="F9" s="548"/>
      <c r="G9" s="548"/>
      <c r="H9" s="44"/>
      <c r="I9" s="44"/>
    </row>
    <row r="10" spans="1:9" x14ac:dyDescent="0.25">
      <c r="A10" s="43" t="s">
        <v>1936</v>
      </c>
      <c r="B10" s="43" t="s">
        <v>2022</v>
      </c>
      <c r="C10" s="548"/>
      <c r="D10" s="548">
        <v>5000</v>
      </c>
      <c r="E10" s="548"/>
      <c r="F10" s="548"/>
      <c r="G10" s="548"/>
      <c r="H10" s="44"/>
      <c r="I10" s="44"/>
    </row>
    <row r="11" spans="1:9" x14ac:dyDescent="0.25">
      <c r="A11" s="43" t="s">
        <v>1936</v>
      </c>
      <c r="B11" s="43" t="s">
        <v>2023</v>
      </c>
      <c r="C11" s="548"/>
      <c r="D11" s="548">
        <v>33400</v>
      </c>
      <c r="E11" s="548"/>
      <c r="F11" s="548"/>
      <c r="G11" s="548"/>
      <c r="H11" s="44"/>
      <c r="I11" s="44"/>
    </row>
    <row r="12" spans="1:9" x14ac:dyDescent="0.25">
      <c r="A12" s="43" t="s">
        <v>1936</v>
      </c>
      <c r="B12" s="43" t="s">
        <v>2024</v>
      </c>
      <c r="C12" s="548"/>
      <c r="D12" s="548">
        <v>33400</v>
      </c>
      <c r="E12" s="548"/>
      <c r="F12" s="548"/>
      <c r="G12" s="548"/>
      <c r="H12" s="44"/>
      <c r="I12" s="44"/>
    </row>
    <row r="13" spans="1:9" x14ac:dyDescent="0.25">
      <c r="A13" s="43" t="s">
        <v>1936</v>
      </c>
      <c r="B13" s="43" t="s">
        <v>2025</v>
      </c>
      <c r="C13" s="548">
        <v>33400</v>
      </c>
      <c r="D13" s="548"/>
      <c r="E13" s="548"/>
      <c r="F13" s="548"/>
      <c r="G13" s="548"/>
      <c r="H13" s="44"/>
      <c r="I13" s="44"/>
    </row>
    <row r="14" spans="1:9" x14ac:dyDescent="0.25">
      <c r="A14" s="43" t="s">
        <v>1936</v>
      </c>
      <c r="B14" s="43" t="s">
        <v>2026</v>
      </c>
      <c r="C14" s="548"/>
      <c r="D14" s="548">
        <v>33400</v>
      </c>
      <c r="E14" s="548"/>
      <c r="F14" s="548"/>
      <c r="G14" s="548"/>
      <c r="H14" s="44"/>
      <c r="I14" s="44"/>
    </row>
    <row r="15" spans="1:9" x14ac:dyDescent="0.25">
      <c r="A15" s="43" t="s">
        <v>1936</v>
      </c>
      <c r="B15" s="43" t="s">
        <v>2002</v>
      </c>
      <c r="C15" s="548"/>
      <c r="D15" s="548">
        <v>33400</v>
      </c>
      <c r="E15" s="548"/>
      <c r="F15" s="548"/>
      <c r="G15" s="548"/>
      <c r="H15" s="44"/>
      <c r="I15" s="44"/>
    </row>
    <row r="16" spans="1:9" x14ac:dyDescent="0.25">
      <c r="A16" s="43" t="s">
        <v>1936</v>
      </c>
      <c r="B16" s="43" t="s">
        <v>639</v>
      </c>
      <c r="C16" s="548"/>
      <c r="D16" s="548">
        <v>10000</v>
      </c>
      <c r="E16" s="548"/>
      <c r="F16" s="548"/>
      <c r="G16" s="548"/>
      <c r="H16" s="44"/>
      <c r="I16" s="44"/>
    </row>
    <row r="17" spans="1:9" x14ac:dyDescent="0.25">
      <c r="A17" s="43" t="s">
        <v>1936</v>
      </c>
      <c r="B17" s="43" t="s">
        <v>1432</v>
      </c>
      <c r="C17" s="548"/>
      <c r="D17" s="548">
        <v>33400</v>
      </c>
      <c r="E17" s="548"/>
      <c r="F17" s="548"/>
      <c r="G17" s="548"/>
      <c r="H17" s="44"/>
      <c r="I17" s="44"/>
    </row>
    <row r="18" spans="1:9" x14ac:dyDescent="0.25">
      <c r="A18" s="43" t="s">
        <v>11</v>
      </c>
      <c r="B18" s="43" t="s">
        <v>2029</v>
      </c>
      <c r="C18" s="548"/>
      <c r="D18" s="548"/>
      <c r="E18" s="548"/>
      <c r="F18" s="548"/>
      <c r="G18" s="548"/>
      <c r="H18" s="548">
        <v>10000</v>
      </c>
      <c r="I18" s="44"/>
    </row>
    <row r="19" spans="1:9" x14ac:dyDescent="0.25">
      <c r="A19" s="43" t="s">
        <v>11</v>
      </c>
      <c r="B19" s="43" t="s">
        <v>2030</v>
      </c>
      <c r="C19" s="548"/>
      <c r="D19" s="548">
        <v>33400</v>
      </c>
      <c r="E19" s="548"/>
      <c r="F19" s="548"/>
      <c r="G19" s="548"/>
      <c r="H19" s="44"/>
      <c r="I19" s="44"/>
    </row>
    <row r="20" spans="1:9" x14ac:dyDescent="0.25">
      <c r="A20" s="43" t="s">
        <v>11</v>
      </c>
      <c r="B20" s="43" t="s">
        <v>2031</v>
      </c>
      <c r="C20" s="548"/>
      <c r="D20" s="548">
        <v>33400</v>
      </c>
      <c r="E20" s="548"/>
      <c r="F20" s="548"/>
      <c r="G20" s="548"/>
      <c r="H20" s="44"/>
      <c r="I20" s="44"/>
    </row>
    <row r="21" spans="1:9" x14ac:dyDescent="0.25">
      <c r="A21" s="43" t="s">
        <v>11</v>
      </c>
      <c r="B21" s="43" t="s">
        <v>2032</v>
      </c>
      <c r="C21" s="548"/>
      <c r="D21" s="548">
        <v>33400</v>
      </c>
      <c r="E21" s="548"/>
      <c r="F21" s="548"/>
      <c r="G21" s="548"/>
      <c r="H21" s="44"/>
      <c r="I21" s="44"/>
    </row>
    <row r="22" spans="1:9" x14ac:dyDescent="0.25">
      <c r="A22" s="43" t="s">
        <v>11</v>
      </c>
      <c r="B22" s="43" t="s">
        <v>2073</v>
      </c>
      <c r="C22" s="548"/>
      <c r="D22" s="548"/>
      <c r="E22" s="548"/>
      <c r="F22" s="548"/>
      <c r="G22" s="548">
        <v>33400</v>
      </c>
      <c r="H22" s="44"/>
      <c r="I22" s="44"/>
    </row>
    <row r="23" spans="1:9" x14ac:dyDescent="0.25">
      <c r="A23" s="43" t="s">
        <v>11</v>
      </c>
      <c r="B23" s="43" t="s">
        <v>2110</v>
      </c>
      <c r="C23" s="548" t="s">
        <v>15</v>
      </c>
      <c r="D23" s="548"/>
      <c r="E23" s="548"/>
      <c r="F23" s="548"/>
      <c r="G23" s="548"/>
      <c r="H23" s="44"/>
      <c r="I23" s="44">
        <v>33400</v>
      </c>
    </row>
    <row r="24" spans="1:9" x14ac:dyDescent="0.25">
      <c r="A24" s="43" t="s">
        <v>21</v>
      </c>
      <c r="B24" s="43" t="s">
        <v>2111</v>
      </c>
      <c r="C24" s="548"/>
      <c r="D24" s="548"/>
      <c r="E24" s="548"/>
      <c r="F24" s="548"/>
      <c r="G24" s="548"/>
      <c r="H24" s="44"/>
      <c r="I24" s="44">
        <v>33400</v>
      </c>
    </row>
    <row r="25" spans="1:9" x14ac:dyDescent="0.25">
      <c r="A25" s="43" t="s">
        <v>21</v>
      </c>
      <c r="B25" s="43" t="s">
        <v>2033</v>
      </c>
      <c r="C25" s="548" t="s">
        <v>30</v>
      </c>
      <c r="D25" s="548"/>
      <c r="E25" s="548"/>
      <c r="F25" s="548"/>
      <c r="G25" s="548"/>
      <c r="H25" s="44"/>
      <c r="I25" s="44"/>
    </row>
    <row r="26" spans="1:9" x14ac:dyDescent="0.25">
      <c r="A26" s="43" t="s">
        <v>21</v>
      </c>
      <c r="B26" s="43" t="s">
        <v>2034</v>
      </c>
      <c r="C26" s="547"/>
      <c r="D26" s="548"/>
      <c r="E26" s="548"/>
      <c r="F26" s="548"/>
      <c r="G26" s="548"/>
      <c r="H26" s="548">
        <v>33400</v>
      </c>
      <c r="I26" s="44"/>
    </row>
    <row r="27" spans="1:9" x14ac:dyDescent="0.25">
      <c r="A27" s="43" t="s">
        <v>21</v>
      </c>
      <c r="B27" s="43" t="s">
        <v>2108</v>
      </c>
      <c r="C27" s="547"/>
      <c r="D27" s="548">
        <v>33400</v>
      </c>
      <c r="E27" s="548"/>
      <c r="F27" s="548"/>
      <c r="G27" s="548"/>
      <c r="H27" s="548"/>
      <c r="I27" s="44"/>
    </row>
    <row r="28" spans="1:9" x14ac:dyDescent="0.25">
      <c r="A28" s="43" t="s">
        <v>21</v>
      </c>
      <c r="B28" s="43" t="s">
        <v>2109</v>
      </c>
      <c r="C28" s="547"/>
      <c r="D28" s="548">
        <v>10000</v>
      </c>
      <c r="E28" s="548"/>
      <c r="F28" s="548"/>
      <c r="G28" s="548"/>
      <c r="H28" s="548"/>
      <c r="I28" s="44"/>
    </row>
    <row r="29" spans="1:9" x14ac:dyDescent="0.25">
      <c r="A29" s="43" t="s">
        <v>21</v>
      </c>
      <c r="B29" s="43" t="s">
        <v>2035</v>
      </c>
      <c r="C29" s="548"/>
      <c r="D29" s="548"/>
      <c r="E29" s="548"/>
      <c r="F29" s="548"/>
      <c r="G29" s="548">
        <v>33400</v>
      </c>
      <c r="H29" s="44"/>
      <c r="I29" s="44"/>
    </row>
    <row r="30" spans="1:9" x14ac:dyDescent="0.25">
      <c r="A30" s="43" t="s">
        <v>21</v>
      </c>
      <c r="B30" s="43" t="s">
        <v>2036</v>
      </c>
      <c r="C30" s="548"/>
      <c r="D30" s="548"/>
      <c r="E30" s="548"/>
      <c r="F30" s="548"/>
      <c r="G30" s="548">
        <v>20000</v>
      </c>
      <c r="H30" s="44"/>
      <c r="I30" s="44"/>
    </row>
    <row r="31" spans="1:9" x14ac:dyDescent="0.25">
      <c r="A31" s="43" t="s">
        <v>21</v>
      </c>
      <c r="B31" s="43" t="s">
        <v>2037</v>
      </c>
      <c r="C31" s="548"/>
      <c r="D31" s="548"/>
      <c r="E31" s="548"/>
      <c r="F31" s="548"/>
      <c r="G31" s="548"/>
      <c r="H31" s="44"/>
      <c r="I31" s="548">
        <v>8400</v>
      </c>
    </row>
    <row r="32" spans="1:9" x14ac:dyDescent="0.25">
      <c r="A32" s="43" t="s">
        <v>21</v>
      </c>
      <c r="B32" s="43" t="s">
        <v>2038</v>
      </c>
      <c r="C32" s="548"/>
      <c r="D32" s="548">
        <v>33400</v>
      </c>
      <c r="E32" s="548"/>
      <c r="F32" s="548"/>
      <c r="G32" s="548"/>
      <c r="H32" s="44"/>
      <c r="I32" s="44"/>
    </row>
    <row r="33" spans="1:9" x14ac:dyDescent="0.25">
      <c r="A33" s="43" t="s">
        <v>21</v>
      </c>
      <c r="B33" s="43" t="s">
        <v>2095</v>
      </c>
      <c r="C33" s="548"/>
      <c r="E33" s="548"/>
      <c r="F33" s="548"/>
      <c r="G33" s="548"/>
      <c r="H33" s="44"/>
      <c r="I33" s="548">
        <v>33400</v>
      </c>
    </row>
    <row r="34" spans="1:9" x14ac:dyDescent="0.25">
      <c r="A34" s="43" t="s">
        <v>21</v>
      </c>
      <c r="B34" s="43" t="s">
        <v>2096</v>
      </c>
      <c r="C34" s="548"/>
      <c r="D34" s="548"/>
      <c r="E34" s="548"/>
      <c r="F34" s="548"/>
      <c r="G34" s="548"/>
      <c r="H34" s="44"/>
      <c r="I34" s="548">
        <v>33400</v>
      </c>
    </row>
    <row r="35" spans="1:9" x14ac:dyDescent="0.25">
      <c r="A35" s="43" t="s">
        <v>21</v>
      </c>
      <c r="B35" s="43" t="s">
        <v>2039</v>
      </c>
      <c r="C35" s="548"/>
      <c r="D35" s="548"/>
      <c r="E35" s="548"/>
      <c r="F35" s="548">
        <v>33400</v>
      </c>
      <c r="G35" s="548"/>
      <c r="H35" s="44"/>
      <c r="I35" s="44"/>
    </row>
    <row r="36" spans="1:9" x14ac:dyDescent="0.25">
      <c r="A36" s="43" t="s">
        <v>21</v>
      </c>
      <c r="B36" s="43" t="s">
        <v>2040</v>
      </c>
      <c r="C36" s="548"/>
      <c r="D36" s="548"/>
      <c r="E36" s="548">
        <v>33400</v>
      </c>
      <c r="F36" s="548"/>
      <c r="G36" s="548"/>
      <c r="H36" s="44"/>
      <c r="I36" s="44"/>
    </row>
    <row r="37" spans="1:9" x14ac:dyDescent="0.25">
      <c r="A37" s="43" t="s">
        <v>21</v>
      </c>
      <c r="B37" s="43" t="s">
        <v>2041</v>
      </c>
      <c r="C37" s="548"/>
      <c r="D37" s="548"/>
      <c r="E37" s="548"/>
      <c r="F37" s="548"/>
      <c r="G37" s="548">
        <v>33400</v>
      </c>
      <c r="H37" s="44"/>
      <c r="I37" s="44"/>
    </row>
    <row r="38" spans="1:9" x14ac:dyDescent="0.25">
      <c r="A38" s="43" t="s">
        <v>21</v>
      </c>
      <c r="B38" s="43" t="s">
        <v>2042</v>
      </c>
      <c r="C38" s="548"/>
      <c r="D38" s="548">
        <v>33400</v>
      </c>
      <c r="E38" s="548"/>
      <c r="F38" s="548"/>
      <c r="G38" s="548"/>
      <c r="H38" s="44"/>
      <c r="I38" s="44"/>
    </row>
    <row r="39" spans="1:9" x14ac:dyDescent="0.25">
      <c r="A39" s="43" t="s">
        <v>21</v>
      </c>
      <c r="B39" s="43" t="s">
        <v>2043</v>
      </c>
      <c r="D39" s="548"/>
      <c r="E39" s="548"/>
      <c r="F39" s="548"/>
      <c r="G39" s="548"/>
      <c r="H39" s="44"/>
      <c r="I39" s="548">
        <v>33400</v>
      </c>
    </row>
    <row r="40" spans="1:9" x14ac:dyDescent="0.25">
      <c r="A40" s="43" t="s">
        <v>21</v>
      </c>
      <c r="B40" s="43" t="s">
        <v>2044</v>
      </c>
      <c r="C40" s="548"/>
      <c r="E40" s="548"/>
      <c r="F40" s="548"/>
      <c r="G40" s="548"/>
      <c r="H40" s="44"/>
      <c r="I40" s="548">
        <v>33400</v>
      </c>
    </row>
    <row r="41" spans="1:9" x14ac:dyDescent="0.25">
      <c r="A41" s="43" t="s">
        <v>21</v>
      </c>
      <c r="B41" s="43" t="s">
        <v>144</v>
      </c>
      <c r="C41" s="548"/>
      <c r="D41" s="548"/>
      <c r="E41" s="548"/>
      <c r="F41" s="548"/>
      <c r="G41" s="548"/>
      <c r="H41" s="44"/>
      <c r="I41" s="548">
        <v>33400</v>
      </c>
    </row>
    <row r="42" spans="1:9" x14ac:dyDescent="0.25">
      <c r="A42" s="43" t="s">
        <v>21</v>
      </c>
      <c r="B42" s="43" t="s">
        <v>2045</v>
      </c>
      <c r="C42" s="548"/>
      <c r="D42" s="548"/>
      <c r="E42" s="548"/>
      <c r="F42" s="548"/>
      <c r="G42" s="548"/>
      <c r="H42" s="548">
        <v>33400</v>
      </c>
      <c r="I42" s="548"/>
    </row>
    <row r="43" spans="1:9" x14ac:dyDescent="0.25">
      <c r="A43" s="43" t="s">
        <v>21</v>
      </c>
      <c r="B43" s="43" t="s">
        <v>2046</v>
      </c>
      <c r="C43" s="548"/>
      <c r="D43" s="548">
        <v>33400</v>
      </c>
      <c r="E43" s="548"/>
      <c r="F43" s="548"/>
      <c r="G43" s="548"/>
      <c r="H43" s="44"/>
      <c r="I43" s="44"/>
    </row>
    <row r="44" spans="1:9" x14ac:dyDescent="0.25">
      <c r="A44" s="43" t="s">
        <v>21</v>
      </c>
      <c r="B44" s="43" t="s">
        <v>592</v>
      </c>
      <c r="C44" s="548"/>
      <c r="D44" s="548"/>
      <c r="E44" s="548"/>
      <c r="F44" s="548"/>
      <c r="G44" s="548"/>
      <c r="H44" s="44"/>
      <c r="I44" s="44">
        <v>66800</v>
      </c>
    </row>
    <row r="45" spans="1:9" x14ac:dyDescent="0.25">
      <c r="A45" s="43" t="s">
        <v>21</v>
      </c>
      <c r="B45" s="43" t="s">
        <v>2059</v>
      </c>
      <c r="C45" s="548"/>
      <c r="D45" s="548">
        <v>33400</v>
      </c>
      <c r="E45" s="548"/>
      <c r="F45" s="548"/>
      <c r="G45" s="548"/>
      <c r="H45" s="44"/>
      <c r="I45" s="44"/>
    </row>
    <row r="46" spans="1:9" x14ac:dyDescent="0.25">
      <c r="A46" s="43" t="s">
        <v>21</v>
      </c>
      <c r="B46" s="43" t="s">
        <v>2060</v>
      </c>
      <c r="C46" s="548"/>
      <c r="D46" s="548">
        <v>66800</v>
      </c>
      <c r="E46" s="548"/>
      <c r="F46" s="548"/>
      <c r="G46" s="548"/>
      <c r="H46" s="44"/>
      <c r="I46" s="44"/>
    </row>
    <row r="47" spans="1:9" x14ac:dyDescent="0.25">
      <c r="A47" s="43" t="s">
        <v>21</v>
      </c>
      <c r="B47" s="43" t="s">
        <v>2065</v>
      </c>
      <c r="C47" s="548"/>
      <c r="D47" s="547"/>
      <c r="E47" s="548"/>
      <c r="F47" s="548"/>
      <c r="G47" s="548"/>
      <c r="H47" s="44"/>
      <c r="I47" s="548">
        <v>32000</v>
      </c>
    </row>
    <row r="48" spans="1:9" x14ac:dyDescent="0.25">
      <c r="A48" s="43" t="s">
        <v>21</v>
      </c>
      <c r="B48" s="43" t="s">
        <v>2112</v>
      </c>
      <c r="C48" s="548"/>
      <c r="D48" s="547"/>
      <c r="E48" s="548"/>
      <c r="F48" s="548"/>
      <c r="G48" s="548"/>
      <c r="H48" s="44"/>
      <c r="I48" s="548">
        <v>2500</v>
      </c>
    </row>
    <row r="49" spans="1:9" x14ac:dyDescent="0.25">
      <c r="A49" s="43" t="s">
        <v>21</v>
      </c>
      <c r="B49" s="43" t="s">
        <v>2061</v>
      </c>
      <c r="C49" s="548"/>
      <c r="D49" s="548"/>
      <c r="E49" s="548"/>
      <c r="F49" s="548">
        <v>33400</v>
      </c>
      <c r="G49" s="548"/>
      <c r="H49" s="44"/>
      <c r="I49" s="44"/>
    </row>
    <row r="50" spans="1:9" x14ac:dyDescent="0.25">
      <c r="A50" s="43" t="s">
        <v>21</v>
      </c>
      <c r="B50" s="43" t="s">
        <v>2091</v>
      </c>
      <c r="C50" s="548"/>
      <c r="D50" s="548"/>
      <c r="E50" s="548"/>
      <c r="F50" s="548"/>
      <c r="G50" s="548"/>
      <c r="H50" s="44">
        <v>2000</v>
      </c>
      <c r="I50" s="44"/>
    </row>
    <row r="51" spans="1:9" x14ac:dyDescent="0.25">
      <c r="A51" s="43" t="s">
        <v>1936</v>
      </c>
      <c r="B51" s="43" t="s">
        <v>2047</v>
      </c>
      <c r="C51" s="548"/>
      <c r="D51" s="548"/>
      <c r="E51" s="548">
        <v>15000</v>
      </c>
      <c r="F51" s="548"/>
      <c r="G51" s="548"/>
      <c r="H51" s="44"/>
      <c r="I51" s="44"/>
    </row>
    <row r="52" spans="1:9" x14ac:dyDescent="0.25">
      <c r="A52" s="544" t="s">
        <v>21</v>
      </c>
      <c r="B52" s="43" t="s">
        <v>2049</v>
      </c>
      <c r="C52" s="548"/>
      <c r="D52" s="548"/>
      <c r="E52" s="548"/>
      <c r="F52" s="548"/>
      <c r="G52" s="548">
        <v>33400</v>
      </c>
      <c r="H52" s="44"/>
      <c r="I52" s="44"/>
    </row>
    <row r="53" spans="1:9" x14ac:dyDescent="0.25">
      <c r="A53" s="544" t="s">
        <v>1936</v>
      </c>
      <c r="B53" s="43" t="s">
        <v>2048</v>
      </c>
      <c r="C53" s="548"/>
      <c r="D53" s="548"/>
      <c r="E53" s="548"/>
      <c r="F53" s="548"/>
      <c r="G53" s="548"/>
      <c r="H53" s="44"/>
      <c r="I53" s="548">
        <v>33400</v>
      </c>
    </row>
    <row r="54" spans="1:9" x14ac:dyDescent="0.25">
      <c r="A54" s="544" t="s">
        <v>1936</v>
      </c>
      <c r="B54" s="43" t="s">
        <v>2054</v>
      </c>
      <c r="C54" s="547"/>
      <c r="D54" s="548"/>
      <c r="E54" s="548"/>
      <c r="F54" s="548"/>
      <c r="G54" s="548"/>
      <c r="H54" s="548">
        <v>10000</v>
      </c>
      <c r="I54" s="44"/>
    </row>
    <row r="55" spans="1:9" x14ac:dyDescent="0.25">
      <c r="A55" s="544" t="s">
        <v>1936</v>
      </c>
      <c r="B55" s="43" t="s">
        <v>2053</v>
      </c>
      <c r="C55" s="548"/>
      <c r="D55" s="548"/>
      <c r="E55" s="548"/>
      <c r="F55" s="548"/>
      <c r="G55" s="548"/>
      <c r="H55" s="44"/>
      <c r="I55" s="548">
        <v>5000</v>
      </c>
    </row>
    <row r="56" spans="1:9" x14ac:dyDescent="0.25">
      <c r="A56" s="544" t="s">
        <v>1936</v>
      </c>
      <c r="B56" s="43" t="s">
        <v>2052</v>
      </c>
      <c r="C56" s="548"/>
      <c r="D56" s="548"/>
      <c r="E56" s="548"/>
      <c r="F56" s="548">
        <v>10000</v>
      </c>
      <c r="G56" s="548"/>
      <c r="H56" s="44"/>
      <c r="I56" s="44"/>
    </row>
    <row r="57" spans="1:9" x14ac:dyDescent="0.25">
      <c r="A57" s="544" t="s">
        <v>1936</v>
      </c>
      <c r="B57" s="43" t="s">
        <v>2051</v>
      </c>
      <c r="C57" s="548"/>
      <c r="D57" s="548">
        <v>500</v>
      </c>
      <c r="E57" s="548"/>
      <c r="F57" s="548"/>
      <c r="G57" s="548"/>
      <c r="H57" s="44"/>
      <c r="I57" s="44"/>
    </row>
    <row r="58" spans="1:9" x14ac:dyDescent="0.25">
      <c r="A58" s="544" t="s">
        <v>21</v>
      </c>
      <c r="B58" s="43" t="s">
        <v>2050</v>
      </c>
      <c r="C58" s="548"/>
      <c r="D58" s="548"/>
      <c r="E58" s="548">
        <v>33400</v>
      </c>
      <c r="F58" s="548"/>
      <c r="G58" s="548"/>
      <c r="H58" s="44"/>
      <c r="I58" s="44"/>
    </row>
    <row r="59" spans="1:9" x14ac:dyDescent="0.25">
      <c r="A59" s="544" t="s">
        <v>1936</v>
      </c>
      <c r="B59" s="43" t="s">
        <v>2094</v>
      </c>
      <c r="C59" s="548"/>
      <c r="D59" s="548"/>
      <c r="E59" s="548"/>
      <c r="F59" s="548"/>
      <c r="G59" s="548"/>
      <c r="H59" s="44"/>
      <c r="I59" s="548">
        <v>10000</v>
      </c>
    </row>
    <row r="60" spans="1:9" x14ac:dyDescent="0.25">
      <c r="A60" s="43" t="s">
        <v>11</v>
      </c>
      <c r="B60" s="43" t="s">
        <v>270</v>
      </c>
      <c r="C60" s="548"/>
      <c r="D60" s="548"/>
      <c r="E60" s="548">
        <v>33400</v>
      </c>
      <c r="F60" s="548"/>
      <c r="G60" s="548"/>
      <c r="H60" s="44"/>
      <c r="I60" s="44"/>
    </row>
    <row r="61" spans="1:9" x14ac:dyDescent="0.25">
      <c r="A61" s="43" t="s">
        <v>21</v>
      </c>
      <c r="B61" s="43" t="s">
        <v>2058</v>
      </c>
      <c r="C61" s="548"/>
      <c r="D61" s="548"/>
      <c r="E61" s="548">
        <v>5000</v>
      </c>
      <c r="F61" s="548"/>
      <c r="G61" s="548"/>
      <c r="H61" s="44"/>
      <c r="I61" s="44"/>
    </row>
    <row r="62" spans="1:9" x14ac:dyDescent="0.25">
      <c r="A62" s="43" t="s">
        <v>23</v>
      </c>
      <c r="B62" s="43" t="s">
        <v>2067</v>
      </c>
      <c r="C62" s="548"/>
      <c r="D62" s="548"/>
      <c r="E62" s="548"/>
      <c r="F62" s="548"/>
      <c r="G62" s="548">
        <v>5250</v>
      </c>
      <c r="H62" s="44"/>
      <c r="I62" s="44"/>
    </row>
    <row r="63" spans="1:9" x14ac:dyDescent="0.25">
      <c r="A63" s="43" t="s">
        <v>23</v>
      </c>
      <c r="B63" s="43" t="s">
        <v>2071</v>
      </c>
      <c r="C63" s="548"/>
      <c r="D63" s="548"/>
      <c r="E63" s="548"/>
      <c r="F63" s="548"/>
      <c r="G63" s="548">
        <v>5000</v>
      </c>
      <c r="H63" s="44"/>
      <c r="I63" s="44"/>
    </row>
    <row r="64" spans="1:9" x14ac:dyDescent="0.25">
      <c r="A64" s="43" t="s">
        <v>23</v>
      </c>
      <c r="B64" s="43" t="s">
        <v>2068</v>
      </c>
      <c r="C64" s="548"/>
      <c r="D64" s="548"/>
      <c r="E64" s="548"/>
      <c r="F64" s="548"/>
      <c r="G64" s="548">
        <v>2000</v>
      </c>
      <c r="H64" s="44"/>
      <c r="I64" s="44"/>
    </row>
    <row r="65" spans="1:9" x14ac:dyDescent="0.25">
      <c r="A65" s="43" t="s">
        <v>11</v>
      </c>
      <c r="B65" s="43" t="s">
        <v>2069</v>
      </c>
      <c r="C65" s="548"/>
      <c r="D65" s="548"/>
      <c r="E65" s="548"/>
      <c r="F65" s="548"/>
      <c r="G65" s="548">
        <v>3500</v>
      </c>
      <c r="H65" s="44"/>
      <c r="I65" s="44"/>
    </row>
    <row r="66" spans="1:9" x14ac:dyDescent="0.25">
      <c r="A66" s="43" t="s">
        <v>21</v>
      </c>
      <c r="B66" s="43" t="s">
        <v>2070</v>
      </c>
      <c r="C66" s="548"/>
      <c r="D66" s="548"/>
      <c r="E66" s="548"/>
      <c r="F66" s="548"/>
      <c r="G66" s="548">
        <v>1000</v>
      </c>
      <c r="H66" s="44"/>
      <c r="I66" s="44"/>
    </row>
    <row r="67" spans="1:9" x14ac:dyDescent="0.25">
      <c r="A67" s="43" t="s">
        <v>23</v>
      </c>
      <c r="B67" s="43" t="s">
        <v>2072</v>
      </c>
      <c r="C67" s="548"/>
      <c r="D67" s="548"/>
      <c r="E67" s="548"/>
      <c r="F67" s="548"/>
      <c r="G67" s="548">
        <v>5000</v>
      </c>
      <c r="H67" s="44"/>
      <c r="I67" s="44"/>
    </row>
    <row r="68" spans="1:9" x14ac:dyDescent="0.25">
      <c r="A68" s="43" t="s">
        <v>2101</v>
      </c>
      <c r="B68" s="43" t="s">
        <v>1789</v>
      </c>
      <c r="C68" s="548"/>
      <c r="D68" s="548"/>
      <c r="E68" s="548"/>
      <c r="F68" s="548"/>
      <c r="G68" s="548"/>
      <c r="H68" s="44">
        <v>525</v>
      </c>
      <c r="I68" s="44"/>
    </row>
    <row r="69" spans="1:9" x14ac:dyDescent="0.25">
      <c r="A69" s="43" t="s">
        <v>21</v>
      </c>
      <c r="B69" s="43" t="s">
        <v>2106</v>
      </c>
      <c r="C69" s="548"/>
      <c r="D69" s="548"/>
      <c r="E69" s="548"/>
      <c r="F69" s="548"/>
      <c r="G69" s="548"/>
      <c r="H69" s="44">
        <v>5000</v>
      </c>
      <c r="I69" s="44"/>
    </row>
    <row r="70" spans="1:9" x14ac:dyDescent="0.25">
      <c r="A70" s="43"/>
      <c r="B70" s="248" t="s">
        <v>2056</v>
      </c>
      <c r="C70" s="549">
        <f t="shared" ref="C70:I70" si="0">SUM(C2:C69)</f>
        <v>66800</v>
      </c>
      <c r="D70" s="549">
        <f t="shared" si="0"/>
        <v>646700</v>
      </c>
      <c r="E70" s="549">
        <f t="shared" si="0"/>
        <v>135200</v>
      </c>
      <c r="F70" s="549">
        <f t="shared" si="0"/>
        <v>81800</v>
      </c>
      <c r="G70" s="549">
        <f t="shared" si="0"/>
        <v>175350</v>
      </c>
      <c r="H70" s="549">
        <f t="shared" si="0"/>
        <v>94325</v>
      </c>
      <c r="I70" s="549">
        <f t="shared" si="0"/>
        <v>391900</v>
      </c>
    </row>
    <row r="71" spans="1:9" x14ac:dyDescent="0.25">
      <c r="A71" s="43"/>
      <c r="B71" s="248" t="s">
        <v>2062</v>
      </c>
      <c r="C71" s="549">
        <v>1236668</v>
      </c>
      <c r="D71" s="548"/>
      <c r="E71" s="548"/>
      <c r="F71" s="548"/>
      <c r="G71" s="548"/>
      <c r="H71" s="44"/>
      <c r="I71" s="44"/>
    </row>
    <row r="72" spans="1:9" x14ac:dyDescent="0.25">
      <c r="A72" s="43"/>
      <c r="B72" s="248" t="s">
        <v>2097</v>
      </c>
      <c r="C72" s="549">
        <f>SUM(C71+E70)</f>
        <v>1371868</v>
      </c>
      <c r="D72" s="548"/>
      <c r="E72" s="548"/>
      <c r="F72" s="548"/>
      <c r="G72" s="548"/>
      <c r="H72" s="44"/>
      <c r="I72" s="44"/>
    </row>
    <row r="73" spans="1:9" x14ac:dyDescent="0.25">
      <c r="A73" s="43"/>
      <c r="B73" s="248" t="s">
        <v>2063</v>
      </c>
      <c r="C73" s="549">
        <f>SUM(C72+F70)</f>
        <v>1453668</v>
      </c>
      <c r="D73" s="548"/>
      <c r="E73" s="548"/>
      <c r="F73" s="548"/>
      <c r="G73" s="548"/>
      <c r="H73" s="44"/>
      <c r="I73" s="44"/>
    </row>
    <row r="74" spans="1:9" x14ac:dyDescent="0.25">
      <c r="A74" s="43"/>
      <c r="B74" s="248" t="s">
        <v>2066</v>
      </c>
      <c r="C74" s="549">
        <f>SUM(C73+G70)</f>
        <v>1629018</v>
      </c>
      <c r="D74" s="548"/>
      <c r="E74" s="548"/>
      <c r="F74" s="548"/>
      <c r="G74" s="548"/>
      <c r="H74" s="44"/>
      <c r="I74" s="44"/>
    </row>
    <row r="75" spans="1:9" x14ac:dyDescent="0.25">
      <c r="A75" s="43"/>
      <c r="B75" s="248" t="s">
        <v>2092</v>
      </c>
      <c r="C75" s="549">
        <f>SUM(C74+H70)</f>
        <v>1723343</v>
      </c>
      <c r="D75" s="548"/>
      <c r="E75" s="548"/>
      <c r="F75" s="548"/>
      <c r="G75" s="548"/>
      <c r="H75" s="44"/>
      <c r="I75" s="44"/>
    </row>
    <row r="76" spans="1:9" x14ac:dyDescent="0.25">
      <c r="A76" s="43"/>
      <c r="B76" s="248" t="s">
        <v>2107</v>
      </c>
      <c r="C76" s="549">
        <f>SUM(C75+I70)</f>
        <v>2115243</v>
      </c>
      <c r="D76" s="548"/>
      <c r="E76" s="548"/>
      <c r="F76" s="548"/>
      <c r="G76" s="548"/>
      <c r="H76" s="44"/>
      <c r="I76" s="44"/>
    </row>
    <row r="77" spans="1:9" x14ac:dyDescent="0.25">
      <c r="A77" s="43"/>
      <c r="B77" s="248" t="s">
        <v>2057</v>
      </c>
      <c r="C77" s="549">
        <f>SUM(C70+C76)</f>
        <v>2182043</v>
      </c>
      <c r="D77" s="548"/>
      <c r="E77" s="548"/>
      <c r="F77" s="548"/>
      <c r="G77" s="548"/>
      <c r="H77" s="44"/>
      <c r="I77" s="44"/>
    </row>
    <row r="78" spans="1:9" x14ac:dyDescent="0.25">
      <c r="A78" s="43"/>
      <c r="B78" s="248" t="s">
        <v>2074</v>
      </c>
      <c r="C78" s="549">
        <f>SUM(1800000-C76)</f>
        <v>-315243</v>
      </c>
      <c r="D78" s="548"/>
      <c r="E78" s="548"/>
      <c r="F78" s="548"/>
      <c r="G78" s="548"/>
      <c r="H78" s="44"/>
      <c r="I78" s="44"/>
    </row>
    <row r="79" spans="1:9" x14ac:dyDescent="0.25">
      <c r="A79" s="43"/>
      <c r="B79" s="248" t="s">
        <v>2075</v>
      </c>
      <c r="C79" s="549">
        <f>SUM(2000000-C76)</f>
        <v>-115243</v>
      </c>
      <c r="D79" s="548"/>
      <c r="E79" s="548"/>
      <c r="F79" s="548"/>
      <c r="G79" s="548"/>
      <c r="H79" s="44"/>
      <c r="I79" s="44"/>
    </row>
    <row r="80" spans="1:9" x14ac:dyDescent="0.25">
      <c r="A80" s="43"/>
      <c r="B80" s="560" t="s">
        <v>2113</v>
      </c>
      <c r="C80" s="549">
        <f>SUM(2100000-C76)</f>
        <v>-15243</v>
      </c>
      <c r="D80" s="547"/>
      <c r="E80" s="547"/>
      <c r="F80" s="547"/>
      <c r="G80" s="547"/>
      <c r="H80" s="43"/>
      <c r="I80" s="43"/>
    </row>
    <row r="81" spans="1:9" x14ac:dyDescent="0.25">
      <c r="A81" s="43"/>
      <c r="B81" s="560" t="s">
        <v>2116</v>
      </c>
      <c r="C81" s="549">
        <f>SUM(2200000-C76)</f>
        <v>84757</v>
      </c>
      <c r="D81" s="547"/>
      <c r="E81" s="547"/>
      <c r="F81" s="547"/>
      <c r="G81" s="547"/>
      <c r="H81" s="43"/>
      <c r="I81" s="43"/>
    </row>
    <row r="84" spans="1:9" x14ac:dyDescent="0.25">
      <c r="B84" s="539" t="s">
        <v>1977</v>
      </c>
      <c r="C84" s="551" t="s">
        <v>1978</v>
      </c>
      <c r="D84" s="551" t="s">
        <v>1979</v>
      </c>
    </row>
    <row r="85" spans="1:9" x14ac:dyDescent="0.25">
      <c r="B85" s="539" t="s">
        <v>1987</v>
      </c>
    </row>
    <row r="86" spans="1:9" x14ac:dyDescent="0.25">
      <c r="B86" t="s">
        <v>1976</v>
      </c>
    </row>
    <row r="87" spans="1:9" x14ac:dyDescent="0.25">
      <c r="B87" t="s">
        <v>2003</v>
      </c>
      <c r="C87" s="550">
        <v>10000</v>
      </c>
    </row>
    <row r="88" spans="1:9" x14ac:dyDescent="0.25">
      <c r="B88" t="s">
        <v>2004</v>
      </c>
      <c r="C88" s="550">
        <v>5000</v>
      </c>
    </row>
    <row r="89" spans="1:9" x14ac:dyDescent="0.25">
      <c r="B89" t="s">
        <v>1432</v>
      </c>
      <c r="C89" s="550">
        <v>10000</v>
      </c>
    </row>
    <row r="90" spans="1:9" x14ac:dyDescent="0.25">
      <c r="B90" t="s">
        <v>1424</v>
      </c>
      <c r="C90" s="550">
        <v>10000</v>
      </c>
    </row>
    <row r="91" spans="1:9" x14ac:dyDescent="0.25">
      <c r="A91" s="532"/>
      <c r="B91" s="532" t="s">
        <v>1980</v>
      </c>
      <c r="C91" s="559">
        <v>5000</v>
      </c>
      <c r="D91" s="559"/>
    </row>
    <row r="92" spans="1:9" x14ac:dyDescent="0.25">
      <c r="A92" s="532"/>
      <c r="B92" s="532" t="s">
        <v>1981</v>
      </c>
      <c r="C92" s="559">
        <v>1000</v>
      </c>
      <c r="D92" s="559"/>
    </row>
    <row r="93" spans="1:9" x14ac:dyDescent="0.25">
      <c r="A93" s="532"/>
      <c r="B93" s="532" t="s">
        <v>1982</v>
      </c>
      <c r="C93" s="559">
        <v>1000</v>
      </c>
      <c r="D93" s="559"/>
    </row>
    <row r="94" spans="1:9" x14ac:dyDescent="0.25">
      <c r="A94" s="532"/>
      <c r="B94" s="532" t="s">
        <v>1983</v>
      </c>
      <c r="C94" s="559">
        <v>2500</v>
      </c>
      <c r="D94" s="559"/>
    </row>
    <row r="95" spans="1:9" x14ac:dyDescent="0.25">
      <c r="A95" s="532"/>
      <c r="B95" s="532" t="s">
        <v>1984</v>
      </c>
      <c r="C95" s="559">
        <v>5000</v>
      </c>
      <c r="D95" s="559"/>
    </row>
    <row r="96" spans="1:9" x14ac:dyDescent="0.25">
      <c r="A96" s="532"/>
      <c r="B96" s="532" t="s">
        <v>1986</v>
      </c>
      <c r="C96" s="559">
        <v>2500</v>
      </c>
      <c r="D96" s="559"/>
    </row>
    <row r="97" spans="1:4" x14ac:dyDescent="0.25">
      <c r="A97" s="532"/>
      <c r="B97" s="532" t="s">
        <v>1988</v>
      </c>
      <c r="C97" s="559">
        <v>32400</v>
      </c>
      <c r="D97" s="559"/>
    </row>
    <row r="98" spans="1:4" x14ac:dyDescent="0.25">
      <c r="A98" s="532"/>
      <c r="B98" s="532" t="s">
        <v>1989</v>
      </c>
      <c r="C98" s="559">
        <v>5000</v>
      </c>
      <c r="D98" s="559"/>
    </row>
    <row r="101" spans="1:4" x14ac:dyDescent="0.25">
      <c r="A101" s="298"/>
      <c r="B101" s="298" t="s">
        <v>838</v>
      </c>
      <c r="C101" s="343" t="s">
        <v>895</v>
      </c>
      <c r="D101" s="343" t="s">
        <v>8</v>
      </c>
    </row>
    <row r="102" spans="1:4" x14ac:dyDescent="0.25">
      <c r="A102" s="299" t="s">
        <v>2076</v>
      </c>
      <c r="B102" s="555"/>
      <c r="C102" s="311">
        <v>603750</v>
      </c>
      <c r="D102" s="311"/>
    </row>
    <row r="103" spans="1:4" x14ac:dyDescent="0.25">
      <c r="A103" s="299" t="s">
        <v>2077</v>
      </c>
      <c r="B103" s="299" t="s">
        <v>2078</v>
      </c>
      <c r="C103" s="311">
        <v>15000</v>
      </c>
      <c r="D103" s="311"/>
    </row>
    <row r="104" spans="1:4" x14ac:dyDescent="0.25">
      <c r="A104" s="299" t="s">
        <v>2079</v>
      </c>
      <c r="B104" s="299" t="s">
        <v>2080</v>
      </c>
      <c r="C104" s="311">
        <v>15000</v>
      </c>
      <c r="D104" s="311"/>
    </row>
    <row r="105" spans="1:4" x14ac:dyDescent="0.25">
      <c r="A105" s="299" t="s">
        <v>2079</v>
      </c>
      <c r="B105" s="299" t="s">
        <v>2081</v>
      </c>
      <c r="C105" s="311">
        <v>5000</v>
      </c>
      <c r="D105" s="311" t="s">
        <v>2082</v>
      </c>
    </row>
    <row r="106" spans="1:4" x14ac:dyDescent="0.25">
      <c r="A106" s="299" t="s">
        <v>2079</v>
      </c>
      <c r="B106" s="299" t="s">
        <v>2083</v>
      </c>
      <c r="C106" s="311">
        <v>2500</v>
      </c>
      <c r="D106" s="311"/>
    </row>
    <row r="107" spans="1:4" x14ac:dyDescent="0.25">
      <c r="A107" s="299" t="s">
        <v>2079</v>
      </c>
      <c r="B107" s="299" t="s">
        <v>2084</v>
      </c>
      <c r="C107" s="311">
        <v>15000</v>
      </c>
      <c r="D107" s="311"/>
    </row>
    <row r="108" spans="1:4" x14ac:dyDescent="0.25">
      <c r="A108" s="556" t="s">
        <v>2085</v>
      </c>
      <c r="B108" s="299" t="s">
        <v>2086</v>
      </c>
      <c r="C108" s="311">
        <v>5000</v>
      </c>
      <c r="D108" s="311"/>
    </row>
    <row r="109" spans="1:4" x14ac:dyDescent="0.25">
      <c r="A109" s="299" t="s">
        <v>2079</v>
      </c>
      <c r="B109" s="299" t="s">
        <v>2087</v>
      </c>
      <c r="C109" s="311">
        <v>15000</v>
      </c>
      <c r="D109" s="311"/>
    </row>
    <row r="110" spans="1:4" x14ac:dyDescent="0.25">
      <c r="A110" s="556" t="s">
        <v>2085</v>
      </c>
      <c r="B110" s="556" t="s">
        <v>2088</v>
      </c>
      <c r="C110" s="311">
        <v>7500</v>
      </c>
      <c r="D110" s="311"/>
    </row>
    <row r="111" spans="1:4" x14ac:dyDescent="0.25">
      <c r="A111" s="556" t="s">
        <v>2085</v>
      </c>
      <c r="B111" s="556" t="s">
        <v>2089</v>
      </c>
      <c r="C111" s="311">
        <v>5000</v>
      </c>
      <c r="D111" s="311"/>
    </row>
    <row r="112" spans="1:4" x14ac:dyDescent="0.25">
      <c r="A112" s="556" t="s">
        <v>2085</v>
      </c>
      <c r="B112" s="299" t="s">
        <v>2098</v>
      </c>
      <c r="C112" s="311">
        <v>5000</v>
      </c>
      <c r="D112" s="311"/>
    </row>
    <row r="113" spans="1:4" x14ac:dyDescent="0.25">
      <c r="A113" s="299" t="s">
        <v>2079</v>
      </c>
      <c r="B113" s="299" t="s">
        <v>2100</v>
      </c>
      <c r="C113" s="311">
        <v>15000</v>
      </c>
      <c r="D113" s="311"/>
    </row>
    <row r="114" spans="1:4" x14ac:dyDescent="0.25">
      <c r="A114" s="299" t="s">
        <v>2079</v>
      </c>
      <c r="B114" s="299" t="s">
        <v>2102</v>
      </c>
      <c r="C114" s="311">
        <v>10000</v>
      </c>
      <c r="D114" s="311"/>
    </row>
    <row r="115" spans="1:4" x14ac:dyDescent="0.25">
      <c r="A115" s="299" t="s">
        <v>2104</v>
      </c>
      <c r="B115" s="299" t="s">
        <v>2103</v>
      </c>
      <c r="C115" s="311">
        <v>-15000</v>
      </c>
      <c r="D115" s="311"/>
    </row>
    <row r="116" spans="1:4" x14ac:dyDescent="0.25">
      <c r="A116" s="299" t="s">
        <v>2104</v>
      </c>
      <c r="B116" s="299" t="s">
        <v>2105</v>
      </c>
      <c r="C116" s="311">
        <v>-15000</v>
      </c>
      <c r="D116" s="311"/>
    </row>
    <row r="117" spans="1:4" x14ac:dyDescent="0.25">
      <c r="A117" s="556" t="s">
        <v>2085</v>
      </c>
      <c r="B117" s="299" t="s">
        <v>2114</v>
      </c>
      <c r="C117" s="311">
        <v>5000</v>
      </c>
      <c r="D117" s="311"/>
    </row>
    <row r="118" spans="1:4" x14ac:dyDescent="0.25">
      <c r="A118" s="299" t="s">
        <v>2117</v>
      </c>
      <c r="B118" s="299" t="s">
        <v>2118</v>
      </c>
      <c r="C118" s="311">
        <v>15000</v>
      </c>
      <c r="D118" s="311"/>
    </row>
    <row r="119" spans="1:4" x14ac:dyDescent="0.25">
      <c r="A119" s="556" t="s">
        <v>2085</v>
      </c>
      <c r="B119" s="299" t="s">
        <v>2115</v>
      </c>
      <c r="C119" s="311">
        <v>5000</v>
      </c>
      <c r="D119" s="311"/>
    </row>
    <row r="120" spans="1:4" x14ac:dyDescent="0.25">
      <c r="A120" s="299"/>
      <c r="B120" s="299"/>
      <c r="C120" s="343">
        <f>SUM(C102:C119)</f>
        <v>713750</v>
      </c>
      <c r="D120" s="311"/>
    </row>
    <row r="121" spans="1:4" x14ac:dyDescent="0.25">
      <c r="A121" s="300"/>
      <c r="B121" s="557" t="s">
        <v>2090</v>
      </c>
      <c r="C121" s="391">
        <f>SUM(850000-C120)</f>
        <v>136250</v>
      </c>
      <c r="D121" s="307"/>
    </row>
    <row r="122" spans="1:4" x14ac:dyDescent="0.25">
      <c r="A122" s="300"/>
      <c r="B122" s="557" t="s">
        <v>2099</v>
      </c>
      <c r="C122" s="391">
        <f>SUM(800000-C120)</f>
        <v>86250</v>
      </c>
      <c r="D122" s="307"/>
    </row>
    <row r="123" spans="1:4" x14ac:dyDescent="0.25">
      <c r="A123" s="300"/>
      <c r="B123" s="300"/>
      <c r="C123" s="307"/>
      <c r="D123" s="307"/>
    </row>
  </sheetData>
  <autoFilter ref="A1:I123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36" workbookViewId="0">
      <selection activeCell="I40" sqref="I40:J45"/>
    </sheetView>
  </sheetViews>
  <sheetFormatPr defaultRowHeight="15.75" x14ac:dyDescent="0.25"/>
  <cols>
    <col min="1" max="1" width="28.7109375" style="275" customWidth="1"/>
    <col min="2" max="2" width="22.42578125" style="277" customWidth="1"/>
    <col min="3" max="3" width="15.85546875" style="278" bestFit="1" customWidth="1"/>
    <col min="4" max="4" width="18.28515625" style="279" customWidth="1"/>
    <col min="5" max="5" width="11.28515625" style="275" bestFit="1" customWidth="1"/>
    <col min="6" max="6" width="13.140625" style="275" customWidth="1"/>
    <col min="7" max="7" width="16.42578125" style="275" customWidth="1"/>
    <col min="8" max="8" width="18.28515625" style="275" customWidth="1"/>
    <col min="9" max="9" width="9.140625" style="275"/>
    <col min="10" max="10" width="11.28515625" style="275" bestFit="1" customWidth="1"/>
    <col min="11" max="16384" width="9.140625" style="275"/>
  </cols>
  <sheetData>
    <row r="1" spans="1:8" ht="63" x14ac:dyDescent="0.25">
      <c r="A1" s="270"/>
      <c r="B1" s="398" t="s">
        <v>1688</v>
      </c>
      <c r="C1" s="284" t="s">
        <v>1612</v>
      </c>
      <c r="D1" s="395" t="s">
        <v>1689</v>
      </c>
      <c r="E1" s="434" t="s">
        <v>1708</v>
      </c>
    </row>
    <row r="2" spans="1:8" x14ac:dyDescent="0.25">
      <c r="A2" s="320" t="s">
        <v>209</v>
      </c>
      <c r="B2" s="397">
        <v>750000</v>
      </c>
      <c r="C2" s="269">
        <v>912400</v>
      </c>
      <c r="D2" s="269">
        <v>900000</v>
      </c>
      <c r="E2" s="272">
        <v>1031000</v>
      </c>
    </row>
    <row r="3" spans="1:8" x14ac:dyDescent="0.25">
      <c r="A3" s="321" t="s">
        <v>1694</v>
      </c>
      <c r="B3" s="397">
        <v>650000</v>
      </c>
      <c r="C3" s="269">
        <v>832100</v>
      </c>
      <c r="D3" s="269">
        <v>800000</v>
      </c>
      <c r="E3" s="272">
        <v>900000</v>
      </c>
    </row>
    <row r="4" spans="1:8" x14ac:dyDescent="0.25">
      <c r="A4" s="322" t="s">
        <v>211</v>
      </c>
      <c r="B4" s="397">
        <v>1600000</v>
      </c>
      <c r="C4" s="269">
        <v>1017300</v>
      </c>
      <c r="D4" s="269">
        <v>1300000</v>
      </c>
      <c r="E4" s="272">
        <v>1300000</v>
      </c>
    </row>
    <row r="5" spans="1:8" x14ac:dyDescent="0.25">
      <c r="A5" s="394" t="s">
        <v>1448</v>
      </c>
      <c r="B5" s="393">
        <f>SUM(B2:B4)</f>
        <v>3000000</v>
      </c>
      <c r="C5" s="284">
        <f>SUM(C2:C4)</f>
        <v>2761800</v>
      </c>
      <c r="D5" s="284">
        <f>SUM(D2:D4)</f>
        <v>3000000</v>
      </c>
      <c r="E5" s="272">
        <f>SUM(E2:E4)</f>
        <v>3231000</v>
      </c>
    </row>
    <row r="9" spans="1:8" s="274" customFormat="1" x14ac:dyDescent="0.25">
      <c r="A9" s="571" t="s">
        <v>1690</v>
      </c>
      <c r="B9" s="572"/>
      <c r="C9" s="317"/>
      <c r="D9" s="317"/>
    </row>
    <row r="10" spans="1:8" s="274" customFormat="1" x14ac:dyDescent="0.25">
      <c r="A10" s="316"/>
      <c r="B10" s="315"/>
      <c r="C10" s="317"/>
      <c r="D10" s="317"/>
    </row>
    <row r="11" spans="1:8" s="274" customFormat="1" x14ac:dyDescent="0.25">
      <c r="A11" s="319" t="s">
        <v>1493</v>
      </c>
      <c r="B11" s="319"/>
      <c r="C11" s="317"/>
      <c r="D11" s="319" t="s">
        <v>1494</v>
      </c>
      <c r="E11" s="319"/>
      <c r="F11" s="266" t="s">
        <v>702</v>
      </c>
      <c r="G11" s="266" t="s">
        <v>1544</v>
      </c>
      <c r="H11" s="266" t="s">
        <v>1693</v>
      </c>
    </row>
    <row r="12" spans="1:8" s="274" customFormat="1" x14ac:dyDescent="0.25">
      <c r="A12" s="320" t="s">
        <v>1695</v>
      </c>
      <c r="B12" s="323">
        <v>100000</v>
      </c>
      <c r="C12" s="317"/>
      <c r="D12" s="320" t="s">
        <v>1695</v>
      </c>
      <c r="E12" s="399">
        <v>115000</v>
      </c>
      <c r="F12" s="400">
        <v>76000</v>
      </c>
      <c r="G12" s="392">
        <f>SUM(F12/E12)</f>
        <v>0.66086956521739126</v>
      </c>
      <c r="H12" s="406">
        <v>150000</v>
      </c>
    </row>
    <row r="13" spans="1:8" s="274" customFormat="1" x14ac:dyDescent="0.25">
      <c r="A13" s="321" t="s">
        <v>1696</v>
      </c>
      <c r="B13" s="324">
        <v>100000</v>
      </c>
      <c r="C13" s="317"/>
      <c r="D13" s="321" t="s">
        <v>1696</v>
      </c>
      <c r="E13" s="401">
        <v>50000</v>
      </c>
      <c r="F13" s="379">
        <v>50500</v>
      </c>
      <c r="G13" s="392">
        <f>SUM(F13/E13)</f>
        <v>1.01</v>
      </c>
      <c r="H13" s="406">
        <v>50000</v>
      </c>
    </row>
    <row r="14" spans="1:8" s="274" customFormat="1" x14ac:dyDescent="0.25">
      <c r="A14" s="322" t="s">
        <v>1697</v>
      </c>
      <c r="B14" s="325">
        <v>100000</v>
      </c>
      <c r="C14" s="317"/>
      <c r="D14" s="322" t="s">
        <v>1697</v>
      </c>
      <c r="E14" s="402">
        <v>150000</v>
      </c>
      <c r="F14" s="379"/>
      <c r="G14" s="392"/>
      <c r="H14" s="406">
        <v>200000</v>
      </c>
    </row>
    <row r="15" spans="1:8" s="274" customFormat="1" x14ac:dyDescent="0.25">
      <c r="A15" s="319"/>
      <c r="B15" s="319"/>
      <c r="C15" s="317"/>
      <c r="D15" s="342"/>
      <c r="E15" s="342"/>
    </row>
    <row r="16" spans="1:8" s="274" customFormat="1" x14ac:dyDescent="0.25">
      <c r="A16" s="319" t="s">
        <v>1481</v>
      </c>
      <c r="B16" s="319"/>
      <c r="C16" s="317"/>
      <c r="D16" s="317"/>
    </row>
    <row r="17" spans="1:5" s="274" customFormat="1" x14ac:dyDescent="0.25">
      <c r="A17" s="320" t="s">
        <v>1695</v>
      </c>
      <c r="B17" s="323">
        <v>200000</v>
      </c>
      <c r="C17" s="317"/>
      <c r="D17" s="317"/>
    </row>
    <row r="18" spans="1:5" s="274" customFormat="1" x14ac:dyDescent="0.25">
      <c r="A18" s="321" t="s">
        <v>1696</v>
      </c>
      <c r="B18" s="324">
        <v>275000</v>
      </c>
      <c r="C18" s="317"/>
      <c r="D18" s="317"/>
    </row>
    <row r="19" spans="1:5" s="274" customFormat="1" x14ac:dyDescent="0.25">
      <c r="A19" s="322" t="s">
        <v>1697</v>
      </c>
      <c r="B19" s="325">
        <v>225000</v>
      </c>
      <c r="C19" s="317"/>
      <c r="D19" s="317"/>
    </row>
    <row r="20" spans="1:5" s="274" customFormat="1" x14ac:dyDescent="0.25">
      <c r="A20" s="319"/>
      <c r="B20" s="319"/>
      <c r="C20" s="317"/>
      <c r="D20" s="396" t="s">
        <v>1110</v>
      </c>
      <c r="E20" s="278">
        <f>SUM(B12+B17+B22+B27+B32)</f>
        <v>1100000</v>
      </c>
    </row>
    <row r="21" spans="1:5" s="274" customFormat="1" x14ac:dyDescent="0.25">
      <c r="A21" s="319" t="s">
        <v>94</v>
      </c>
      <c r="B21" s="319"/>
      <c r="C21" s="317"/>
      <c r="D21" s="396" t="s">
        <v>210</v>
      </c>
      <c r="E21" s="278">
        <f>SUM(B13+B18+B23+B28+B33)</f>
        <v>1025000</v>
      </c>
    </row>
    <row r="22" spans="1:5" s="274" customFormat="1" x14ac:dyDescent="0.25">
      <c r="A22" s="320" t="s">
        <v>1695</v>
      </c>
      <c r="B22" s="323">
        <v>125000</v>
      </c>
      <c r="C22" s="317"/>
      <c r="D22" s="396" t="s">
        <v>211</v>
      </c>
      <c r="E22" s="278">
        <f>SUM(B14+B19+B24+B29+B34)</f>
        <v>1500000</v>
      </c>
    </row>
    <row r="23" spans="1:5" s="274" customFormat="1" x14ac:dyDescent="0.25">
      <c r="A23" s="321" t="s">
        <v>1696</v>
      </c>
      <c r="B23" s="324">
        <v>100000</v>
      </c>
      <c r="C23" s="317"/>
      <c r="D23" s="317"/>
    </row>
    <row r="24" spans="1:5" s="274" customFormat="1" x14ac:dyDescent="0.25">
      <c r="A24" s="322" t="s">
        <v>1697</v>
      </c>
      <c r="B24" s="325">
        <v>250000</v>
      </c>
      <c r="C24" s="278"/>
      <c r="D24" s="279"/>
    </row>
    <row r="25" spans="1:5" s="274" customFormat="1" x14ac:dyDescent="0.25">
      <c r="A25" s="319"/>
      <c r="B25" s="319"/>
      <c r="C25" s="317"/>
      <c r="D25" s="317"/>
    </row>
    <row r="26" spans="1:5" s="274" customFormat="1" x14ac:dyDescent="0.25">
      <c r="A26" s="319" t="s">
        <v>21</v>
      </c>
      <c r="B26" s="319"/>
      <c r="C26" s="317"/>
      <c r="D26" s="317"/>
    </row>
    <row r="27" spans="1:5" s="274" customFormat="1" x14ac:dyDescent="0.25">
      <c r="A27" s="320" t="s">
        <v>1695</v>
      </c>
      <c r="B27" s="323">
        <v>425000</v>
      </c>
      <c r="C27" s="317"/>
      <c r="D27" s="317"/>
    </row>
    <row r="28" spans="1:5" s="274" customFormat="1" x14ac:dyDescent="0.25">
      <c r="A28" s="321" t="s">
        <v>1696</v>
      </c>
      <c r="B28" s="324">
        <v>350000</v>
      </c>
      <c r="C28" s="317"/>
      <c r="D28" s="317"/>
    </row>
    <row r="29" spans="1:5" s="274" customFormat="1" x14ac:dyDescent="0.25">
      <c r="A29" s="322" t="s">
        <v>1697</v>
      </c>
      <c r="B29" s="325">
        <v>425000</v>
      </c>
      <c r="C29" s="317"/>
      <c r="D29" s="317"/>
    </row>
    <row r="30" spans="1:5" s="274" customFormat="1" x14ac:dyDescent="0.25">
      <c r="A30" s="319"/>
      <c r="B30" s="326"/>
      <c r="C30" s="317"/>
      <c r="D30" s="317"/>
    </row>
    <row r="31" spans="1:5" s="274" customFormat="1" x14ac:dyDescent="0.25">
      <c r="A31" s="319" t="s">
        <v>11</v>
      </c>
      <c r="B31" s="319"/>
      <c r="C31" s="317"/>
      <c r="D31" s="317"/>
    </row>
    <row r="32" spans="1:5" s="274" customFormat="1" x14ac:dyDescent="0.25">
      <c r="A32" s="320" t="s">
        <v>1695</v>
      </c>
      <c r="B32" s="323">
        <v>250000</v>
      </c>
      <c r="C32" s="317"/>
      <c r="D32" s="317"/>
    </row>
    <row r="33" spans="1:10" s="274" customFormat="1" x14ac:dyDescent="0.25">
      <c r="A33" s="321" t="s">
        <v>1696</v>
      </c>
      <c r="B33" s="324">
        <v>200000</v>
      </c>
      <c r="C33" s="317"/>
      <c r="D33" s="317"/>
    </row>
    <row r="34" spans="1:10" s="274" customFormat="1" x14ac:dyDescent="0.25">
      <c r="A34" s="322" t="s">
        <v>1697</v>
      </c>
      <c r="B34" s="325">
        <v>500000</v>
      </c>
      <c r="C34" s="278"/>
      <c r="D34" s="279"/>
    </row>
    <row r="35" spans="1:10" s="274" customFormat="1" x14ac:dyDescent="0.25">
      <c r="A35" s="319"/>
      <c r="B35" s="326"/>
      <c r="C35" s="278"/>
      <c r="D35" s="279"/>
    </row>
    <row r="36" spans="1:10" s="274" customFormat="1" x14ac:dyDescent="0.25">
      <c r="A36" s="319"/>
      <c r="B36" s="326"/>
      <c r="C36" s="278"/>
      <c r="D36" s="279"/>
    </row>
    <row r="37" spans="1:10" s="274" customFormat="1" x14ac:dyDescent="0.25">
      <c r="A37" s="571" t="s">
        <v>1611</v>
      </c>
      <c r="B37" s="572"/>
      <c r="C37" s="573"/>
      <c r="D37" s="574"/>
    </row>
    <row r="38" spans="1:10" s="274" customFormat="1" x14ac:dyDescent="0.25">
      <c r="A38" s="437" t="s">
        <v>1712</v>
      </c>
      <c r="B38" s="442">
        <v>900000</v>
      </c>
      <c r="C38" s="438"/>
      <c r="D38" s="443">
        <f>SUM(C46/B38)</f>
        <v>1.1461111111111111</v>
      </c>
    </row>
    <row r="39" spans="1:10" s="274" customFormat="1" x14ac:dyDescent="0.25">
      <c r="A39" s="281" t="s">
        <v>1707</v>
      </c>
      <c r="B39" s="439">
        <v>1000000</v>
      </c>
      <c r="C39" s="440"/>
      <c r="D39" s="441">
        <f>SUM(C46/B39)</f>
        <v>1.0315000000000001</v>
      </c>
    </row>
    <row r="40" spans="1:10" s="274" customFormat="1" ht="47.25" x14ac:dyDescent="0.25">
      <c r="A40" s="294" t="s">
        <v>0</v>
      </c>
      <c r="B40" s="288" t="s">
        <v>1695</v>
      </c>
      <c r="C40" s="288" t="s">
        <v>702</v>
      </c>
      <c r="D40" s="295" t="s">
        <v>703</v>
      </c>
      <c r="E40" s="435" t="s">
        <v>1710</v>
      </c>
      <c r="F40" s="435" t="s">
        <v>1711</v>
      </c>
      <c r="I40" s="266" t="s">
        <v>1916</v>
      </c>
      <c r="J40" s="266"/>
    </row>
    <row r="41" spans="1:10" s="274" customFormat="1" x14ac:dyDescent="0.25">
      <c r="A41" s="266" t="s">
        <v>23</v>
      </c>
      <c r="B41" s="269">
        <f>SUM(B12)</f>
        <v>100000</v>
      </c>
      <c r="C41" s="269">
        <v>145700</v>
      </c>
      <c r="D41" s="356">
        <f>SUM(B41/B39)</f>
        <v>0.1</v>
      </c>
      <c r="E41" s="276">
        <f>SUM(C41/B41)</f>
        <v>1.4570000000000001</v>
      </c>
      <c r="F41" s="277">
        <f>SUM(C41-B41)</f>
        <v>45700</v>
      </c>
      <c r="I41" s="266" t="s">
        <v>23</v>
      </c>
      <c r="J41" s="269">
        <f>SUM(C41+C51+C60)</f>
        <v>334100</v>
      </c>
    </row>
    <row r="42" spans="1:10" x14ac:dyDescent="0.25">
      <c r="A42" s="266" t="s">
        <v>66</v>
      </c>
      <c r="B42" s="269">
        <f>SUM(B17)</f>
        <v>200000</v>
      </c>
      <c r="C42" s="357">
        <v>248500</v>
      </c>
      <c r="D42" s="356">
        <f>SUM(B42/B39)</f>
        <v>0.2</v>
      </c>
      <c r="E42" s="276">
        <f>SUM(C42/B42)</f>
        <v>1.2424999999999999</v>
      </c>
      <c r="F42" s="277">
        <f>SUM(C42-B42)</f>
        <v>48500</v>
      </c>
      <c r="I42" s="266" t="s">
        <v>66</v>
      </c>
      <c r="J42" s="269">
        <f t="shared" ref="J42:J45" si="0">SUM(C42+C52+C61)</f>
        <v>785820</v>
      </c>
    </row>
    <row r="43" spans="1:10" x14ac:dyDescent="0.25">
      <c r="A43" s="266" t="s">
        <v>94</v>
      </c>
      <c r="B43" s="269">
        <f>SUM(B22)</f>
        <v>125000</v>
      </c>
      <c r="C43" s="269">
        <v>28700</v>
      </c>
      <c r="D43" s="356">
        <f>SUM(B43/B39)</f>
        <v>0.125</v>
      </c>
      <c r="E43" s="276">
        <f>SUM(C43/B43)</f>
        <v>0.2296</v>
      </c>
      <c r="F43" s="277">
        <f>SUM(C43-B43)</f>
        <v>-96300</v>
      </c>
      <c r="I43" s="266" t="s">
        <v>94</v>
      </c>
      <c r="J43" s="269">
        <f t="shared" si="0"/>
        <v>213200</v>
      </c>
    </row>
    <row r="44" spans="1:10" x14ac:dyDescent="0.25">
      <c r="A44" s="266" t="s">
        <v>21</v>
      </c>
      <c r="B44" s="269">
        <f>SUM(B27)</f>
        <v>425000</v>
      </c>
      <c r="C44" s="269">
        <v>429600</v>
      </c>
      <c r="D44" s="356">
        <f>SUM(B44/B39)</f>
        <v>0.42499999999999999</v>
      </c>
      <c r="E44" s="276">
        <f>SUM(C44/B44)</f>
        <v>1.0108235294117647</v>
      </c>
      <c r="F44" s="277">
        <f>SUM(C44-B44)</f>
        <v>4600</v>
      </c>
      <c r="I44" s="266" t="s">
        <v>21</v>
      </c>
      <c r="J44" s="269">
        <f>SUM(C44+C54+C63)</f>
        <v>1131150</v>
      </c>
    </row>
    <row r="45" spans="1:10" x14ac:dyDescent="0.25">
      <c r="A45" s="266" t="s">
        <v>11</v>
      </c>
      <c r="B45" s="269">
        <f>SUM(B32)</f>
        <v>250000</v>
      </c>
      <c r="C45" s="357">
        <v>179000</v>
      </c>
      <c r="D45" s="356">
        <f>SUM(B45/B39)</f>
        <v>0.25</v>
      </c>
      <c r="E45" s="276">
        <f>SUM(C45/B45)</f>
        <v>0.71599999999999997</v>
      </c>
      <c r="F45" s="277">
        <f>SUM(C45-B45)</f>
        <v>-71000</v>
      </c>
      <c r="I45" s="266" t="s">
        <v>11</v>
      </c>
      <c r="J45" s="269">
        <f t="shared" si="0"/>
        <v>759200</v>
      </c>
    </row>
    <row r="46" spans="1:10" x14ac:dyDescent="0.25">
      <c r="A46" s="281" t="s">
        <v>1496</v>
      </c>
      <c r="B46" s="272">
        <f>SUM(B41:B45)</f>
        <v>1100000</v>
      </c>
      <c r="C46" s="272">
        <f>SUM(C41:C45)</f>
        <v>1031500</v>
      </c>
      <c r="D46" s="292"/>
    </row>
    <row r="47" spans="1:10" x14ac:dyDescent="0.25">
      <c r="A47" s="318"/>
      <c r="B47" s="267"/>
      <c r="C47" s="267"/>
      <c r="D47" s="268"/>
    </row>
    <row r="48" spans="1:10" x14ac:dyDescent="0.25">
      <c r="A48" s="273" t="s">
        <v>1698</v>
      </c>
      <c r="B48" s="289">
        <v>700000</v>
      </c>
      <c r="C48" s="280"/>
      <c r="D48" s="285">
        <f>SUM(C56/B48)</f>
        <v>1.38</v>
      </c>
    </row>
    <row r="49" spans="1:7" x14ac:dyDescent="0.25">
      <c r="A49" s="273" t="s">
        <v>1709</v>
      </c>
      <c r="B49" s="289">
        <v>900000</v>
      </c>
      <c r="C49" s="280"/>
      <c r="D49" s="285">
        <f>SUM(C56/B49)</f>
        <v>1.0733333333333333</v>
      </c>
    </row>
    <row r="50" spans="1:7" ht="47.25" x14ac:dyDescent="0.25">
      <c r="A50" s="273" t="s">
        <v>0</v>
      </c>
      <c r="B50" s="280" t="s">
        <v>1696</v>
      </c>
      <c r="C50" s="280" t="s">
        <v>702</v>
      </c>
      <c r="D50" s="285" t="s">
        <v>703</v>
      </c>
      <c r="E50" s="435" t="s">
        <v>1710</v>
      </c>
      <c r="F50" s="435" t="s">
        <v>1711</v>
      </c>
    </row>
    <row r="51" spans="1:7" x14ac:dyDescent="0.25">
      <c r="A51" s="266" t="s">
        <v>23</v>
      </c>
      <c r="B51" s="269">
        <f>SUM(B13)</f>
        <v>100000</v>
      </c>
      <c r="C51" s="269">
        <v>136950</v>
      </c>
      <c r="D51" s="356">
        <f>SUM(B51/B48)</f>
        <v>0.14285714285714285</v>
      </c>
      <c r="E51" s="436">
        <f>SUM(C51/B51)</f>
        <v>1.3694999999999999</v>
      </c>
      <c r="F51" s="277">
        <f>SUM(C51-B51)</f>
        <v>36950</v>
      </c>
    </row>
    <row r="52" spans="1:7" x14ac:dyDescent="0.25">
      <c r="A52" s="266" t="s">
        <v>66</v>
      </c>
      <c r="B52" s="269">
        <f>SUM(B18)</f>
        <v>275000</v>
      </c>
      <c r="C52" s="357">
        <v>332300</v>
      </c>
      <c r="D52" s="356">
        <f>SUM(B52/B48)</f>
        <v>0.39285714285714285</v>
      </c>
      <c r="E52" s="436">
        <f>SUM(C52/B52)</f>
        <v>1.2083636363636363</v>
      </c>
      <c r="F52" s="277">
        <f>SUM(C52-B52)</f>
        <v>57300</v>
      </c>
    </row>
    <row r="53" spans="1:7" x14ac:dyDescent="0.25">
      <c r="A53" s="266" t="s">
        <v>94</v>
      </c>
      <c r="B53" s="269">
        <f>SUM(B23)</f>
        <v>100000</v>
      </c>
      <c r="C53" s="269">
        <v>83050</v>
      </c>
      <c r="D53" s="356">
        <f>SUM(B53/B48)</f>
        <v>0.14285714285714285</v>
      </c>
      <c r="E53" s="436">
        <f>SUM(C53/B53)</f>
        <v>0.83050000000000002</v>
      </c>
      <c r="F53" s="277">
        <f>SUM(C53-B53)</f>
        <v>-16950</v>
      </c>
    </row>
    <row r="54" spans="1:7" x14ac:dyDescent="0.25">
      <c r="A54" s="266" t="s">
        <v>21</v>
      </c>
      <c r="B54" s="269">
        <f>SUM(B28)</f>
        <v>350000</v>
      </c>
      <c r="C54" s="426">
        <v>252200</v>
      </c>
      <c r="D54" s="356">
        <f>SUM(B54/B48)</f>
        <v>0.5</v>
      </c>
      <c r="E54" s="436">
        <f>SUM(C54/B54)</f>
        <v>0.72057142857142853</v>
      </c>
      <c r="F54" s="277">
        <f>SUM(C54-B54)</f>
        <v>-97800</v>
      </c>
    </row>
    <row r="55" spans="1:7" x14ac:dyDescent="0.25">
      <c r="A55" s="266" t="s">
        <v>11</v>
      </c>
      <c r="B55" s="269">
        <f>SUM(B33)</f>
        <v>200000</v>
      </c>
      <c r="C55" s="269">
        <v>161500</v>
      </c>
      <c r="D55" s="356">
        <f>SUM(B55/B48)</f>
        <v>0.2857142857142857</v>
      </c>
      <c r="E55" s="436">
        <f>SUM(C55/B55)</f>
        <v>0.8075</v>
      </c>
      <c r="F55" s="277">
        <f>SUM(C55-B55)</f>
        <v>-38500</v>
      </c>
    </row>
    <row r="56" spans="1:7" x14ac:dyDescent="0.25">
      <c r="A56" s="282" t="s">
        <v>1496</v>
      </c>
      <c r="B56" s="280">
        <f>SUM(B51:B55)</f>
        <v>1025000</v>
      </c>
      <c r="C56" s="280">
        <f>SUM(C51:C55)</f>
        <v>966000</v>
      </c>
      <c r="D56" s="285"/>
      <c r="E56" s="381"/>
    </row>
    <row r="57" spans="1:7" x14ac:dyDescent="0.25">
      <c r="A57" s="318"/>
      <c r="B57" s="267"/>
      <c r="C57" s="267"/>
      <c r="D57" s="268"/>
    </row>
    <row r="58" spans="1:7" x14ac:dyDescent="0.25">
      <c r="A58" s="283" t="s">
        <v>1699</v>
      </c>
      <c r="B58" s="290">
        <v>1300000</v>
      </c>
      <c r="C58" s="286"/>
      <c r="D58" s="293"/>
    </row>
    <row r="59" spans="1:7" ht="47.25" x14ac:dyDescent="0.25">
      <c r="A59" s="283" t="s">
        <v>0</v>
      </c>
      <c r="B59" s="286" t="s">
        <v>1697</v>
      </c>
      <c r="C59" s="286" t="s">
        <v>702</v>
      </c>
      <c r="D59" s="293" t="s">
        <v>703</v>
      </c>
      <c r="E59" s="435" t="s">
        <v>1710</v>
      </c>
      <c r="F59" s="447" t="s">
        <v>1722</v>
      </c>
      <c r="G59" s="447" t="s">
        <v>1723</v>
      </c>
    </row>
    <row r="60" spans="1:7" x14ac:dyDescent="0.25">
      <c r="A60" s="266" t="s">
        <v>23</v>
      </c>
      <c r="B60" s="269">
        <f>SUM(B14)</f>
        <v>100000</v>
      </c>
      <c r="C60" s="269">
        <v>51450</v>
      </c>
      <c r="D60" s="356">
        <f>SUM(B60/B58)</f>
        <v>7.6923076923076927E-2</v>
      </c>
      <c r="E60" s="445">
        <f>SUM(C60/B60)</f>
        <v>0.51449999999999996</v>
      </c>
      <c r="F60" s="277">
        <f>SUM(B60-C60)</f>
        <v>48550</v>
      </c>
      <c r="G60" s="277">
        <f>SUM(F60/1)</f>
        <v>48550</v>
      </c>
    </row>
    <row r="61" spans="1:7" x14ac:dyDescent="0.25">
      <c r="A61" s="266" t="s">
        <v>66</v>
      </c>
      <c r="B61" s="269">
        <f>SUM(B19)</f>
        <v>225000</v>
      </c>
      <c r="C61" s="269">
        <v>205020</v>
      </c>
      <c r="D61" s="356">
        <f>SUM(B61/B58)</f>
        <v>0.17307692307692307</v>
      </c>
      <c r="E61" s="445">
        <f>SUM(C61/B61)</f>
        <v>0.91120000000000001</v>
      </c>
      <c r="F61" s="277">
        <f>SUM(B61-C61)</f>
        <v>19980</v>
      </c>
      <c r="G61" s="277">
        <f>SUM(F61/1)</f>
        <v>19980</v>
      </c>
    </row>
    <row r="62" spans="1:7" x14ac:dyDescent="0.25">
      <c r="A62" s="266" t="s">
        <v>94</v>
      </c>
      <c r="B62" s="269">
        <f>SUM(B24)</f>
        <v>250000</v>
      </c>
      <c r="C62" s="269">
        <v>101450</v>
      </c>
      <c r="D62" s="356">
        <f>SUM(B62/B58)</f>
        <v>0.19230769230769232</v>
      </c>
      <c r="E62" s="445">
        <f>SUM(C62/B62)</f>
        <v>0.40579999999999999</v>
      </c>
      <c r="F62" s="277">
        <f>SUM(B62-C62)</f>
        <v>148550</v>
      </c>
      <c r="G62" s="277">
        <f>SUM(F62/1)</f>
        <v>148550</v>
      </c>
    </row>
    <row r="63" spans="1:7" x14ac:dyDescent="0.25">
      <c r="A63" s="266" t="s">
        <v>21</v>
      </c>
      <c r="B63" s="269">
        <f>SUM(B29)</f>
        <v>425000</v>
      </c>
      <c r="C63" s="269">
        <v>449350</v>
      </c>
      <c r="D63" s="356">
        <f>SUM(B63/B58)</f>
        <v>0.32692307692307693</v>
      </c>
      <c r="E63" s="445">
        <f>SUM(C63/B63)</f>
        <v>1.0572941176470587</v>
      </c>
      <c r="F63" s="277">
        <f>SUM(B63-C63)</f>
        <v>-24350</v>
      </c>
      <c r="G63" s="277">
        <f>SUM(F63/1)</f>
        <v>-24350</v>
      </c>
    </row>
    <row r="64" spans="1:7" x14ac:dyDescent="0.25">
      <c r="A64" s="266" t="s">
        <v>11</v>
      </c>
      <c r="B64" s="269">
        <f>SUM(B34)</f>
        <v>500000</v>
      </c>
      <c r="C64" s="269">
        <v>418700</v>
      </c>
      <c r="D64" s="356">
        <f>SUM(B64/B58)</f>
        <v>0.38461538461538464</v>
      </c>
      <c r="E64" s="445">
        <f>SUM(C64/B64)</f>
        <v>0.83740000000000003</v>
      </c>
      <c r="F64" s="277">
        <f>SUM(B64-C64)</f>
        <v>81300</v>
      </c>
      <c r="G64" s="277">
        <f>SUM(F64/1)</f>
        <v>81300</v>
      </c>
    </row>
    <row r="65" spans="1:5" x14ac:dyDescent="0.25">
      <c r="A65" s="287" t="s">
        <v>1496</v>
      </c>
      <c r="B65" s="286">
        <f>SUM(B60:B64)</f>
        <v>1500000</v>
      </c>
      <c r="C65" s="286">
        <f>SUM(C60:C64)</f>
        <v>1225970</v>
      </c>
      <c r="D65" s="293"/>
    </row>
    <row r="66" spans="1:5" x14ac:dyDescent="0.25">
      <c r="A66" s="270"/>
      <c r="B66" s="269"/>
      <c r="C66" s="267"/>
      <c r="D66" s="268"/>
    </row>
    <row r="67" spans="1:5" x14ac:dyDescent="0.25">
      <c r="A67" s="329" t="s">
        <v>1700</v>
      </c>
      <c r="B67" s="330">
        <f>SUM(D5)</f>
        <v>3000000</v>
      </c>
      <c r="C67" s="330"/>
      <c r="D67" s="331"/>
    </row>
    <row r="68" spans="1:5" x14ac:dyDescent="0.25">
      <c r="A68" s="271" t="s">
        <v>1701</v>
      </c>
      <c r="B68" s="272">
        <f>SUM(B65+B56+B46)</f>
        <v>3625000</v>
      </c>
      <c r="C68" s="272"/>
      <c r="D68" s="292"/>
    </row>
    <row r="69" spans="1:5" x14ac:dyDescent="0.25">
      <c r="A69" s="274"/>
      <c r="B69" s="278"/>
    </row>
    <row r="70" spans="1:5" x14ac:dyDescent="0.25">
      <c r="A70" s="274"/>
      <c r="B70" s="278"/>
    </row>
    <row r="71" spans="1:5" x14ac:dyDescent="0.25">
      <c r="A71" s="274"/>
      <c r="B71" s="278"/>
    </row>
    <row r="72" spans="1:5" ht="63" x14ac:dyDescent="0.25">
      <c r="A72" s="332" t="s">
        <v>1451</v>
      </c>
      <c r="B72" s="333" t="s">
        <v>1448</v>
      </c>
      <c r="C72" s="333" t="s">
        <v>1628</v>
      </c>
      <c r="D72" s="410" t="s">
        <v>1636</v>
      </c>
      <c r="E72" s="410" t="s">
        <v>1634</v>
      </c>
    </row>
    <row r="73" spans="1:5" x14ac:dyDescent="0.25">
      <c r="A73" s="296" t="s">
        <v>1449</v>
      </c>
      <c r="B73" s="267">
        <f>SUM(B12:B14)</f>
        <v>300000</v>
      </c>
      <c r="C73" s="268">
        <f>SUM(B73/B78)</f>
        <v>8.2758620689655171E-2</v>
      </c>
      <c r="D73" s="269"/>
      <c r="E73" s="356"/>
    </row>
    <row r="74" spans="1:5" x14ac:dyDescent="0.25">
      <c r="A74" s="296" t="s">
        <v>1450</v>
      </c>
      <c r="B74" s="267">
        <f>SUM(B17:B19)</f>
        <v>700000</v>
      </c>
      <c r="C74" s="268">
        <f>SUM(B74/B78)</f>
        <v>0.19310344827586207</v>
      </c>
      <c r="D74" s="269"/>
      <c r="E74" s="356"/>
    </row>
    <row r="75" spans="1:5" x14ac:dyDescent="0.25">
      <c r="A75" s="296" t="s">
        <v>1452</v>
      </c>
      <c r="B75" s="267">
        <f>SUM(B22:B24)</f>
        <v>475000</v>
      </c>
      <c r="C75" s="268">
        <f>SUM(B75/B78)</f>
        <v>0.1310344827586207</v>
      </c>
      <c r="D75" s="269"/>
      <c r="E75" s="356"/>
    </row>
    <row r="76" spans="1:5" x14ac:dyDescent="0.25">
      <c r="A76" s="296" t="s">
        <v>1453</v>
      </c>
      <c r="B76" s="267">
        <f>SUM(B27:B29)</f>
        <v>1200000</v>
      </c>
      <c r="C76" s="268">
        <f>SUM(B76/B78)</f>
        <v>0.33103448275862069</v>
      </c>
      <c r="D76" s="269"/>
      <c r="E76" s="356"/>
    </row>
    <row r="77" spans="1:5" x14ac:dyDescent="0.25">
      <c r="A77" s="296" t="s">
        <v>1454</v>
      </c>
      <c r="B77" s="267">
        <f>SUM(B32:B34)</f>
        <v>950000</v>
      </c>
      <c r="C77" s="268">
        <f>SUM(B77/B78)</f>
        <v>0.2620689655172414</v>
      </c>
      <c r="D77" s="269"/>
      <c r="E77" s="356"/>
    </row>
    <row r="78" spans="1:5" x14ac:dyDescent="0.25">
      <c r="A78" s="297" t="s">
        <v>1455</v>
      </c>
      <c r="B78" s="284">
        <f>SUM(B73:B77)</f>
        <v>3625000</v>
      </c>
      <c r="C78" s="291">
        <f>SUM(C73:C77)</f>
        <v>1</v>
      </c>
      <c r="D78" s="411">
        <f>SUM(D73:D77)</f>
        <v>0</v>
      </c>
      <c r="E78" s="412">
        <f>SUM(E73:E77)</f>
        <v>0</v>
      </c>
    </row>
    <row r="79" spans="1:5" x14ac:dyDescent="0.25">
      <c r="A79" s="276"/>
    </row>
    <row r="80" spans="1:5" x14ac:dyDescent="0.25">
      <c r="A80" s="296" t="s">
        <v>1637</v>
      </c>
      <c r="B80" s="267" t="s">
        <v>1638</v>
      </c>
      <c r="C80" s="267" t="s">
        <v>702</v>
      </c>
      <c r="D80" s="268" t="s">
        <v>1639</v>
      </c>
    </row>
    <row r="81" spans="1:4" x14ac:dyDescent="0.25">
      <c r="A81" s="266" t="s">
        <v>634</v>
      </c>
      <c r="B81" s="267">
        <v>450000</v>
      </c>
      <c r="C81" s="267"/>
      <c r="D81" s="268"/>
    </row>
    <row r="82" spans="1:4" x14ac:dyDescent="0.25">
      <c r="A82" s="266" t="s">
        <v>633</v>
      </c>
      <c r="B82" s="267">
        <v>525000</v>
      </c>
      <c r="C82" s="267"/>
      <c r="D82" s="268"/>
    </row>
    <row r="83" spans="1:4" x14ac:dyDescent="0.25">
      <c r="A83" s="266" t="s">
        <v>632</v>
      </c>
      <c r="B83" s="267">
        <v>375000</v>
      </c>
      <c r="C83" s="267"/>
      <c r="D83" s="268"/>
    </row>
  </sheetData>
  <mergeCells count="2">
    <mergeCell ref="A9:B9"/>
    <mergeCell ref="A37:D37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1"/>
  <sheetViews>
    <sheetView topLeftCell="A35" workbookViewId="0">
      <selection activeCell="H44" sqref="G39:H44"/>
    </sheetView>
  </sheetViews>
  <sheetFormatPr defaultRowHeight="15.75" x14ac:dyDescent="0.25"/>
  <cols>
    <col min="1" max="1" width="28.7109375" style="275" customWidth="1"/>
    <col min="2" max="2" width="22.42578125" style="277" customWidth="1"/>
    <col min="3" max="3" width="15.85546875" style="278" bestFit="1" customWidth="1"/>
    <col min="4" max="4" width="18.28515625" style="279" customWidth="1"/>
    <col min="5" max="5" width="11.28515625" style="275" bestFit="1" customWidth="1"/>
    <col min="6" max="6" width="13.140625" style="275" customWidth="1"/>
    <col min="7" max="7" width="16.42578125" style="275" bestFit="1" customWidth="1"/>
    <col min="8" max="8" width="18.28515625" style="275" customWidth="1"/>
    <col min="9" max="16384" width="9.140625" style="275"/>
  </cols>
  <sheetData>
    <row r="1" spans="1:8" ht="31.5" x14ac:dyDescent="0.25">
      <c r="A1" s="270"/>
      <c r="B1" s="398" t="s">
        <v>1627</v>
      </c>
      <c r="C1" s="284" t="s">
        <v>1612</v>
      </c>
      <c r="D1" s="395" t="s">
        <v>1613</v>
      </c>
    </row>
    <row r="2" spans="1:8" x14ac:dyDescent="0.25">
      <c r="A2" s="320" t="s">
        <v>181</v>
      </c>
      <c r="B2" s="397">
        <v>1100000</v>
      </c>
      <c r="C2" s="269">
        <v>1400000</v>
      </c>
      <c r="D2" s="269">
        <v>1400000</v>
      </c>
    </row>
    <row r="3" spans="1:8" x14ac:dyDescent="0.25">
      <c r="A3" s="321" t="s">
        <v>190</v>
      </c>
      <c r="B3" s="397">
        <v>1100000</v>
      </c>
      <c r="C3" s="269">
        <v>1321000</v>
      </c>
      <c r="D3" s="269">
        <v>1300000</v>
      </c>
    </row>
    <row r="4" spans="1:8" x14ac:dyDescent="0.25">
      <c r="A4" s="322" t="s">
        <v>1617</v>
      </c>
      <c r="B4" s="397">
        <v>1600000</v>
      </c>
      <c r="C4" s="269">
        <v>1037000</v>
      </c>
      <c r="D4" s="269">
        <v>1100000</v>
      </c>
    </row>
    <row r="5" spans="1:8" x14ac:dyDescent="0.25">
      <c r="A5" s="394" t="s">
        <v>1448</v>
      </c>
      <c r="B5" s="393">
        <f>SUM(B2:B4)</f>
        <v>3800000</v>
      </c>
      <c r="C5" s="284">
        <f>SUM(C2:C4)</f>
        <v>3758000</v>
      </c>
      <c r="D5" s="284">
        <f>SUM(D2:D4)</f>
        <v>3800000</v>
      </c>
    </row>
    <row r="9" spans="1:8" s="274" customFormat="1" x14ac:dyDescent="0.25">
      <c r="A9" s="571" t="s">
        <v>1610</v>
      </c>
      <c r="B9" s="572"/>
      <c r="C9" s="317"/>
      <c r="D9" s="317"/>
    </row>
    <row r="10" spans="1:8" s="274" customFormat="1" x14ac:dyDescent="0.25">
      <c r="A10" s="316"/>
      <c r="B10" s="315"/>
      <c r="C10" s="317"/>
      <c r="D10" s="317"/>
    </row>
    <row r="11" spans="1:8" s="274" customFormat="1" x14ac:dyDescent="0.25">
      <c r="A11" s="319" t="s">
        <v>1493</v>
      </c>
      <c r="B11" s="319"/>
      <c r="C11" s="317"/>
      <c r="D11" s="319" t="s">
        <v>1494</v>
      </c>
      <c r="E11" s="319"/>
      <c r="F11" s="266" t="s">
        <v>702</v>
      </c>
      <c r="G11" s="266" t="s">
        <v>1544</v>
      </c>
    </row>
    <row r="12" spans="1:8" s="274" customFormat="1" x14ac:dyDescent="0.25">
      <c r="A12" s="320" t="s">
        <v>1614</v>
      </c>
      <c r="B12" s="323">
        <v>100000</v>
      </c>
      <c r="C12" s="317"/>
      <c r="D12" s="320" t="s">
        <v>1614</v>
      </c>
      <c r="E12" s="399">
        <v>100000</v>
      </c>
      <c r="F12" s="400">
        <v>193236</v>
      </c>
      <c r="G12" s="392"/>
      <c r="H12" s="381" t="s">
        <v>1665</v>
      </c>
    </row>
    <row r="13" spans="1:8" s="274" customFormat="1" x14ac:dyDescent="0.25">
      <c r="A13" s="321" t="s">
        <v>1615</v>
      </c>
      <c r="B13" s="324">
        <v>150000</v>
      </c>
      <c r="C13" s="317"/>
      <c r="D13" s="321" t="s">
        <v>1615</v>
      </c>
      <c r="E13" s="401">
        <v>200000</v>
      </c>
      <c r="F13" s="379">
        <v>180000</v>
      </c>
      <c r="G13" s="392"/>
      <c r="H13" s="381" t="s">
        <v>1664</v>
      </c>
    </row>
    <row r="14" spans="1:8" s="274" customFormat="1" x14ac:dyDescent="0.25">
      <c r="A14" s="322" t="s">
        <v>1616</v>
      </c>
      <c r="B14" s="325">
        <v>175000</v>
      </c>
      <c r="C14" s="317"/>
      <c r="D14" s="322" t="s">
        <v>1616</v>
      </c>
      <c r="E14" s="402">
        <v>400000</v>
      </c>
      <c r="F14" s="379">
        <v>253470</v>
      </c>
      <c r="G14" s="392"/>
      <c r="H14" s="381" t="s">
        <v>1663</v>
      </c>
    </row>
    <row r="15" spans="1:8" s="274" customFormat="1" x14ac:dyDescent="0.25">
      <c r="A15" s="319"/>
      <c r="B15" s="319"/>
      <c r="C15" s="317"/>
      <c r="D15" s="342"/>
      <c r="E15" s="342"/>
    </row>
    <row r="16" spans="1:8" s="274" customFormat="1" x14ac:dyDescent="0.25">
      <c r="A16" s="319" t="s">
        <v>1481</v>
      </c>
      <c r="B16" s="319"/>
      <c r="C16" s="317"/>
      <c r="D16" s="317"/>
    </row>
    <row r="17" spans="1:4" s="274" customFormat="1" x14ac:dyDescent="0.25">
      <c r="A17" s="320" t="s">
        <v>1614</v>
      </c>
      <c r="B17" s="323">
        <v>250000</v>
      </c>
      <c r="C17" s="317"/>
      <c r="D17" s="317"/>
    </row>
    <row r="18" spans="1:4" s="274" customFormat="1" x14ac:dyDescent="0.25">
      <c r="A18" s="321" t="s">
        <v>1615</v>
      </c>
      <c r="B18" s="324">
        <v>250000</v>
      </c>
      <c r="C18" s="317"/>
      <c r="D18" s="317"/>
    </row>
    <row r="19" spans="1:4" s="274" customFormat="1" x14ac:dyDescent="0.25">
      <c r="A19" s="322" t="s">
        <v>1616</v>
      </c>
      <c r="B19" s="325">
        <v>50000</v>
      </c>
      <c r="C19" s="317"/>
      <c r="D19" s="317"/>
    </row>
    <row r="20" spans="1:4" s="274" customFormat="1" x14ac:dyDescent="0.25">
      <c r="A20" s="319"/>
      <c r="B20" s="319"/>
      <c r="C20" s="317"/>
      <c r="D20" s="396"/>
    </row>
    <row r="21" spans="1:4" s="274" customFormat="1" x14ac:dyDescent="0.25">
      <c r="A21" s="319" t="s">
        <v>94</v>
      </c>
      <c r="B21" s="319"/>
      <c r="C21" s="317"/>
      <c r="D21" s="396"/>
    </row>
    <row r="22" spans="1:4" s="274" customFormat="1" x14ac:dyDescent="0.25">
      <c r="A22" s="320" t="s">
        <v>1614</v>
      </c>
      <c r="B22" s="323">
        <v>200000</v>
      </c>
      <c r="C22" s="317"/>
      <c r="D22" s="396"/>
    </row>
    <row r="23" spans="1:4" s="274" customFormat="1" x14ac:dyDescent="0.25">
      <c r="A23" s="321" t="s">
        <v>1615</v>
      </c>
      <c r="B23" s="324">
        <v>400000</v>
      </c>
      <c r="C23" s="317"/>
      <c r="D23" s="317"/>
    </row>
    <row r="24" spans="1:4" s="274" customFormat="1" x14ac:dyDescent="0.25">
      <c r="A24" s="322" t="s">
        <v>1616</v>
      </c>
      <c r="B24" s="325">
        <v>200000</v>
      </c>
      <c r="C24" s="278"/>
      <c r="D24" s="279"/>
    </row>
    <row r="25" spans="1:4" s="274" customFormat="1" x14ac:dyDescent="0.25">
      <c r="A25" s="319"/>
      <c r="B25" s="319"/>
      <c r="C25" s="317"/>
      <c r="D25" s="317"/>
    </row>
    <row r="26" spans="1:4" s="274" customFormat="1" x14ac:dyDescent="0.25">
      <c r="A26" s="319" t="s">
        <v>21</v>
      </c>
      <c r="B26" s="319"/>
      <c r="C26" s="317"/>
      <c r="D26" s="317"/>
    </row>
    <row r="27" spans="1:4" s="274" customFormat="1" x14ac:dyDescent="0.25">
      <c r="A27" s="320" t="s">
        <v>1614</v>
      </c>
      <c r="B27" s="323">
        <v>700000</v>
      </c>
      <c r="C27" s="317"/>
      <c r="D27" s="317"/>
    </row>
    <row r="28" spans="1:4" s="274" customFormat="1" x14ac:dyDescent="0.25">
      <c r="A28" s="321" t="s">
        <v>1615</v>
      </c>
      <c r="B28" s="324">
        <v>225000</v>
      </c>
      <c r="C28" s="317"/>
      <c r="D28" s="317"/>
    </row>
    <row r="29" spans="1:4" s="274" customFormat="1" x14ac:dyDescent="0.25">
      <c r="A29" s="322" t="s">
        <v>1616</v>
      </c>
      <c r="B29" s="325">
        <v>525000</v>
      </c>
      <c r="C29" s="317"/>
      <c r="D29" s="317"/>
    </row>
    <row r="30" spans="1:4" s="274" customFormat="1" x14ac:dyDescent="0.25">
      <c r="A30" s="319"/>
      <c r="B30" s="319"/>
      <c r="C30" s="317"/>
      <c r="D30" s="317"/>
    </row>
    <row r="31" spans="1:4" s="274" customFormat="1" x14ac:dyDescent="0.25">
      <c r="A31" s="319" t="s">
        <v>11</v>
      </c>
      <c r="B31" s="319"/>
      <c r="C31" s="317"/>
      <c r="D31" s="317"/>
    </row>
    <row r="32" spans="1:4" s="274" customFormat="1" x14ac:dyDescent="0.25">
      <c r="A32" s="320" t="s">
        <v>1614</v>
      </c>
      <c r="B32" s="323">
        <v>425000</v>
      </c>
      <c r="C32" s="317"/>
      <c r="D32" s="317"/>
    </row>
    <row r="33" spans="1:8" s="274" customFormat="1" x14ac:dyDescent="0.25">
      <c r="A33" s="321" t="s">
        <v>1615</v>
      </c>
      <c r="B33" s="324">
        <v>500000</v>
      </c>
      <c r="C33" s="317"/>
      <c r="D33" s="317"/>
    </row>
    <row r="34" spans="1:8" s="274" customFormat="1" x14ac:dyDescent="0.25">
      <c r="A34" s="322" t="s">
        <v>1616</v>
      </c>
      <c r="B34" s="325">
        <v>275000</v>
      </c>
      <c r="C34" s="278"/>
      <c r="D34" s="279"/>
    </row>
    <row r="35" spans="1:8" s="274" customFormat="1" x14ac:dyDescent="0.25">
      <c r="A35" s="319"/>
      <c r="B35" s="326"/>
      <c r="C35" s="278"/>
      <c r="D35" s="279"/>
    </row>
    <row r="36" spans="1:8" s="274" customFormat="1" x14ac:dyDescent="0.25">
      <c r="A36" s="319"/>
      <c r="B36" s="326"/>
      <c r="C36" s="278"/>
      <c r="D36" s="279"/>
    </row>
    <row r="37" spans="1:8" s="274" customFormat="1" x14ac:dyDescent="0.25">
      <c r="A37" s="571" t="s">
        <v>1611</v>
      </c>
      <c r="B37" s="572"/>
      <c r="C37" s="573"/>
      <c r="D37" s="574"/>
    </row>
    <row r="38" spans="1:8" s="274" customFormat="1" x14ac:dyDescent="0.25">
      <c r="A38" s="271" t="s">
        <v>1625</v>
      </c>
      <c r="B38" s="288">
        <v>1400000</v>
      </c>
      <c r="C38" s="272"/>
      <c r="D38" s="292">
        <f>SUM(C45/B38)</f>
        <v>1.1515776214285713</v>
      </c>
    </row>
    <row r="39" spans="1:8" s="274" customFormat="1" x14ac:dyDescent="0.25">
      <c r="A39" s="294" t="s">
        <v>0</v>
      </c>
      <c r="B39" s="288" t="s">
        <v>1614</v>
      </c>
      <c r="C39" s="288" t="s">
        <v>702</v>
      </c>
      <c r="D39" s="295" t="s">
        <v>703</v>
      </c>
      <c r="G39" s="266" t="s">
        <v>1915</v>
      </c>
      <c r="H39" s="266"/>
    </row>
    <row r="40" spans="1:8" s="274" customFormat="1" x14ac:dyDescent="0.25">
      <c r="A40" s="266" t="s">
        <v>23</v>
      </c>
      <c r="B40" s="269">
        <f>SUM(B12)</f>
        <v>100000</v>
      </c>
      <c r="C40" s="269">
        <v>94383.67</v>
      </c>
      <c r="D40" s="356">
        <f>SUM(C40/B40)</f>
        <v>0.94383669999999997</v>
      </c>
      <c r="E40" s="381"/>
      <c r="G40" s="266" t="s">
        <v>23</v>
      </c>
      <c r="H40" s="267">
        <f>SUM(C40+C49+C58)</f>
        <v>566677.66999999993</v>
      </c>
    </row>
    <row r="41" spans="1:8" x14ac:dyDescent="0.25">
      <c r="A41" s="266" t="s">
        <v>66</v>
      </c>
      <c r="B41" s="269">
        <f>SUM(B17)</f>
        <v>250000</v>
      </c>
      <c r="C41" s="269">
        <v>144450</v>
      </c>
      <c r="D41" s="356">
        <f>SUM(C41/B41)</f>
        <v>0.57779999999999998</v>
      </c>
      <c r="E41" s="381"/>
      <c r="G41" s="266" t="s">
        <v>66</v>
      </c>
      <c r="H41" s="269">
        <f>SUM(C41+C50+C59)</f>
        <v>610350</v>
      </c>
    </row>
    <row r="42" spans="1:8" x14ac:dyDescent="0.25">
      <c r="A42" s="266" t="s">
        <v>94</v>
      </c>
      <c r="B42" s="269">
        <f>SUM(B22)</f>
        <v>200000</v>
      </c>
      <c r="C42" s="269">
        <v>244875</v>
      </c>
      <c r="D42" s="356">
        <f>SUM(C42/B42)</f>
        <v>1.224375</v>
      </c>
      <c r="E42" s="381"/>
      <c r="G42" s="266" t="s">
        <v>94</v>
      </c>
      <c r="H42" s="269">
        <f>SUM(C42+C51+C60)</f>
        <v>1136225</v>
      </c>
    </row>
    <row r="43" spans="1:8" x14ac:dyDescent="0.25">
      <c r="A43" s="266" t="s">
        <v>21</v>
      </c>
      <c r="B43" s="269">
        <f>SUM(B27)</f>
        <v>700000</v>
      </c>
      <c r="C43" s="269">
        <v>648800</v>
      </c>
      <c r="D43" s="356">
        <f>SUM(C43/B43)</f>
        <v>0.92685714285714282</v>
      </c>
      <c r="E43" s="381"/>
      <c r="G43" s="266" t="s">
        <v>21</v>
      </c>
      <c r="H43" s="269">
        <f>SUM(C43+C52+C61)</f>
        <v>1544825</v>
      </c>
    </row>
    <row r="44" spans="1:8" x14ac:dyDescent="0.25">
      <c r="A44" s="266" t="s">
        <v>11</v>
      </c>
      <c r="B44" s="269">
        <f>SUM(B32)</f>
        <v>425000</v>
      </c>
      <c r="C44" s="357">
        <v>479700</v>
      </c>
      <c r="D44" s="356">
        <f>SUM(C44/B44)</f>
        <v>1.1287058823529412</v>
      </c>
      <c r="E44" s="382" t="s">
        <v>1653</v>
      </c>
      <c r="G44" s="266" t="s">
        <v>11</v>
      </c>
      <c r="H44" s="269">
        <f>SUM(C44+C53+C62)</f>
        <v>1350400</v>
      </c>
    </row>
    <row r="45" spans="1:8" x14ac:dyDescent="0.25">
      <c r="A45" s="281" t="s">
        <v>1496</v>
      </c>
      <c r="B45" s="272">
        <f>SUM(B40:B44)</f>
        <v>1675000</v>
      </c>
      <c r="C45" s="272">
        <f>SUM(C40:C44)</f>
        <v>1612208.67</v>
      </c>
      <c r="D45" s="292"/>
    </row>
    <row r="46" spans="1:8" x14ac:dyDescent="0.25">
      <c r="A46" s="318"/>
      <c r="B46" s="267"/>
      <c r="C46" s="267"/>
      <c r="D46" s="268"/>
    </row>
    <row r="47" spans="1:8" x14ac:dyDescent="0.25">
      <c r="A47" s="273" t="s">
        <v>1624</v>
      </c>
      <c r="B47" s="289">
        <f>SUM(D3)</f>
        <v>1300000</v>
      </c>
      <c r="C47" s="280">
        <v>2000000</v>
      </c>
      <c r="D47" s="285"/>
    </row>
    <row r="48" spans="1:8" x14ac:dyDescent="0.25">
      <c r="A48" s="273" t="s">
        <v>0</v>
      </c>
      <c r="B48" s="280" t="s">
        <v>1615</v>
      </c>
      <c r="C48" s="280" t="s">
        <v>702</v>
      </c>
      <c r="D48" s="285" t="s">
        <v>703</v>
      </c>
    </row>
    <row r="49" spans="1:6" x14ac:dyDescent="0.25">
      <c r="A49" s="266" t="s">
        <v>23</v>
      </c>
      <c r="B49" s="269">
        <f>SUM(B13)</f>
        <v>150000</v>
      </c>
      <c r="C49" s="269">
        <v>277017</v>
      </c>
      <c r="D49" s="356">
        <f>SUM(C49/B49)</f>
        <v>1.8467800000000001</v>
      </c>
      <c r="E49" s="427"/>
    </row>
    <row r="50" spans="1:6" x14ac:dyDescent="0.25">
      <c r="A50" s="266" t="s">
        <v>66</v>
      </c>
      <c r="B50" s="269">
        <f>SUM(B18)</f>
        <v>250000</v>
      </c>
      <c r="C50" s="357">
        <v>255050</v>
      </c>
      <c r="D50" s="356">
        <f>SUM(C50/B50)</f>
        <v>1.0202</v>
      </c>
      <c r="E50" s="381"/>
    </row>
    <row r="51" spans="1:6" x14ac:dyDescent="0.25">
      <c r="A51" s="266" t="s">
        <v>94</v>
      </c>
      <c r="B51" s="269">
        <f>SUM(B23)</f>
        <v>400000</v>
      </c>
      <c r="C51" s="269">
        <v>646950</v>
      </c>
      <c r="D51" s="356">
        <f>SUM(C51/B51)</f>
        <v>1.617375</v>
      </c>
      <c r="E51" s="425"/>
    </row>
    <row r="52" spans="1:6" x14ac:dyDescent="0.25">
      <c r="A52" s="266" t="s">
        <v>21</v>
      </c>
      <c r="B52" s="269">
        <f>SUM(B28)</f>
        <v>225000</v>
      </c>
      <c r="C52" s="426">
        <v>310625</v>
      </c>
      <c r="D52" s="356">
        <f>SUM(C52/B52)</f>
        <v>1.3805555555555555</v>
      </c>
      <c r="E52" s="381"/>
    </row>
    <row r="53" spans="1:6" x14ac:dyDescent="0.25">
      <c r="A53" s="266" t="s">
        <v>11</v>
      </c>
      <c r="B53" s="269">
        <f>SUM(B33)</f>
        <v>500000</v>
      </c>
      <c r="C53" s="269">
        <v>578600</v>
      </c>
      <c r="D53" s="356">
        <f>SUM(C53/B53)</f>
        <v>1.1572</v>
      </c>
      <c r="E53" s="381"/>
    </row>
    <row r="54" spans="1:6" x14ac:dyDescent="0.25">
      <c r="A54" s="282" t="s">
        <v>1496</v>
      </c>
      <c r="B54" s="280">
        <f>SUM(B49:B53)</f>
        <v>1525000</v>
      </c>
      <c r="C54" s="280">
        <f>SUM(C49:C53)</f>
        <v>2068242</v>
      </c>
      <c r="D54" s="285"/>
      <c r="E54" s="381"/>
    </row>
    <row r="55" spans="1:6" x14ac:dyDescent="0.25">
      <c r="A55" s="318"/>
      <c r="B55" s="267"/>
      <c r="C55" s="267"/>
      <c r="D55" s="268"/>
    </row>
    <row r="56" spans="1:6" x14ac:dyDescent="0.25">
      <c r="A56" s="283" t="s">
        <v>1626</v>
      </c>
      <c r="B56" s="290">
        <v>1100000</v>
      </c>
      <c r="C56" s="286">
        <v>1250000</v>
      </c>
      <c r="D56" s="293"/>
    </row>
    <row r="57" spans="1:6" x14ac:dyDescent="0.25">
      <c r="A57" s="283" t="s">
        <v>0</v>
      </c>
      <c r="B57" s="286" t="s">
        <v>1616</v>
      </c>
      <c r="C57" s="286" t="s">
        <v>702</v>
      </c>
      <c r="D57" s="293" t="s">
        <v>703</v>
      </c>
    </row>
    <row r="58" spans="1:6" x14ac:dyDescent="0.25">
      <c r="A58" s="266" t="s">
        <v>23</v>
      </c>
      <c r="B58" s="269">
        <f>SUM(B14)</f>
        <v>175000</v>
      </c>
      <c r="C58" s="269">
        <v>195277</v>
      </c>
      <c r="D58" s="356">
        <f>SUM(C58/B58)</f>
        <v>1.1158685714285714</v>
      </c>
    </row>
    <row r="59" spans="1:6" x14ac:dyDescent="0.25">
      <c r="A59" s="266" t="s">
        <v>66</v>
      </c>
      <c r="B59" s="269">
        <f>SUM(B19)</f>
        <v>50000</v>
      </c>
      <c r="C59" s="269">
        <v>210850</v>
      </c>
      <c r="D59" s="356">
        <f>SUM(C59/B59)</f>
        <v>4.2169999999999996</v>
      </c>
    </row>
    <row r="60" spans="1:6" x14ac:dyDescent="0.25">
      <c r="A60" s="266" t="s">
        <v>94</v>
      </c>
      <c r="B60" s="269">
        <f>SUM(B24)</f>
        <v>200000</v>
      </c>
      <c r="C60" s="269">
        <v>244400</v>
      </c>
      <c r="D60" s="356">
        <f>SUM(C60/B60)</f>
        <v>1.222</v>
      </c>
    </row>
    <row r="61" spans="1:6" x14ac:dyDescent="0.25">
      <c r="A61" s="266" t="s">
        <v>21</v>
      </c>
      <c r="B61" s="269">
        <f>SUM(B29)</f>
        <v>525000</v>
      </c>
      <c r="C61" s="269">
        <v>585400</v>
      </c>
      <c r="D61" s="356">
        <f>SUM(C61/B61)</f>
        <v>1.1150476190476191</v>
      </c>
      <c r="F61" s="429"/>
    </row>
    <row r="62" spans="1:6" x14ac:dyDescent="0.25">
      <c r="A62" s="266" t="s">
        <v>11</v>
      </c>
      <c r="B62" s="269">
        <f>SUM(B34)</f>
        <v>275000</v>
      </c>
      <c r="C62" s="269">
        <v>292100</v>
      </c>
      <c r="D62" s="356">
        <f>SUM(C62/B62)</f>
        <v>1.0621818181818181</v>
      </c>
    </row>
    <row r="63" spans="1:6" x14ac:dyDescent="0.25">
      <c r="A63" s="287" t="s">
        <v>1496</v>
      </c>
      <c r="B63" s="286">
        <f>SUM(B58:B62)</f>
        <v>1225000</v>
      </c>
      <c r="C63" s="286">
        <f>SUM(C58:C62)</f>
        <v>1528027</v>
      </c>
      <c r="D63" s="293">
        <f>SUM(C63/C56)</f>
        <v>1.2224216000000001</v>
      </c>
    </row>
    <row r="64" spans="1:6" x14ac:dyDescent="0.25">
      <c r="A64" s="270"/>
      <c r="B64" s="269"/>
      <c r="C64" s="267"/>
      <c r="D64" s="268"/>
    </row>
    <row r="65" spans="1:5" x14ac:dyDescent="0.25">
      <c r="A65" s="329" t="s">
        <v>1622</v>
      </c>
      <c r="B65" s="330">
        <f>SUM(D5)</f>
        <v>3800000</v>
      </c>
      <c r="C65" s="330"/>
      <c r="D65" s="331"/>
    </row>
    <row r="66" spans="1:5" x14ac:dyDescent="0.25">
      <c r="A66" s="271" t="s">
        <v>1623</v>
      </c>
      <c r="B66" s="272">
        <f>SUM(B63+B54+B45)</f>
        <v>4425000</v>
      </c>
      <c r="C66" s="272"/>
      <c r="D66" s="292"/>
    </row>
    <row r="67" spans="1:5" x14ac:dyDescent="0.25">
      <c r="A67" s="274"/>
      <c r="B67" s="278"/>
    </row>
    <row r="68" spans="1:5" x14ac:dyDescent="0.25">
      <c r="A68" s="274"/>
      <c r="B68" s="278"/>
    </row>
    <row r="69" spans="1:5" x14ac:dyDescent="0.25">
      <c r="A69" s="274"/>
      <c r="B69" s="278"/>
    </row>
    <row r="70" spans="1:5" ht="63" x14ac:dyDescent="0.25">
      <c r="A70" s="332" t="s">
        <v>1451</v>
      </c>
      <c r="B70" s="333" t="s">
        <v>1448</v>
      </c>
      <c r="C70" s="333" t="s">
        <v>1628</v>
      </c>
      <c r="D70" s="410" t="s">
        <v>1636</v>
      </c>
      <c r="E70" s="410" t="s">
        <v>1634</v>
      </c>
    </row>
    <row r="71" spans="1:5" x14ac:dyDescent="0.25">
      <c r="A71" s="296" t="s">
        <v>1449</v>
      </c>
      <c r="B71" s="267">
        <f>SUM(B12:B14)</f>
        <v>425000</v>
      </c>
      <c r="C71" s="268">
        <f>SUM(B71/B76)</f>
        <v>9.6045197740112997E-2</v>
      </c>
      <c r="D71" s="269"/>
      <c r="E71" s="356"/>
    </row>
    <row r="72" spans="1:5" x14ac:dyDescent="0.25">
      <c r="A72" s="296" t="s">
        <v>1450</v>
      </c>
      <c r="B72" s="267">
        <f>SUM(B17:B19)</f>
        <v>550000</v>
      </c>
      <c r="C72" s="268">
        <f>SUM(B72/B76)</f>
        <v>0.12429378531073447</v>
      </c>
      <c r="D72" s="269"/>
      <c r="E72" s="356"/>
    </row>
    <row r="73" spans="1:5" x14ac:dyDescent="0.25">
      <c r="A73" s="296" t="s">
        <v>1452</v>
      </c>
      <c r="B73" s="267">
        <f>SUM(B22:B24)</f>
        <v>800000</v>
      </c>
      <c r="C73" s="268">
        <f>SUM(B73/B76)</f>
        <v>0.1807909604519774</v>
      </c>
      <c r="D73" s="269"/>
      <c r="E73" s="356"/>
    </row>
    <row r="74" spans="1:5" x14ac:dyDescent="0.25">
      <c r="A74" s="296" t="s">
        <v>1453</v>
      </c>
      <c r="B74" s="267">
        <f>SUM(B27:B29)</f>
        <v>1450000</v>
      </c>
      <c r="C74" s="268">
        <f>SUM(B74/B76)</f>
        <v>0.32768361581920902</v>
      </c>
      <c r="D74" s="269"/>
      <c r="E74" s="356"/>
    </row>
    <row r="75" spans="1:5" x14ac:dyDescent="0.25">
      <c r="A75" s="296" t="s">
        <v>1454</v>
      </c>
      <c r="B75" s="267">
        <f>SUM(B32:B34)</f>
        <v>1200000</v>
      </c>
      <c r="C75" s="268">
        <f>SUM(B75/B76)</f>
        <v>0.2711864406779661</v>
      </c>
      <c r="D75" s="269"/>
      <c r="E75" s="356"/>
    </row>
    <row r="76" spans="1:5" x14ac:dyDescent="0.25">
      <c r="A76" s="297" t="s">
        <v>1455</v>
      </c>
      <c r="B76" s="284">
        <f>SUM(B71:B75)</f>
        <v>4425000</v>
      </c>
      <c r="C76" s="291">
        <f>SUM(C71:C75)</f>
        <v>1</v>
      </c>
      <c r="D76" s="411">
        <f>SUM(D71:D75)</f>
        <v>0</v>
      </c>
      <c r="E76" s="412">
        <f>SUM(E71:E75)</f>
        <v>0</v>
      </c>
    </row>
    <row r="77" spans="1:5" x14ac:dyDescent="0.25">
      <c r="A77" s="276"/>
    </row>
    <row r="78" spans="1:5" x14ac:dyDescent="0.25">
      <c r="A78" s="296" t="s">
        <v>1637</v>
      </c>
      <c r="B78" s="267" t="s">
        <v>1638</v>
      </c>
      <c r="C78" s="267" t="s">
        <v>702</v>
      </c>
      <c r="D78" s="268" t="s">
        <v>1639</v>
      </c>
    </row>
    <row r="79" spans="1:5" x14ac:dyDescent="0.25">
      <c r="A79" s="270" t="s">
        <v>1619</v>
      </c>
      <c r="B79" s="413">
        <v>750000</v>
      </c>
      <c r="C79" s="379">
        <v>964750</v>
      </c>
      <c r="D79" s="414">
        <f>SUM(C79/B79)</f>
        <v>1.2863333333333333</v>
      </c>
    </row>
    <row r="80" spans="1:5" x14ac:dyDescent="0.25">
      <c r="A80" s="270" t="s">
        <v>1620</v>
      </c>
      <c r="B80" s="413">
        <v>450000</v>
      </c>
      <c r="C80" s="379">
        <v>595075</v>
      </c>
      <c r="D80" s="414">
        <f>SUM(C80/B80)</f>
        <v>1.3223888888888888</v>
      </c>
    </row>
    <row r="81" spans="1:4" x14ac:dyDescent="0.25">
      <c r="A81" s="270" t="s">
        <v>1621</v>
      </c>
      <c r="B81" s="413">
        <v>800000</v>
      </c>
      <c r="C81" s="413">
        <v>709200</v>
      </c>
      <c r="D81" s="414">
        <f>SUM(C81/B81)</f>
        <v>0.88649999999999995</v>
      </c>
    </row>
  </sheetData>
  <mergeCells count="2">
    <mergeCell ref="A9:B9"/>
    <mergeCell ref="A37:D37"/>
  </mergeCells>
  <pageMargins left="0.7" right="0.7" top="0.75" bottom="0.75" header="0.3" footer="0.3"/>
  <pageSetup scale="52" orientation="portrait" horizontalDpi="300" verticalDpi="300" r:id="rId1"/>
  <headerFooter>
    <oddHeader xml:space="preserve">&amp;CQ2 Regional Goals
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6"/>
  <sheetViews>
    <sheetView topLeftCell="A29" zoomScale="75" zoomScaleNormal="75" workbookViewId="0">
      <selection activeCell="E74" sqref="E74"/>
    </sheetView>
  </sheetViews>
  <sheetFormatPr defaultRowHeight="15.75" x14ac:dyDescent="0.25"/>
  <cols>
    <col min="1" max="1" width="28.7109375" style="275" customWidth="1"/>
    <col min="2" max="2" width="28.7109375" style="277" customWidth="1"/>
    <col min="3" max="3" width="14.42578125" style="278" customWidth="1"/>
    <col min="4" max="4" width="19.28515625" style="279" customWidth="1"/>
    <col min="5" max="5" width="19.7109375" style="275" customWidth="1"/>
    <col min="6" max="6" width="17.42578125" style="275" bestFit="1" customWidth="1"/>
    <col min="7" max="7" width="20.140625" style="275" customWidth="1"/>
    <col min="8" max="8" width="18.28515625" style="275" customWidth="1"/>
    <col min="9" max="9" width="11.5703125" style="275" bestFit="1" customWidth="1"/>
    <col min="10" max="16384" width="9.140625" style="275"/>
  </cols>
  <sheetData>
    <row r="1" spans="1:8" s="274" customFormat="1" x14ac:dyDescent="0.25">
      <c r="A1" s="571" t="s">
        <v>1483</v>
      </c>
      <c r="B1" s="572"/>
      <c r="C1" s="327"/>
      <c r="D1" s="328"/>
    </row>
    <row r="2" spans="1:8" s="274" customFormat="1" x14ac:dyDescent="0.25">
      <c r="A2" s="316"/>
      <c r="B2" s="315"/>
      <c r="C2" s="317"/>
      <c r="D2" s="317"/>
    </row>
    <row r="3" spans="1:8" s="274" customFormat="1" x14ac:dyDescent="0.25">
      <c r="A3" s="319" t="s">
        <v>1493</v>
      </c>
      <c r="B3" s="319"/>
      <c r="C3" s="317"/>
      <c r="D3" s="319" t="s">
        <v>1494</v>
      </c>
      <c r="E3" s="319"/>
      <c r="F3" s="266" t="s">
        <v>702</v>
      </c>
      <c r="G3" s="266" t="s">
        <v>1544</v>
      </c>
      <c r="H3" s="266" t="s">
        <v>1629</v>
      </c>
    </row>
    <row r="4" spans="1:8" s="274" customFormat="1" x14ac:dyDescent="0.25">
      <c r="A4" s="320" t="s">
        <v>1445</v>
      </c>
      <c r="B4" s="323">
        <f>SUM(B33)</f>
        <v>160000</v>
      </c>
      <c r="C4" s="317"/>
      <c r="D4" s="403" t="s">
        <v>208</v>
      </c>
      <c r="E4" s="399">
        <v>400000</v>
      </c>
      <c r="F4" s="400">
        <v>629750</v>
      </c>
      <c r="G4" s="392">
        <f>SUM(F4/E4)</f>
        <v>1.5743750000000001</v>
      </c>
      <c r="H4" s="406">
        <f>SUM(F4-E4)</f>
        <v>229750</v>
      </c>
    </row>
    <row r="5" spans="1:8" s="274" customFormat="1" x14ac:dyDescent="0.25">
      <c r="A5" s="321" t="s">
        <v>1446</v>
      </c>
      <c r="B5" s="324">
        <f>SUM(B43)</f>
        <v>300000</v>
      </c>
      <c r="C5" s="317"/>
      <c r="D5" s="404" t="s">
        <v>1495</v>
      </c>
      <c r="E5" s="401">
        <v>700000</v>
      </c>
      <c r="F5" s="379">
        <v>802000</v>
      </c>
      <c r="G5" s="392">
        <f>SUM(F5/E5)</f>
        <v>1.1457142857142857</v>
      </c>
      <c r="H5" s="406">
        <f>SUM(F5-E5)</f>
        <v>102000</v>
      </c>
    </row>
    <row r="6" spans="1:8" s="274" customFormat="1" x14ac:dyDescent="0.25">
      <c r="A6" s="322" t="s">
        <v>1447</v>
      </c>
      <c r="B6" s="325">
        <f>SUM(B53)</f>
        <v>325000</v>
      </c>
      <c r="C6" s="317"/>
      <c r="D6" s="405" t="s">
        <v>52</v>
      </c>
      <c r="E6" s="402">
        <v>1200000</v>
      </c>
      <c r="F6" s="379">
        <v>1225514</v>
      </c>
      <c r="G6" s="392">
        <f>SUM(F6/E6)</f>
        <v>1.0212616666666667</v>
      </c>
      <c r="H6" s="407">
        <f>SUM(F6-E6)</f>
        <v>25514</v>
      </c>
    </row>
    <row r="7" spans="1:8" s="274" customFormat="1" x14ac:dyDescent="0.25">
      <c r="A7" s="319"/>
      <c r="B7" s="319"/>
      <c r="C7" s="317"/>
      <c r="D7" s="342"/>
      <c r="E7" s="342"/>
    </row>
    <row r="8" spans="1:8" s="274" customFormat="1" x14ac:dyDescent="0.25">
      <c r="A8" s="319" t="s">
        <v>1481</v>
      </c>
      <c r="B8" s="319"/>
      <c r="C8" s="317"/>
      <c r="D8" s="317"/>
    </row>
    <row r="9" spans="1:8" s="274" customFormat="1" x14ac:dyDescent="0.25">
      <c r="A9" s="320" t="s">
        <v>1445</v>
      </c>
      <c r="B9" s="323">
        <f>SUM(B34)</f>
        <v>275000</v>
      </c>
      <c r="C9" s="317"/>
      <c r="D9" s="317"/>
    </row>
    <row r="10" spans="1:8" s="274" customFormat="1" x14ac:dyDescent="0.25">
      <c r="A10" s="321" t="s">
        <v>1446</v>
      </c>
      <c r="B10" s="324">
        <f>SUM(B44)</f>
        <v>400000</v>
      </c>
      <c r="C10" s="317"/>
      <c r="D10" s="317"/>
    </row>
    <row r="11" spans="1:8" s="274" customFormat="1" x14ac:dyDescent="0.25">
      <c r="A11" s="322" t="s">
        <v>1447</v>
      </c>
      <c r="B11" s="325">
        <f>SUM(B54)</f>
        <v>425000</v>
      </c>
      <c r="C11" s="317"/>
      <c r="D11" s="317"/>
    </row>
    <row r="12" spans="1:8" s="274" customFormat="1" x14ac:dyDescent="0.25">
      <c r="A12" s="319"/>
      <c r="B12" s="319"/>
      <c r="C12" s="317"/>
      <c r="D12" s="317"/>
    </row>
    <row r="13" spans="1:8" s="274" customFormat="1" x14ac:dyDescent="0.25">
      <c r="A13" s="319" t="s">
        <v>94</v>
      </c>
      <c r="B13" s="319"/>
      <c r="C13" s="317"/>
      <c r="D13" s="317"/>
    </row>
    <row r="14" spans="1:8" s="274" customFormat="1" x14ac:dyDescent="0.25">
      <c r="A14" s="320" t="s">
        <v>1445</v>
      </c>
      <c r="B14" s="323">
        <f>SUM(B35)</f>
        <v>150000</v>
      </c>
      <c r="C14" s="317"/>
      <c r="D14" s="317"/>
    </row>
    <row r="15" spans="1:8" s="274" customFormat="1" x14ac:dyDescent="0.25">
      <c r="A15" s="321" t="s">
        <v>1446</v>
      </c>
      <c r="B15" s="324">
        <f>SUM(B45)</f>
        <v>300000</v>
      </c>
      <c r="C15" s="317"/>
      <c r="D15" s="317"/>
    </row>
    <row r="16" spans="1:8" s="274" customFormat="1" x14ac:dyDescent="0.25">
      <c r="A16" s="322" t="s">
        <v>1447</v>
      </c>
      <c r="B16" s="325">
        <f>SUM(B55)</f>
        <v>475000</v>
      </c>
      <c r="C16" s="278"/>
      <c r="D16" s="279"/>
    </row>
    <row r="17" spans="1:5" s="274" customFormat="1" x14ac:dyDescent="0.25">
      <c r="A17" s="319"/>
      <c r="B17" s="319"/>
      <c r="C17" s="317"/>
      <c r="D17" s="317"/>
    </row>
    <row r="18" spans="1:5" s="274" customFormat="1" x14ac:dyDescent="0.25">
      <c r="A18" s="319" t="s">
        <v>21</v>
      </c>
      <c r="B18" s="319"/>
      <c r="C18" s="317"/>
      <c r="D18" s="317"/>
    </row>
    <row r="19" spans="1:5" s="274" customFormat="1" x14ac:dyDescent="0.25">
      <c r="A19" s="320" t="s">
        <v>1445</v>
      </c>
      <c r="B19" s="323">
        <f>SUM(B36)</f>
        <v>300000</v>
      </c>
      <c r="C19" s="317"/>
      <c r="D19" s="317"/>
    </row>
    <row r="20" spans="1:5" s="274" customFormat="1" x14ac:dyDescent="0.25">
      <c r="A20" s="321" t="s">
        <v>1446</v>
      </c>
      <c r="B20" s="324">
        <f>SUM(B46)</f>
        <v>450000</v>
      </c>
      <c r="C20" s="317"/>
      <c r="D20" s="317"/>
    </row>
    <row r="21" spans="1:5" s="274" customFormat="1" x14ac:dyDescent="0.25">
      <c r="A21" s="322" t="s">
        <v>1447</v>
      </c>
      <c r="B21" s="325">
        <f>SUM(B56)</f>
        <v>1100000</v>
      </c>
      <c r="C21" s="317"/>
      <c r="D21" s="317"/>
    </row>
    <row r="22" spans="1:5" s="274" customFormat="1" x14ac:dyDescent="0.25">
      <c r="A22" s="319"/>
      <c r="B22" s="319"/>
      <c r="C22" s="317"/>
      <c r="D22" s="317"/>
    </row>
    <row r="23" spans="1:5" s="274" customFormat="1" x14ac:dyDescent="0.25">
      <c r="A23" s="319" t="s">
        <v>11</v>
      </c>
      <c r="B23" s="319"/>
      <c r="C23" s="317"/>
      <c r="D23" s="317"/>
    </row>
    <row r="24" spans="1:5" s="274" customFormat="1" x14ac:dyDescent="0.25">
      <c r="A24" s="320" t="s">
        <v>1445</v>
      </c>
      <c r="B24" s="323">
        <v>300000</v>
      </c>
      <c r="C24" s="317"/>
      <c r="D24" s="317"/>
    </row>
    <row r="25" spans="1:5" s="274" customFormat="1" x14ac:dyDescent="0.25">
      <c r="A25" s="321" t="s">
        <v>1446</v>
      </c>
      <c r="B25" s="324">
        <f>SUM(B47)</f>
        <v>400000</v>
      </c>
      <c r="C25" s="317"/>
      <c r="D25" s="317"/>
    </row>
    <row r="26" spans="1:5" s="274" customFormat="1" x14ac:dyDescent="0.25">
      <c r="A26" s="322" t="s">
        <v>1447</v>
      </c>
      <c r="B26" s="325">
        <v>875000</v>
      </c>
      <c r="C26" s="278"/>
      <c r="D26" s="279"/>
    </row>
    <row r="27" spans="1:5" s="274" customFormat="1" x14ac:dyDescent="0.25">
      <c r="A27" s="319"/>
      <c r="B27" s="326"/>
      <c r="C27" s="278"/>
      <c r="D27" s="279"/>
    </row>
    <row r="28" spans="1:5" s="274" customFormat="1" x14ac:dyDescent="0.25">
      <c r="A28" s="319"/>
      <c r="B28" s="326"/>
      <c r="C28" s="278"/>
      <c r="D28" s="279"/>
    </row>
    <row r="29" spans="1:5" s="274" customFormat="1" x14ac:dyDescent="0.25">
      <c r="A29" s="571" t="s">
        <v>1482</v>
      </c>
      <c r="B29" s="572"/>
      <c r="C29" s="573"/>
      <c r="D29" s="574"/>
    </row>
    <row r="30" spans="1:5" s="274" customFormat="1" x14ac:dyDescent="0.25">
      <c r="A30" s="271" t="s">
        <v>1640</v>
      </c>
      <c r="B30" s="288">
        <v>1100000</v>
      </c>
      <c r="C30" s="272"/>
      <c r="D30" s="292"/>
    </row>
    <row r="31" spans="1:5" s="274" customFormat="1" x14ac:dyDescent="0.25">
      <c r="A31" s="271" t="s">
        <v>1631</v>
      </c>
      <c r="B31" s="288">
        <v>1103695</v>
      </c>
      <c r="C31" s="272"/>
      <c r="D31" s="292">
        <f>SUM(B31/B30)</f>
        <v>1.0033590909090908</v>
      </c>
    </row>
    <row r="32" spans="1:5" s="274" customFormat="1" x14ac:dyDescent="0.25">
      <c r="A32" s="294" t="s">
        <v>0</v>
      </c>
      <c r="B32" s="288" t="s">
        <v>1445</v>
      </c>
      <c r="C32" s="288" t="s">
        <v>702</v>
      </c>
      <c r="D32" s="295" t="s">
        <v>703</v>
      </c>
      <c r="E32" s="274" t="s">
        <v>1632</v>
      </c>
    </row>
    <row r="33" spans="1:13" s="274" customFormat="1" x14ac:dyDescent="0.25">
      <c r="A33" s="266" t="s">
        <v>23</v>
      </c>
      <c r="B33" s="269">
        <v>160000</v>
      </c>
      <c r="C33" s="269">
        <v>176417</v>
      </c>
      <c r="D33" s="356">
        <f>SUM(C33/B33)</f>
        <v>1.10260625</v>
      </c>
      <c r="E33" s="381">
        <f>SUM(C33-B33)</f>
        <v>16417</v>
      </c>
      <c r="H33" s="266" t="s">
        <v>1917</v>
      </c>
      <c r="I33" s="266"/>
    </row>
    <row r="34" spans="1:13" x14ac:dyDescent="0.25">
      <c r="A34" s="266" t="s">
        <v>66</v>
      </c>
      <c r="B34" s="269">
        <v>275000</v>
      </c>
      <c r="C34" s="269">
        <v>117600</v>
      </c>
      <c r="D34" s="356">
        <f>SUM(C34/B34)</f>
        <v>0.42763636363636365</v>
      </c>
      <c r="E34" s="381">
        <f>SUM(C34-B34)</f>
        <v>-157400</v>
      </c>
      <c r="H34" s="266" t="s">
        <v>23</v>
      </c>
      <c r="I34" s="269">
        <f>SUM(C33+C43+C53)</f>
        <v>459151</v>
      </c>
    </row>
    <row r="35" spans="1:13" x14ac:dyDescent="0.25">
      <c r="A35" s="266" t="s">
        <v>94</v>
      </c>
      <c r="B35" s="269">
        <v>150000</v>
      </c>
      <c r="C35" s="269">
        <v>104900</v>
      </c>
      <c r="D35" s="356">
        <f>SUM(C35/B35)</f>
        <v>0.69933333333333336</v>
      </c>
      <c r="E35" s="381">
        <f>SUM(C35-B35)</f>
        <v>-45100</v>
      </c>
      <c r="H35" s="266" t="s">
        <v>66</v>
      </c>
      <c r="I35" s="269">
        <f t="shared" ref="I35:I38" si="0">SUM(C34+C44+C54)</f>
        <v>822280</v>
      </c>
    </row>
    <row r="36" spans="1:13" x14ac:dyDescent="0.25">
      <c r="A36" s="266" t="s">
        <v>21</v>
      </c>
      <c r="B36" s="269">
        <v>300000</v>
      </c>
      <c r="C36" s="269">
        <v>317650</v>
      </c>
      <c r="D36" s="356">
        <f>SUM(C36/B36)</f>
        <v>1.0588333333333333</v>
      </c>
      <c r="E36" s="381">
        <f>SUM(C36-B36)</f>
        <v>17650</v>
      </c>
      <c r="H36" s="266" t="s">
        <v>94</v>
      </c>
      <c r="I36" s="269">
        <f t="shared" si="0"/>
        <v>546700</v>
      </c>
    </row>
    <row r="37" spans="1:13" x14ac:dyDescent="0.25">
      <c r="A37" s="266" t="s">
        <v>11</v>
      </c>
      <c r="B37" s="269">
        <f>SUM(B24)</f>
        <v>300000</v>
      </c>
      <c r="C37" s="357">
        <v>386898.76</v>
      </c>
      <c r="D37" s="356">
        <f>SUM(C37/B37)</f>
        <v>1.2896625333333334</v>
      </c>
      <c r="E37" s="409">
        <f>SUM(C37-B37)</f>
        <v>86898.760000000009</v>
      </c>
      <c r="H37" s="266" t="s">
        <v>21</v>
      </c>
      <c r="I37" s="269">
        <f t="shared" si="0"/>
        <v>2852806.44</v>
      </c>
    </row>
    <row r="38" spans="1:13" x14ac:dyDescent="0.25">
      <c r="A38" s="281" t="s">
        <v>1496</v>
      </c>
      <c r="B38" s="272">
        <f>SUM(B33:B37)</f>
        <v>1185000</v>
      </c>
      <c r="C38" s="272">
        <f>SUM(C33:C37)</f>
        <v>1103465.76</v>
      </c>
      <c r="D38" s="292"/>
      <c r="H38" s="266" t="s">
        <v>11</v>
      </c>
      <c r="I38" s="269">
        <f t="shared" si="0"/>
        <v>1388198.76</v>
      </c>
    </row>
    <row r="39" spans="1:13" x14ac:dyDescent="0.25">
      <c r="A39" s="318"/>
      <c r="B39" s="267"/>
      <c r="C39" s="267"/>
      <c r="D39" s="268"/>
    </row>
    <row r="40" spans="1:13" x14ac:dyDescent="0.25">
      <c r="A40" s="273" t="s">
        <v>1497</v>
      </c>
      <c r="B40" s="289">
        <v>1775000</v>
      </c>
      <c r="C40" s="280"/>
      <c r="D40" s="285"/>
    </row>
    <row r="41" spans="1:13" x14ac:dyDescent="0.25">
      <c r="A41" s="273" t="s">
        <v>1630</v>
      </c>
      <c r="B41" s="289">
        <v>1742983.4</v>
      </c>
      <c r="C41" s="280"/>
      <c r="D41" s="285">
        <f>SUM(B41/B40)</f>
        <v>0.9819624788732394</v>
      </c>
      <c r="L41" s="275">
        <v>425</v>
      </c>
      <c r="M41" s="275">
        <v>221</v>
      </c>
    </row>
    <row r="42" spans="1:13" x14ac:dyDescent="0.25">
      <c r="A42" s="273" t="s">
        <v>0</v>
      </c>
      <c r="B42" s="280" t="s">
        <v>1446</v>
      </c>
      <c r="C42" s="280" t="s">
        <v>702</v>
      </c>
      <c r="D42" s="285" t="s">
        <v>703</v>
      </c>
      <c r="E42" s="274" t="s">
        <v>1632</v>
      </c>
      <c r="L42" s="275">
        <v>700</v>
      </c>
      <c r="M42" s="275">
        <v>595</v>
      </c>
    </row>
    <row r="43" spans="1:13" x14ac:dyDescent="0.25">
      <c r="A43" s="266" t="s">
        <v>23</v>
      </c>
      <c r="B43" s="269">
        <v>300000</v>
      </c>
      <c r="C43" s="269">
        <v>193017</v>
      </c>
      <c r="D43" s="268">
        <f>SUM(C43/B43)</f>
        <v>0.64339000000000002</v>
      </c>
      <c r="E43" s="381">
        <f>SUM(C43-B43)</f>
        <v>-106983</v>
      </c>
      <c r="L43" s="275">
        <v>900</v>
      </c>
      <c r="M43" s="275">
        <v>552</v>
      </c>
    </row>
    <row r="44" spans="1:13" x14ac:dyDescent="0.25">
      <c r="A44" s="266" t="s">
        <v>66</v>
      </c>
      <c r="B44" s="269">
        <v>400000</v>
      </c>
      <c r="C44" s="269">
        <v>478360</v>
      </c>
      <c r="D44" s="268">
        <f>SUM(C44/B44)</f>
        <v>1.1959</v>
      </c>
      <c r="E44" s="381">
        <f>SUM(C44-B44)</f>
        <v>78360</v>
      </c>
      <c r="L44" s="275">
        <f>SUM(L41:L43)</f>
        <v>2025</v>
      </c>
      <c r="M44" s="275">
        <f>SUM(M41:M43)</f>
        <v>1368</v>
      </c>
    </row>
    <row r="45" spans="1:13" x14ac:dyDescent="0.25">
      <c r="A45" s="266" t="s">
        <v>94</v>
      </c>
      <c r="B45" s="269">
        <v>300000</v>
      </c>
      <c r="C45" s="269">
        <v>115300</v>
      </c>
      <c r="D45" s="268">
        <f>SUM(C45/B45)</f>
        <v>0.38433333333333336</v>
      </c>
      <c r="E45" s="381">
        <f>SUM(C45-B45)</f>
        <v>-184700</v>
      </c>
    </row>
    <row r="46" spans="1:13" x14ac:dyDescent="0.25">
      <c r="A46" s="266" t="s">
        <v>21</v>
      </c>
      <c r="B46" s="269">
        <v>450000</v>
      </c>
      <c r="C46" s="269">
        <v>540906.43999999994</v>
      </c>
      <c r="D46" s="268">
        <f>SUM(C46/B46)</f>
        <v>1.202014311111111</v>
      </c>
      <c r="E46" s="381">
        <f>SUM(C46-B46)</f>
        <v>90906.439999999944</v>
      </c>
    </row>
    <row r="47" spans="1:13" x14ac:dyDescent="0.25">
      <c r="A47" s="266" t="s">
        <v>11</v>
      </c>
      <c r="B47" s="269">
        <v>400000</v>
      </c>
      <c r="C47" s="269">
        <v>420800</v>
      </c>
      <c r="D47" s="268">
        <f>SUM(C47/B47)</f>
        <v>1.052</v>
      </c>
      <c r="E47" s="381">
        <f>SUM(C47-B47)</f>
        <v>20800</v>
      </c>
    </row>
    <row r="48" spans="1:13" x14ac:dyDescent="0.25">
      <c r="A48" s="282" t="s">
        <v>1496</v>
      </c>
      <c r="B48" s="280">
        <f>SUM(B43:B47)</f>
        <v>1850000</v>
      </c>
      <c r="C48" s="280">
        <f>SUM(C43:C47)</f>
        <v>1748383.44</v>
      </c>
      <c r="D48" s="285"/>
      <c r="E48" s="381"/>
    </row>
    <row r="49" spans="1:5" x14ac:dyDescent="0.25">
      <c r="A49" s="318"/>
      <c r="B49" s="267"/>
      <c r="C49" s="267"/>
      <c r="D49" s="268"/>
    </row>
    <row r="50" spans="1:5" x14ac:dyDescent="0.25">
      <c r="A50" s="283" t="s">
        <v>1498</v>
      </c>
      <c r="B50" s="290">
        <v>3200000</v>
      </c>
      <c r="C50" s="286"/>
      <c r="D50" s="293"/>
    </row>
    <row r="51" spans="1:5" x14ac:dyDescent="0.25">
      <c r="A51" s="283" t="s">
        <v>1633</v>
      </c>
      <c r="B51" s="290">
        <v>3211887</v>
      </c>
      <c r="C51" s="286"/>
      <c r="D51" s="293">
        <f>SUM(B51/B50)</f>
        <v>1.0037146875</v>
      </c>
    </row>
    <row r="52" spans="1:5" x14ac:dyDescent="0.25">
      <c r="A52" s="283" t="s">
        <v>0</v>
      </c>
      <c r="B52" s="286" t="s">
        <v>1447</v>
      </c>
      <c r="C52" s="286" t="s">
        <v>702</v>
      </c>
      <c r="D52" s="293" t="s">
        <v>703</v>
      </c>
      <c r="E52" s="274" t="s">
        <v>1632</v>
      </c>
    </row>
    <row r="53" spans="1:5" x14ac:dyDescent="0.25">
      <c r="A53" s="266" t="s">
        <v>23</v>
      </c>
      <c r="B53" s="269">
        <v>325000</v>
      </c>
      <c r="C53" s="379">
        <v>89717</v>
      </c>
      <c r="D53" s="356">
        <f>SUM(C53/B53)</f>
        <v>0.27605230769230771</v>
      </c>
      <c r="E53" s="381">
        <f>SUM(C53-B53)</f>
        <v>-235283</v>
      </c>
    </row>
    <row r="54" spans="1:5" x14ac:dyDescent="0.25">
      <c r="A54" s="266" t="s">
        <v>66</v>
      </c>
      <c r="B54" s="269">
        <v>425000</v>
      </c>
      <c r="C54" s="408">
        <v>226320</v>
      </c>
      <c r="D54" s="356">
        <f>SUM(C54/B54)</f>
        <v>0.53251764705882354</v>
      </c>
      <c r="E54" s="381">
        <f>SUM(C54-B54)</f>
        <v>-198680</v>
      </c>
    </row>
    <row r="55" spans="1:5" x14ac:dyDescent="0.25">
      <c r="A55" s="266" t="s">
        <v>94</v>
      </c>
      <c r="B55" s="269">
        <v>475000</v>
      </c>
      <c r="C55" s="408">
        <v>326500</v>
      </c>
      <c r="D55" s="356">
        <f>SUM(C55/B55)</f>
        <v>0.68736842105263163</v>
      </c>
      <c r="E55" s="381">
        <f>SUM(C55-B55)</f>
        <v>-148500</v>
      </c>
    </row>
    <row r="56" spans="1:5" x14ac:dyDescent="0.25">
      <c r="A56" s="266" t="s">
        <v>21</v>
      </c>
      <c r="B56" s="269">
        <v>1100000</v>
      </c>
      <c r="C56" s="269">
        <v>1994250</v>
      </c>
      <c r="D56" s="356">
        <f>SUM(C56/B56)</f>
        <v>1.8129545454545455</v>
      </c>
      <c r="E56" s="381">
        <f>SUM(C56-B56)</f>
        <v>894250</v>
      </c>
    </row>
    <row r="57" spans="1:5" x14ac:dyDescent="0.25">
      <c r="A57" s="266" t="s">
        <v>11</v>
      </c>
      <c r="B57" s="269">
        <v>975000</v>
      </c>
      <c r="C57" s="269">
        <v>580500</v>
      </c>
      <c r="D57" s="356">
        <f>SUM(C57/B57)</f>
        <v>0.5953846153846154</v>
      </c>
      <c r="E57" s="381">
        <f>SUM(C57-B57)</f>
        <v>-394500</v>
      </c>
    </row>
    <row r="58" spans="1:5" x14ac:dyDescent="0.25">
      <c r="A58" s="287" t="s">
        <v>1496</v>
      </c>
      <c r="B58" s="286">
        <f>SUM(B53:B57)</f>
        <v>3300000</v>
      </c>
      <c r="C58" s="286">
        <f>SUM(C53:C57)</f>
        <v>3217287</v>
      </c>
      <c r="D58" s="293"/>
      <c r="E58" s="381"/>
    </row>
    <row r="59" spans="1:5" x14ac:dyDescent="0.25">
      <c r="A59" s="270"/>
      <c r="B59" s="269"/>
      <c r="C59" s="267"/>
      <c r="D59" s="268"/>
    </row>
    <row r="60" spans="1:5" x14ac:dyDescent="0.25">
      <c r="A60" s="329" t="s">
        <v>1499</v>
      </c>
      <c r="B60" s="330">
        <f>SUM(B50+B40+B30)</f>
        <v>6075000</v>
      </c>
      <c r="C60" s="330"/>
      <c r="D60" s="331"/>
    </row>
    <row r="61" spans="1:5" x14ac:dyDescent="0.25">
      <c r="A61" s="271" t="s">
        <v>1500</v>
      </c>
      <c r="B61" s="272">
        <f>SUM(B58+B48+B38)</f>
        <v>6335000</v>
      </c>
      <c r="C61" s="272"/>
      <c r="D61" s="292"/>
    </row>
    <row r="62" spans="1:5" x14ac:dyDescent="0.25">
      <c r="A62" s="274"/>
      <c r="B62" s="278"/>
    </row>
    <row r="63" spans="1:5" x14ac:dyDescent="0.25">
      <c r="A63" s="274"/>
      <c r="B63" s="278"/>
    </row>
    <row r="64" spans="1:5" x14ac:dyDescent="0.25">
      <c r="A64" s="274"/>
      <c r="B64" s="278"/>
    </row>
    <row r="65" spans="1:5" ht="31.5" x14ac:dyDescent="0.25">
      <c r="A65" s="332" t="s">
        <v>1451</v>
      </c>
      <c r="B65" s="333" t="s">
        <v>1635</v>
      </c>
      <c r="C65" s="333" t="s">
        <v>1456</v>
      </c>
      <c r="D65" s="410" t="s">
        <v>1636</v>
      </c>
      <c r="E65" s="410" t="s">
        <v>1634</v>
      </c>
    </row>
    <row r="66" spans="1:5" x14ac:dyDescent="0.25">
      <c r="A66" s="296" t="s">
        <v>1449</v>
      </c>
      <c r="B66" s="269">
        <f>SUM(B53+B43+B33)</f>
        <v>785000</v>
      </c>
      <c r="C66" s="356">
        <f>SUM(B66/B71)</f>
        <v>0.1239147592738753</v>
      </c>
      <c r="D66" s="269">
        <f>SUM(C33+C43+C53)</f>
        <v>459151</v>
      </c>
      <c r="E66" s="356">
        <f>SUM(D66/D71)</f>
        <v>7.5653434833115138E-2</v>
      </c>
    </row>
    <row r="67" spans="1:5" x14ac:dyDescent="0.25">
      <c r="A67" s="296" t="s">
        <v>1450</v>
      </c>
      <c r="B67" s="269">
        <f>SUM(B34+B44+B54)</f>
        <v>1100000</v>
      </c>
      <c r="C67" s="356">
        <f>SUM(B67/B71)</f>
        <v>0.17363851617995266</v>
      </c>
      <c r="D67" s="269">
        <f>SUM(C34+C44+C54)</f>
        <v>822280</v>
      </c>
      <c r="E67" s="356">
        <f>SUM(D67/D71)</f>
        <v>0.13548550780587196</v>
      </c>
    </row>
    <row r="68" spans="1:5" x14ac:dyDescent="0.25">
      <c r="A68" s="296" t="s">
        <v>1452</v>
      </c>
      <c r="B68" s="269">
        <f>SUM(B35+B45+B55)</f>
        <v>925000</v>
      </c>
      <c r="C68" s="356">
        <f>SUM(B68/B71)</f>
        <v>0.14601420678768745</v>
      </c>
      <c r="D68" s="269">
        <f>SUM(C35+C45+C55)</f>
        <v>546700</v>
      </c>
      <c r="E68" s="356">
        <f>SUM(D68/D71)</f>
        <v>9.0078716638456735E-2</v>
      </c>
    </row>
    <row r="69" spans="1:5" x14ac:dyDescent="0.25">
      <c r="A69" s="296" t="s">
        <v>1453</v>
      </c>
      <c r="B69" s="269">
        <f>SUM(B36+B46+B56)</f>
        <v>1850000</v>
      </c>
      <c r="C69" s="356">
        <f>SUM(B69/B71)</f>
        <v>0.2920284135753749</v>
      </c>
      <c r="D69" s="269">
        <f>SUM(C36+C46+C56)</f>
        <v>2852806.44</v>
      </c>
      <c r="E69" s="356">
        <f>SUM(D69/D71)</f>
        <v>0.47005147783633533</v>
      </c>
    </row>
    <row r="70" spans="1:5" x14ac:dyDescent="0.25">
      <c r="A70" s="296" t="s">
        <v>1454</v>
      </c>
      <c r="B70" s="269">
        <f>SUM(B37+B47+B57)</f>
        <v>1675000</v>
      </c>
      <c r="C70" s="356">
        <f>SUM(B70/B71)</f>
        <v>0.26440410418310972</v>
      </c>
      <c r="D70" s="269">
        <f>SUM(C37+C47+C57)</f>
        <v>1388198.76</v>
      </c>
      <c r="E70" s="356">
        <f>SUM(D70/D71)</f>
        <v>0.22873086288622096</v>
      </c>
    </row>
    <row r="71" spans="1:5" x14ac:dyDescent="0.25">
      <c r="A71" s="297" t="s">
        <v>1455</v>
      </c>
      <c r="B71" s="284">
        <f>SUM(B66:B70)</f>
        <v>6335000</v>
      </c>
      <c r="C71" s="291">
        <f>SUM(C66:C70)</f>
        <v>1</v>
      </c>
      <c r="D71" s="411">
        <f>SUM(D66:D70)</f>
        <v>6069136.1999999993</v>
      </c>
      <c r="E71" s="412">
        <f>SUM(E66:E70)</f>
        <v>1.0000000000000002</v>
      </c>
    </row>
    <row r="72" spans="1:5" x14ac:dyDescent="0.25">
      <c r="A72" s="276"/>
    </row>
    <row r="73" spans="1:5" x14ac:dyDescent="0.25">
      <c r="A73" s="296" t="s">
        <v>1637</v>
      </c>
      <c r="B73" s="267" t="s">
        <v>1638</v>
      </c>
      <c r="C73" s="267" t="s">
        <v>702</v>
      </c>
      <c r="D73" s="268" t="s">
        <v>1639</v>
      </c>
    </row>
    <row r="74" spans="1:5" x14ac:dyDescent="0.25">
      <c r="A74" s="270" t="s">
        <v>1097</v>
      </c>
      <c r="B74" s="413">
        <v>1000000</v>
      </c>
      <c r="C74" s="379">
        <v>1878200</v>
      </c>
      <c r="D74" s="414">
        <f>SUM(C74/B74)</f>
        <v>1.8782000000000001</v>
      </c>
    </row>
    <row r="75" spans="1:5" x14ac:dyDescent="0.25">
      <c r="A75" s="270" t="s">
        <v>1457</v>
      </c>
      <c r="B75" s="413">
        <v>500000</v>
      </c>
      <c r="C75" s="379">
        <v>608200</v>
      </c>
      <c r="D75" s="414">
        <f>SUM(C75/B75)</f>
        <v>1.2163999999999999</v>
      </c>
    </row>
    <row r="76" spans="1:5" x14ac:dyDescent="0.25">
      <c r="A76" s="270" t="s">
        <v>1099</v>
      </c>
      <c r="B76" s="413">
        <v>750000</v>
      </c>
      <c r="C76" s="379">
        <v>799194</v>
      </c>
      <c r="D76" s="414">
        <f>SUM(C76/B76)</f>
        <v>1.0655920000000001</v>
      </c>
    </row>
  </sheetData>
  <mergeCells count="2">
    <mergeCell ref="A29:D29"/>
    <mergeCell ref="A1:B1"/>
  </mergeCells>
  <pageMargins left="0.7" right="0.7" top="0.75" bottom="0.75" header="0.3" footer="0.3"/>
  <pageSetup scale="42" orientation="portrait" copies="10" r:id="rId1"/>
  <headerFooter>
    <oddHeader>&amp;CQ1 Regional Goals</oddHeader>
  </headerFooter>
  <rowBreaks count="1" manualBreakCount="1">
    <brk id="27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1"/>
  <sheetViews>
    <sheetView topLeftCell="A533" workbookViewId="0">
      <selection activeCell="D141" sqref="D141"/>
    </sheetView>
  </sheetViews>
  <sheetFormatPr defaultRowHeight="15" x14ac:dyDescent="0.25"/>
  <cols>
    <col min="1" max="1" width="25.85546875" style="9" customWidth="1"/>
    <col min="2" max="2" width="5.5703125" style="9" hidden="1" customWidth="1"/>
    <col min="3" max="3" width="9" style="9" customWidth="1"/>
    <col min="4" max="4" width="56.42578125" style="9" customWidth="1"/>
    <col min="5" max="5" width="19.28515625" style="14" customWidth="1"/>
    <col min="6" max="6" width="14.85546875" style="10" customWidth="1"/>
    <col min="7" max="7" width="13.85546875" style="10" hidden="1" customWidth="1"/>
    <col min="8" max="8" width="42.7109375" style="59" customWidth="1"/>
    <col min="9" max="9" width="24.85546875" style="11" customWidth="1"/>
    <col min="10" max="16384" width="9.140625" style="9"/>
  </cols>
  <sheetData>
    <row r="1" spans="1:9" s="2" customFormat="1" ht="15.75" x14ac:dyDescent="0.25">
      <c r="A1" s="107" t="s">
        <v>1113</v>
      </c>
      <c r="B1" s="108"/>
      <c r="C1" s="108"/>
      <c r="D1" s="108"/>
      <c r="E1" s="109"/>
      <c r="F1" s="110"/>
      <c r="G1" s="110"/>
      <c r="H1" s="111"/>
      <c r="I1" s="112"/>
    </row>
    <row r="2" spans="1:9" s="3" customFormat="1" ht="15.75" x14ac:dyDescent="0.25">
      <c r="A2" s="113"/>
      <c r="B2" s="113"/>
      <c r="C2" s="113"/>
      <c r="D2" s="113"/>
      <c r="E2" s="114"/>
      <c r="F2" s="115"/>
      <c r="G2" s="115"/>
      <c r="H2" s="116"/>
      <c r="I2" s="117"/>
    </row>
    <row r="3" spans="1:9" s="4" customFormat="1" ht="15.75" x14ac:dyDescent="0.25">
      <c r="A3" s="118" t="s">
        <v>0</v>
      </c>
      <c r="B3" s="118" t="s">
        <v>1</v>
      </c>
      <c r="C3" s="118" t="s">
        <v>2</v>
      </c>
      <c r="D3" s="118" t="s">
        <v>3</v>
      </c>
      <c r="E3" s="119" t="s">
        <v>4</v>
      </c>
      <c r="F3" s="120" t="s">
        <v>5</v>
      </c>
      <c r="G3" s="120" t="s">
        <v>6</v>
      </c>
      <c r="H3" s="121" t="s">
        <v>7</v>
      </c>
      <c r="I3" s="122" t="s">
        <v>8</v>
      </c>
    </row>
    <row r="4" spans="1:9" s="4" customFormat="1" ht="15.75" x14ac:dyDescent="0.25">
      <c r="A4" s="118" t="s">
        <v>9</v>
      </c>
      <c r="B4" s="118"/>
      <c r="C4" s="118"/>
      <c r="D4" s="118"/>
      <c r="E4" s="119"/>
      <c r="F4" s="120"/>
      <c r="G4" s="120"/>
      <c r="H4" s="121"/>
      <c r="I4" s="122"/>
    </row>
    <row r="5" spans="1:9" s="7" customFormat="1" ht="15.75" x14ac:dyDescent="0.25">
      <c r="A5" s="52" t="s">
        <v>10</v>
      </c>
      <c r="B5" s="58"/>
      <c r="C5" s="58"/>
      <c r="D5" s="58"/>
      <c r="E5" s="123"/>
      <c r="F5" s="54">
        <f>SUM(F6:F18)</f>
        <v>902000</v>
      </c>
      <c r="G5" s="54">
        <f>SUM(G6:G15)</f>
        <v>910800</v>
      </c>
      <c r="H5" s="124"/>
      <c r="I5" s="125"/>
    </row>
    <row r="6" spans="1:9" ht="15.75" x14ac:dyDescent="0.25">
      <c r="A6" s="36" t="s">
        <v>11</v>
      </c>
      <c r="B6" s="36"/>
      <c r="C6" s="36" t="s">
        <v>12</v>
      </c>
      <c r="D6" s="36" t="s">
        <v>13</v>
      </c>
      <c r="E6" s="126">
        <v>40188</v>
      </c>
      <c r="F6" s="55">
        <v>100000</v>
      </c>
      <c r="G6" s="55">
        <v>100000</v>
      </c>
      <c r="H6" s="127" t="s">
        <v>14</v>
      </c>
      <c r="I6" s="128"/>
    </row>
    <row r="7" spans="1:9" ht="15.75" x14ac:dyDescent="0.25">
      <c r="A7" s="36" t="s">
        <v>11</v>
      </c>
      <c r="B7" s="36"/>
      <c r="C7" s="36" t="s">
        <v>16</v>
      </c>
      <c r="D7" s="36" t="s">
        <v>17</v>
      </c>
      <c r="E7" s="126">
        <v>40555</v>
      </c>
      <c r="F7" s="55">
        <v>100000</v>
      </c>
      <c r="G7" s="55">
        <v>100000</v>
      </c>
      <c r="H7" s="127" t="s">
        <v>119</v>
      </c>
      <c r="I7" s="128" t="s">
        <v>103</v>
      </c>
    </row>
    <row r="8" spans="1:9" ht="15.75" x14ac:dyDescent="0.25">
      <c r="A8" s="36" t="s">
        <v>19</v>
      </c>
      <c r="B8" s="36"/>
      <c r="C8" s="36" t="s">
        <v>12</v>
      </c>
      <c r="D8" s="36" t="s">
        <v>20</v>
      </c>
      <c r="E8" s="126">
        <v>80000</v>
      </c>
      <c r="F8" s="129">
        <v>80000</v>
      </c>
      <c r="G8" s="129">
        <v>60800</v>
      </c>
      <c r="H8" s="127" t="s">
        <v>14</v>
      </c>
      <c r="I8" s="128"/>
    </row>
    <row r="9" spans="1:9" ht="16.5" customHeight="1" x14ac:dyDescent="0.25">
      <c r="A9" s="36" t="s">
        <v>19</v>
      </c>
      <c r="B9" s="36"/>
      <c r="C9" s="36" t="s">
        <v>16</v>
      </c>
      <c r="D9" s="36" t="s">
        <v>95</v>
      </c>
      <c r="E9" s="126">
        <v>40569</v>
      </c>
      <c r="F9" s="55">
        <v>70000</v>
      </c>
      <c r="G9" s="55">
        <v>70000</v>
      </c>
      <c r="H9" s="127" t="s">
        <v>18</v>
      </c>
      <c r="I9" s="128"/>
    </row>
    <row r="10" spans="1:9" ht="15.75" customHeight="1" x14ac:dyDescent="0.25">
      <c r="A10" s="36" t="s">
        <v>19</v>
      </c>
      <c r="B10" s="36"/>
      <c r="C10" s="36" t="s">
        <v>30</v>
      </c>
      <c r="D10" s="36" t="s">
        <v>97</v>
      </c>
      <c r="E10" s="126" t="s">
        <v>82</v>
      </c>
      <c r="F10" s="55">
        <v>50000</v>
      </c>
      <c r="G10" s="55">
        <v>50000</v>
      </c>
      <c r="H10" s="127"/>
      <c r="I10" s="128"/>
    </row>
    <row r="11" spans="1:9" ht="15.75" x14ac:dyDescent="0.25">
      <c r="A11" s="36" t="s">
        <v>21</v>
      </c>
      <c r="B11" s="36"/>
      <c r="C11" s="36" t="s">
        <v>16</v>
      </c>
      <c r="D11" s="36" t="s">
        <v>22</v>
      </c>
      <c r="E11" s="126">
        <v>40557</v>
      </c>
      <c r="F11" s="130">
        <v>250000</v>
      </c>
      <c r="G11" s="130">
        <v>250000</v>
      </c>
      <c r="H11" s="127" t="s">
        <v>18</v>
      </c>
      <c r="I11" s="128"/>
    </row>
    <row r="12" spans="1:9" ht="15.75" x14ac:dyDescent="0.25">
      <c r="A12" s="36" t="s">
        <v>21</v>
      </c>
      <c r="B12" s="36"/>
      <c r="C12" s="36" t="s">
        <v>16</v>
      </c>
      <c r="D12" s="36" t="s">
        <v>29</v>
      </c>
      <c r="E12" s="131" t="s">
        <v>27</v>
      </c>
      <c r="F12" s="55">
        <v>30000</v>
      </c>
      <c r="G12" s="55">
        <v>30000</v>
      </c>
      <c r="H12" s="127" t="s">
        <v>18</v>
      </c>
      <c r="I12" s="128"/>
    </row>
    <row r="13" spans="1:9" ht="15.75" x14ac:dyDescent="0.25">
      <c r="A13" s="36" t="s">
        <v>21</v>
      </c>
      <c r="B13" s="36"/>
      <c r="C13" s="36" t="s">
        <v>16</v>
      </c>
      <c r="D13" s="36" t="s">
        <v>104</v>
      </c>
      <c r="E13" s="126">
        <v>40209</v>
      </c>
      <c r="F13" s="55">
        <v>52000</v>
      </c>
      <c r="G13" s="55">
        <v>100000</v>
      </c>
      <c r="H13" s="127"/>
      <c r="I13" s="128"/>
    </row>
    <row r="14" spans="1:9" s="13" customFormat="1" ht="15.75" x14ac:dyDescent="0.25">
      <c r="A14" s="132" t="s">
        <v>23</v>
      </c>
      <c r="B14" s="132"/>
      <c r="C14" s="132" t="s">
        <v>16</v>
      </c>
      <c r="D14" s="132" t="s">
        <v>24</v>
      </c>
      <c r="E14" s="133" t="s">
        <v>84</v>
      </c>
      <c r="F14" s="129">
        <v>100000</v>
      </c>
      <c r="G14" s="129">
        <v>100000</v>
      </c>
      <c r="H14" s="127" t="s">
        <v>18</v>
      </c>
      <c r="I14" s="134"/>
    </row>
    <row r="15" spans="1:9" s="13" customFormat="1" ht="15.75" x14ac:dyDescent="0.25">
      <c r="A15" s="132" t="s">
        <v>66</v>
      </c>
      <c r="B15" s="132"/>
      <c r="C15" s="132" t="s">
        <v>12</v>
      </c>
      <c r="D15" s="132" t="s">
        <v>81</v>
      </c>
      <c r="E15" s="135" t="s">
        <v>82</v>
      </c>
      <c r="F15" s="129">
        <v>50000</v>
      </c>
      <c r="G15" s="129">
        <v>50000</v>
      </c>
      <c r="H15" s="136"/>
      <c r="I15" s="134"/>
    </row>
    <row r="16" spans="1:9" s="13" customFormat="1" ht="15.75" x14ac:dyDescent="0.25">
      <c r="A16" s="132" t="s">
        <v>66</v>
      </c>
      <c r="B16" s="132"/>
      <c r="C16" s="132" t="s">
        <v>12</v>
      </c>
      <c r="D16" s="132" t="s">
        <v>115</v>
      </c>
      <c r="E16" s="135" t="s">
        <v>116</v>
      </c>
      <c r="F16" s="129">
        <v>20000</v>
      </c>
      <c r="G16" s="129"/>
      <c r="H16" s="136"/>
      <c r="I16" s="134"/>
    </row>
    <row r="17" spans="1:9" s="13" customFormat="1" ht="15.75" x14ac:dyDescent="0.25">
      <c r="A17" s="132" t="s">
        <v>19</v>
      </c>
      <c r="B17" s="132"/>
      <c r="C17" s="132" t="s">
        <v>12</v>
      </c>
      <c r="D17" s="132" t="s">
        <v>118</v>
      </c>
      <c r="E17" s="135" t="s">
        <v>64</v>
      </c>
      <c r="F17" s="129" t="s">
        <v>64</v>
      </c>
      <c r="G17" s="129"/>
      <c r="H17" s="136"/>
      <c r="I17" s="134"/>
    </row>
    <row r="18" spans="1:9" s="13" customFormat="1" ht="15.75" x14ac:dyDescent="0.25">
      <c r="A18" s="132" t="s">
        <v>21</v>
      </c>
      <c r="B18" s="132"/>
      <c r="C18" s="132" t="s">
        <v>16</v>
      </c>
      <c r="D18" s="132" t="s">
        <v>120</v>
      </c>
      <c r="E18" s="135" t="s">
        <v>121</v>
      </c>
      <c r="F18" s="129" t="s">
        <v>122</v>
      </c>
      <c r="G18" s="129"/>
      <c r="H18" s="136"/>
      <c r="I18" s="134"/>
    </row>
    <row r="19" spans="1:9" s="13" customFormat="1" ht="15.75" x14ac:dyDescent="0.25">
      <c r="A19" s="132" t="s">
        <v>11</v>
      </c>
      <c r="B19" s="132"/>
      <c r="C19" s="132" t="s">
        <v>16</v>
      </c>
      <c r="D19" s="132" t="s">
        <v>236</v>
      </c>
      <c r="E19" s="135" t="s">
        <v>30</v>
      </c>
      <c r="F19" s="129">
        <v>78300</v>
      </c>
      <c r="G19" s="129"/>
      <c r="H19" s="136"/>
      <c r="I19" s="134"/>
    </row>
    <row r="20" spans="1:9" ht="15.75" x14ac:dyDescent="0.25">
      <c r="A20" s="118" t="s">
        <v>62</v>
      </c>
      <c r="B20" s="118"/>
      <c r="C20" s="118"/>
      <c r="D20" s="118"/>
      <c r="E20" s="119"/>
      <c r="F20" s="120" t="s">
        <v>5</v>
      </c>
      <c r="G20" s="120" t="s">
        <v>6</v>
      </c>
      <c r="H20" s="121"/>
      <c r="I20" s="122"/>
    </row>
    <row r="21" spans="1:9" ht="15.75" x14ac:dyDescent="0.25">
      <c r="A21" s="52" t="s">
        <v>10</v>
      </c>
      <c r="B21" s="58"/>
      <c r="C21" s="58"/>
      <c r="D21" s="58"/>
      <c r="E21" s="123"/>
      <c r="F21" s="54">
        <f>SUM(F22:F40)</f>
        <v>1500000</v>
      </c>
      <c r="G21" s="54">
        <f>SUM(G22:G40)</f>
        <v>1691600</v>
      </c>
      <c r="H21" s="124"/>
      <c r="I21" s="125"/>
    </row>
    <row r="22" spans="1:9" s="13" customFormat="1" ht="15.75" x14ac:dyDescent="0.25">
      <c r="A22" s="132" t="s">
        <v>23</v>
      </c>
      <c r="B22" s="132"/>
      <c r="C22" s="132" t="s">
        <v>30</v>
      </c>
      <c r="D22" s="132" t="s">
        <v>88</v>
      </c>
      <c r="E22" s="133" t="s">
        <v>30</v>
      </c>
      <c r="F22" s="129">
        <v>70000</v>
      </c>
      <c r="G22" s="129">
        <v>70000</v>
      </c>
      <c r="H22" s="127"/>
      <c r="I22" s="134"/>
    </row>
    <row r="23" spans="1:9" ht="15.75" x14ac:dyDescent="0.25">
      <c r="A23" s="36" t="s">
        <v>11</v>
      </c>
      <c r="B23" s="36"/>
      <c r="C23" s="36" t="s">
        <v>16</v>
      </c>
      <c r="D23" s="36" t="s">
        <v>28</v>
      </c>
      <c r="E23" s="131" t="s">
        <v>161</v>
      </c>
      <c r="F23" s="130" t="s">
        <v>30</v>
      </c>
      <c r="G23" s="55">
        <v>121600</v>
      </c>
      <c r="H23" s="127" t="s">
        <v>18</v>
      </c>
      <c r="I23" s="36"/>
    </row>
    <row r="24" spans="1:9" ht="31.5" x14ac:dyDescent="0.25">
      <c r="A24" s="36" t="s">
        <v>11</v>
      </c>
      <c r="B24" s="36"/>
      <c r="C24" s="36" t="s">
        <v>16</v>
      </c>
      <c r="D24" s="36" t="s">
        <v>160</v>
      </c>
      <c r="E24" s="131" t="s">
        <v>161</v>
      </c>
      <c r="F24" s="130" t="s">
        <v>237</v>
      </c>
      <c r="G24" s="55">
        <v>100000</v>
      </c>
      <c r="H24" s="127" t="s">
        <v>185</v>
      </c>
      <c r="I24" s="128" t="s">
        <v>186</v>
      </c>
    </row>
    <row r="25" spans="1:9" ht="15.75" customHeight="1" x14ac:dyDescent="0.25">
      <c r="A25" s="36" t="s">
        <v>11</v>
      </c>
      <c r="B25" s="36"/>
      <c r="C25" s="36" t="s">
        <v>16</v>
      </c>
      <c r="D25" s="36" t="s">
        <v>89</v>
      </c>
      <c r="E25" s="131" t="s">
        <v>90</v>
      </c>
      <c r="F25" s="55">
        <v>200000</v>
      </c>
      <c r="G25" s="55">
        <v>300000</v>
      </c>
      <c r="H25" s="127" t="s">
        <v>18</v>
      </c>
      <c r="I25" s="128"/>
    </row>
    <row r="26" spans="1:9" ht="15.75" customHeight="1" x14ac:dyDescent="0.25">
      <c r="A26" s="36" t="s">
        <v>11</v>
      </c>
      <c r="B26" s="36"/>
      <c r="C26" s="36" t="s">
        <v>16</v>
      </c>
      <c r="D26" s="36" t="s">
        <v>187</v>
      </c>
      <c r="E26" s="126">
        <v>40581</v>
      </c>
      <c r="F26" s="55">
        <v>150000</v>
      </c>
      <c r="G26" s="55"/>
      <c r="H26" s="127" t="s">
        <v>18</v>
      </c>
      <c r="I26" s="128"/>
    </row>
    <row r="27" spans="1:9" ht="15.75" customHeight="1" x14ac:dyDescent="0.25">
      <c r="A27" s="36" t="s">
        <v>11</v>
      </c>
      <c r="B27" s="36"/>
      <c r="C27" s="36" t="s">
        <v>30</v>
      </c>
      <c r="D27" s="36" t="s">
        <v>238</v>
      </c>
      <c r="E27" s="126" t="s">
        <v>30</v>
      </c>
      <c r="F27" s="55">
        <v>300000</v>
      </c>
      <c r="G27" s="55"/>
      <c r="H27" s="127"/>
      <c r="I27" s="128"/>
    </row>
    <row r="28" spans="1:9" ht="15.75" customHeight="1" x14ac:dyDescent="0.25">
      <c r="A28" s="36" t="s">
        <v>21</v>
      </c>
      <c r="B28" s="36"/>
      <c r="C28" s="36" t="s">
        <v>16</v>
      </c>
      <c r="D28" s="36" t="s">
        <v>223</v>
      </c>
      <c r="E28" s="126" t="s">
        <v>30</v>
      </c>
      <c r="F28" s="55">
        <v>15000</v>
      </c>
      <c r="G28" s="55"/>
      <c r="H28" s="127"/>
      <c r="I28" s="128"/>
    </row>
    <row r="29" spans="1:9" ht="15.75" x14ac:dyDescent="0.25">
      <c r="A29" s="137" t="s">
        <v>21</v>
      </c>
      <c r="B29" s="137"/>
      <c r="C29" s="137" t="s">
        <v>16</v>
      </c>
      <c r="D29" s="137" t="s">
        <v>83</v>
      </c>
      <c r="E29" s="138" t="s">
        <v>30</v>
      </c>
      <c r="F29" s="139">
        <v>66000</v>
      </c>
      <c r="G29" s="139">
        <v>150000</v>
      </c>
      <c r="H29" s="140"/>
      <c r="I29" s="141"/>
    </row>
    <row r="30" spans="1:9" ht="15.75" x14ac:dyDescent="0.25">
      <c r="A30" s="36" t="s">
        <v>21</v>
      </c>
      <c r="B30" s="36"/>
      <c r="C30" s="36" t="s">
        <v>16</v>
      </c>
      <c r="D30" s="36" t="s">
        <v>76</v>
      </c>
      <c r="E30" s="131" t="s">
        <v>65</v>
      </c>
      <c r="F30" s="55">
        <v>225000</v>
      </c>
      <c r="G30" s="55">
        <v>250000</v>
      </c>
      <c r="H30" s="127" t="s">
        <v>79</v>
      </c>
      <c r="I30" s="128"/>
    </row>
    <row r="31" spans="1:9" ht="15.75" x14ac:dyDescent="0.25">
      <c r="A31" s="36" t="s">
        <v>21</v>
      </c>
      <c r="B31" s="36"/>
      <c r="C31" s="36" t="s">
        <v>12</v>
      </c>
      <c r="D31" s="36" t="s">
        <v>224</v>
      </c>
      <c r="E31" s="131" t="s">
        <v>225</v>
      </c>
      <c r="F31" s="55">
        <v>9000</v>
      </c>
      <c r="G31" s="55"/>
      <c r="H31" s="127"/>
      <c r="I31" s="128"/>
    </row>
    <row r="32" spans="1:9" ht="15.75" x14ac:dyDescent="0.25">
      <c r="A32" s="36" t="s">
        <v>66</v>
      </c>
      <c r="B32" s="36"/>
      <c r="C32" s="36" t="s">
        <v>16</v>
      </c>
      <c r="D32" s="36" t="s">
        <v>67</v>
      </c>
      <c r="E32" s="126">
        <v>40592</v>
      </c>
      <c r="F32" s="55">
        <v>100000</v>
      </c>
      <c r="G32" s="55">
        <v>125000</v>
      </c>
      <c r="H32" s="127" t="s">
        <v>18</v>
      </c>
      <c r="I32" s="128"/>
    </row>
    <row r="33" spans="1:9" ht="15.75" x14ac:dyDescent="0.25">
      <c r="A33" s="36" t="s">
        <v>66</v>
      </c>
      <c r="B33" s="36"/>
      <c r="C33" s="36" t="s">
        <v>16</v>
      </c>
      <c r="D33" s="36" t="s">
        <v>68</v>
      </c>
      <c r="E33" s="126">
        <v>40593</v>
      </c>
      <c r="F33" s="55">
        <v>75000</v>
      </c>
      <c r="G33" s="55">
        <v>100000</v>
      </c>
      <c r="H33" s="127" t="s">
        <v>18</v>
      </c>
      <c r="I33" s="128"/>
    </row>
    <row r="34" spans="1:9" ht="15.75" x14ac:dyDescent="0.25">
      <c r="A34" s="36" t="s">
        <v>66</v>
      </c>
      <c r="B34" s="36"/>
      <c r="C34" s="36" t="s">
        <v>16</v>
      </c>
      <c r="D34" s="36" t="s">
        <v>194</v>
      </c>
      <c r="E34" s="126" t="s">
        <v>195</v>
      </c>
      <c r="F34" s="130" t="s">
        <v>15</v>
      </c>
      <c r="G34" s="130" t="s">
        <v>15</v>
      </c>
      <c r="H34" s="127" t="s">
        <v>18</v>
      </c>
      <c r="I34" s="128"/>
    </row>
    <row r="35" spans="1:9" ht="15.75" customHeight="1" x14ac:dyDescent="0.25">
      <c r="A35" s="36" t="s">
        <v>66</v>
      </c>
      <c r="B35" s="36"/>
      <c r="C35" s="36" t="s">
        <v>16</v>
      </c>
      <c r="D35" s="36" t="s">
        <v>70</v>
      </c>
      <c r="E35" s="126">
        <v>40229</v>
      </c>
      <c r="F35" s="55">
        <v>100000</v>
      </c>
      <c r="G35" s="55">
        <v>100000</v>
      </c>
      <c r="H35" s="127" t="s">
        <v>18</v>
      </c>
      <c r="I35" s="128"/>
    </row>
    <row r="36" spans="1:9" ht="15.75" customHeight="1" x14ac:dyDescent="0.25">
      <c r="A36" s="36" t="s">
        <v>66</v>
      </c>
      <c r="B36" s="36"/>
      <c r="C36" s="36" t="s">
        <v>16</v>
      </c>
      <c r="D36" s="36" t="s">
        <v>215</v>
      </c>
      <c r="E36" s="126">
        <v>40231</v>
      </c>
      <c r="F36" s="55">
        <v>50000</v>
      </c>
      <c r="G36" s="55">
        <v>100000</v>
      </c>
      <c r="H36" s="127" t="s">
        <v>18</v>
      </c>
      <c r="I36" s="128"/>
    </row>
    <row r="37" spans="1:9" ht="15.75" customHeight="1" x14ac:dyDescent="0.25">
      <c r="A37" s="36" t="s">
        <v>66</v>
      </c>
      <c r="B37" s="36"/>
      <c r="C37" s="36" t="s">
        <v>64</v>
      </c>
      <c r="D37" s="36" t="s">
        <v>221</v>
      </c>
      <c r="E37" s="126" t="s">
        <v>168</v>
      </c>
      <c r="F37" s="55">
        <v>75000</v>
      </c>
      <c r="G37" s="55">
        <v>100000</v>
      </c>
      <c r="H37" s="127" t="s">
        <v>222</v>
      </c>
      <c r="I37" s="128"/>
    </row>
    <row r="38" spans="1:9" ht="15.75" customHeight="1" x14ac:dyDescent="0.25">
      <c r="A38" s="36" t="s">
        <v>66</v>
      </c>
      <c r="B38" s="36"/>
      <c r="C38" s="36" t="s">
        <v>16</v>
      </c>
      <c r="D38" s="36" t="s">
        <v>196</v>
      </c>
      <c r="E38" s="126"/>
      <c r="F38" s="55">
        <v>15000</v>
      </c>
      <c r="G38" s="55">
        <v>50000</v>
      </c>
      <c r="H38" s="127" t="s">
        <v>197</v>
      </c>
      <c r="I38" s="128"/>
    </row>
    <row r="39" spans="1:9" ht="15.75" customHeight="1" x14ac:dyDescent="0.25">
      <c r="A39" s="36" t="s">
        <v>66</v>
      </c>
      <c r="B39" s="36"/>
      <c r="C39" s="36" t="s">
        <v>64</v>
      </c>
      <c r="D39" s="36" t="s">
        <v>198</v>
      </c>
      <c r="E39" s="126" t="s">
        <v>169</v>
      </c>
      <c r="F39" s="130" t="s">
        <v>15</v>
      </c>
      <c r="G39" s="55">
        <v>50000</v>
      </c>
      <c r="H39" s="127" t="s">
        <v>170</v>
      </c>
      <c r="I39" s="128"/>
    </row>
    <row r="40" spans="1:9" ht="15.75" customHeight="1" x14ac:dyDescent="0.25">
      <c r="A40" s="36" t="s">
        <v>66</v>
      </c>
      <c r="B40" s="36"/>
      <c r="C40" s="36" t="s">
        <v>64</v>
      </c>
      <c r="D40" s="36" t="s">
        <v>171</v>
      </c>
      <c r="E40" s="126" t="s">
        <v>168</v>
      </c>
      <c r="F40" s="55">
        <v>50000</v>
      </c>
      <c r="G40" s="55">
        <v>75000</v>
      </c>
      <c r="H40" s="127" t="s">
        <v>170</v>
      </c>
      <c r="I40" s="128"/>
    </row>
    <row r="41" spans="1:9" ht="15.75" customHeight="1" x14ac:dyDescent="0.25">
      <c r="A41" s="36" t="s">
        <v>241</v>
      </c>
      <c r="B41" s="36"/>
      <c r="C41" s="36"/>
      <c r="D41" s="36" t="s">
        <v>242</v>
      </c>
      <c r="E41" s="126" t="s">
        <v>30</v>
      </c>
      <c r="F41" s="55">
        <v>60800</v>
      </c>
      <c r="G41" s="55">
        <v>91000</v>
      </c>
      <c r="H41" s="127"/>
      <c r="I41" s="128"/>
    </row>
    <row r="42" spans="1:9" ht="15.75" x14ac:dyDescent="0.25">
      <c r="A42" s="118" t="s">
        <v>71</v>
      </c>
      <c r="B42" s="118"/>
      <c r="C42" s="118"/>
      <c r="D42" s="118"/>
      <c r="E42" s="119"/>
      <c r="F42" s="142" t="s">
        <v>421</v>
      </c>
      <c r="G42" s="120" t="s">
        <v>6</v>
      </c>
      <c r="H42" s="121"/>
      <c r="I42" s="122"/>
    </row>
    <row r="43" spans="1:9" ht="15.75" x14ac:dyDescent="0.25">
      <c r="A43" s="52" t="s">
        <v>10</v>
      </c>
      <c r="B43" s="52"/>
      <c r="C43" s="52"/>
      <c r="D43" s="52"/>
      <c r="E43" s="143"/>
      <c r="F43" s="54">
        <f>SUM(F44:F68)</f>
        <v>2639900</v>
      </c>
      <c r="G43" s="54">
        <f>SUM(G44:G68)</f>
        <v>3231600</v>
      </c>
      <c r="H43" s="144"/>
      <c r="I43" s="145"/>
    </row>
    <row r="44" spans="1:9" ht="15.75" x14ac:dyDescent="0.25">
      <c r="A44" s="36" t="s">
        <v>66</v>
      </c>
      <c r="B44" s="36"/>
      <c r="C44" s="36" t="s">
        <v>16</v>
      </c>
      <c r="D44" s="36" t="s">
        <v>78</v>
      </c>
      <c r="E44" s="126">
        <v>40606</v>
      </c>
      <c r="F44" s="130" t="s">
        <v>30</v>
      </c>
      <c r="G44" s="55">
        <v>60800</v>
      </c>
      <c r="H44" s="127" t="s">
        <v>18</v>
      </c>
      <c r="I44" s="128" t="s">
        <v>69</v>
      </c>
    </row>
    <row r="45" spans="1:9" ht="15.75" x14ac:dyDescent="0.25">
      <c r="A45" s="36" t="s">
        <v>66</v>
      </c>
      <c r="B45" s="36"/>
      <c r="C45" s="36" t="s">
        <v>16</v>
      </c>
      <c r="D45" s="36" t="s">
        <v>265</v>
      </c>
      <c r="E45" s="126">
        <v>40605</v>
      </c>
      <c r="F45" s="130" t="s">
        <v>15</v>
      </c>
      <c r="G45" s="130" t="s">
        <v>15</v>
      </c>
      <c r="H45" s="127" t="s">
        <v>18</v>
      </c>
      <c r="I45" s="128"/>
    </row>
    <row r="46" spans="1:9" ht="15.75" x14ac:dyDescent="0.25">
      <c r="A46" s="36" t="s">
        <v>11</v>
      </c>
      <c r="B46" s="36"/>
      <c r="C46" s="36" t="s">
        <v>16</v>
      </c>
      <c r="D46" s="36" t="s">
        <v>239</v>
      </c>
      <c r="E46" s="126">
        <v>40244</v>
      </c>
      <c r="F46" s="55">
        <v>158500</v>
      </c>
      <c r="G46" s="55">
        <v>300000</v>
      </c>
      <c r="H46" s="127" t="s">
        <v>229</v>
      </c>
      <c r="I46" s="128"/>
    </row>
    <row r="47" spans="1:9" ht="15.75" x14ac:dyDescent="0.25">
      <c r="A47" s="36" t="s">
        <v>11</v>
      </c>
      <c r="B47" s="36"/>
      <c r="C47" s="36" t="s">
        <v>12</v>
      </c>
      <c r="D47" s="36" t="s">
        <v>287</v>
      </c>
      <c r="E47" s="126"/>
      <c r="F47" s="55">
        <v>240000</v>
      </c>
      <c r="G47" s="55"/>
      <c r="H47" s="127"/>
      <c r="I47" s="128"/>
    </row>
    <row r="48" spans="1:9" ht="15.75" x14ac:dyDescent="0.25">
      <c r="A48" s="36" t="s">
        <v>11</v>
      </c>
      <c r="B48" s="36"/>
      <c r="C48" s="36" t="s">
        <v>16</v>
      </c>
      <c r="D48" s="36" t="s">
        <v>228</v>
      </c>
      <c r="E48" s="126" t="s">
        <v>30</v>
      </c>
      <c r="F48" s="130">
        <v>120000</v>
      </c>
      <c r="G48" s="55">
        <v>120000</v>
      </c>
      <c r="H48" s="127"/>
      <c r="I48" s="128"/>
    </row>
    <row r="49" spans="1:9" ht="15.75" x14ac:dyDescent="0.25">
      <c r="A49" s="36" t="s">
        <v>11</v>
      </c>
      <c r="B49" s="36"/>
      <c r="C49" s="36" t="s">
        <v>16</v>
      </c>
      <c r="D49" s="36" t="s">
        <v>205</v>
      </c>
      <c r="E49" s="131" t="s">
        <v>206</v>
      </c>
      <c r="F49" s="55">
        <v>580000</v>
      </c>
      <c r="G49" s="55">
        <v>300000</v>
      </c>
      <c r="H49" s="127" t="s">
        <v>207</v>
      </c>
      <c r="I49" s="128"/>
    </row>
    <row r="50" spans="1:9" ht="15.75" x14ac:dyDescent="0.25">
      <c r="A50" s="36" t="s">
        <v>11</v>
      </c>
      <c r="B50" s="36"/>
      <c r="C50" s="36" t="s">
        <v>12</v>
      </c>
      <c r="D50" s="36" t="s">
        <v>80</v>
      </c>
      <c r="E50" s="131" t="s">
        <v>199</v>
      </c>
      <c r="F50" s="55">
        <v>70000</v>
      </c>
      <c r="G50" s="55">
        <v>250000</v>
      </c>
      <c r="H50" s="127" t="s">
        <v>162</v>
      </c>
      <c r="I50" s="128"/>
    </row>
    <row r="51" spans="1:9" ht="15.75" x14ac:dyDescent="0.25">
      <c r="A51" s="36" t="s">
        <v>21</v>
      </c>
      <c r="B51" s="36"/>
      <c r="C51" s="36" t="s">
        <v>16</v>
      </c>
      <c r="D51" s="36" t="s">
        <v>77</v>
      </c>
      <c r="E51" s="126">
        <v>40238</v>
      </c>
      <c r="F51" s="55">
        <v>400000</v>
      </c>
      <c r="G51" s="55">
        <v>750000</v>
      </c>
      <c r="H51" s="127" t="s">
        <v>204</v>
      </c>
      <c r="I51" s="128"/>
    </row>
    <row r="52" spans="1:9" ht="15.75" x14ac:dyDescent="0.25">
      <c r="A52" s="36" t="s">
        <v>66</v>
      </c>
      <c r="B52" s="36"/>
      <c r="C52" s="36" t="s">
        <v>16</v>
      </c>
      <c r="D52" s="36" t="s">
        <v>72</v>
      </c>
      <c r="E52" s="126">
        <v>40627</v>
      </c>
      <c r="F52" s="55">
        <v>150000</v>
      </c>
      <c r="G52" s="55">
        <v>250000</v>
      </c>
      <c r="H52" s="127" t="s">
        <v>18</v>
      </c>
      <c r="I52" s="128"/>
    </row>
    <row r="53" spans="1:9" ht="15.75" x14ac:dyDescent="0.25">
      <c r="A53" s="36" t="s">
        <v>66</v>
      </c>
      <c r="B53" s="36"/>
      <c r="C53" s="36" t="s">
        <v>16</v>
      </c>
      <c r="D53" s="36" t="s">
        <v>264</v>
      </c>
      <c r="E53" s="126">
        <v>40628</v>
      </c>
      <c r="F53" s="130" t="s">
        <v>15</v>
      </c>
      <c r="G53" s="130" t="s">
        <v>15</v>
      </c>
      <c r="H53" s="127"/>
      <c r="I53" s="128"/>
    </row>
    <row r="54" spans="1:9" ht="15.75" x14ac:dyDescent="0.25">
      <c r="A54" s="146" t="s">
        <v>21</v>
      </c>
      <c r="B54" s="146"/>
      <c r="C54" s="146" t="s">
        <v>12</v>
      </c>
      <c r="D54" s="146" t="s">
        <v>293</v>
      </c>
      <c r="E54" s="147">
        <v>40621</v>
      </c>
      <c r="F54" s="148" t="s">
        <v>15</v>
      </c>
      <c r="G54" s="149"/>
      <c r="H54" s="150"/>
      <c r="I54" s="128"/>
    </row>
    <row r="55" spans="1:9" ht="15.75" customHeight="1" x14ac:dyDescent="0.25">
      <c r="A55" s="151" t="s">
        <v>21</v>
      </c>
      <c r="B55" s="151"/>
      <c r="C55" s="151" t="s">
        <v>16</v>
      </c>
      <c r="D55" s="151" t="s">
        <v>73</v>
      </c>
      <c r="E55" s="152" t="s">
        <v>248</v>
      </c>
      <c r="F55" s="153">
        <v>140000</v>
      </c>
      <c r="G55" s="153">
        <v>140000</v>
      </c>
      <c r="H55" s="154" t="s">
        <v>18</v>
      </c>
      <c r="I55" s="128"/>
    </row>
    <row r="56" spans="1:9" ht="15.75" x14ac:dyDescent="0.25">
      <c r="A56" s="36" t="s">
        <v>21</v>
      </c>
      <c r="B56" s="36"/>
      <c r="C56" s="36" t="s">
        <v>16</v>
      </c>
      <c r="D56" s="36" t="s">
        <v>252</v>
      </c>
      <c r="E56" s="131" t="s">
        <v>253</v>
      </c>
      <c r="F56" s="55">
        <v>137400</v>
      </c>
      <c r="G56" s="55">
        <v>400000</v>
      </c>
      <c r="H56" s="127" t="s">
        <v>18</v>
      </c>
      <c r="I56" s="128"/>
    </row>
    <row r="57" spans="1:9" ht="15.75" x14ac:dyDescent="0.25">
      <c r="A57" s="36" t="s">
        <v>21</v>
      </c>
      <c r="B57" s="36"/>
      <c r="C57" s="36" t="s">
        <v>16</v>
      </c>
      <c r="D57" s="36" t="s">
        <v>250</v>
      </c>
      <c r="E57" s="131" t="s">
        <v>254</v>
      </c>
      <c r="F57" s="55">
        <v>85000</v>
      </c>
      <c r="G57" s="55">
        <v>100000</v>
      </c>
      <c r="H57" s="127" t="s">
        <v>251</v>
      </c>
      <c r="I57" s="128"/>
    </row>
    <row r="58" spans="1:9" ht="20.25" customHeight="1" x14ac:dyDescent="0.25">
      <c r="A58" s="36" t="s">
        <v>96</v>
      </c>
      <c r="B58" s="36"/>
      <c r="C58" s="36" t="s">
        <v>30</v>
      </c>
      <c r="D58" s="36" t="s">
        <v>74</v>
      </c>
      <c r="E58" s="131" t="s">
        <v>30</v>
      </c>
      <c r="F58" s="55">
        <v>100000</v>
      </c>
      <c r="G58" s="55">
        <v>100000</v>
      </c>
      <c r="H58" s="127" t="s">
        <v>249</v>
      </c>
      <c r="I58" s="128"/>
    </row>
    <row r="59" spans="1:9" s="15" customFormat="1" ht="15.75" customHeight="1" x14ac:dyDescent="0.25">
      <c r="A59" s="155" t="s">
        <v>19</v>
      </c>
      <c r="B59" s="155"/>
      <c r="C59" s="155" t="s">
        <v>16</v>
      </c>
      <c r="D59" s="155" t="s">
        <v>231</v>
      </c>
      <c r="E59" s="156" t="s">
        <v>230</v>
      </c>
      <c r="F59" s="157">
        <v>30800</v>
      </c>
      <c r="G59" s="157"/>
      <c r="H59" s="158" t="s">
        <v>18</v>
      </c>
      <c r="I59" s="159" t="s">
        <v>288</v>
      </c>
    </row>
    <row r="60" spans="1:9" s="15" customFormat="1" ht="15.75" customHeight="1" x14ac:dyDescent="0.25">
      <c r="A60" s="155" t="s">
        <v>19</v>
      </c>
      <c r="B60" s="155"/>
      <c r="C60" s="155" t="s">
        <v>16</v>
      </c>
      <c r="D60" s="155" t="s">
        <v>291</v>
      </c>
      <c r="E60" s="156"/>
      <c r="F60" s="157">
        <v>92400</v>
      </c>
      <c r="G60" s="157"/>
      <c r="H60" s="158"/>
      <c r="I60" s="159"/>
    </row>
    <row r="61" spans="1:9" s="15" customFormat="1" ht="15.75" customHeight="1" x14ac:dyDescent="0.25">
      <c r="A61" s="155" t="s">
        <v>19</v>
      </c>
      <c r="B61" s="155"/>
      <c r="C61" s="155" t="s">
        <v>16</v>
      </c>
      <c r="D61" s="155" t="s">
        <v>286</v>
      </c>
      <c r="E61" s="156" t="s">
        <v>200</v>
      </c>
      <c r="F61" s="157">
        <v>25000</v>
      </c>
      <c r="G61" s="157">
        <v>50000</v>
      </c>
      <c r="H61" s="158" t="s">
        <v>243</v>
      </c>
      <c r="I61" s="159"/>
    </row>
    <row r="62" spans="1:9" s="15" customFormat="1" ht="15.75" customHeight="1" x14ac:dyDescent="0.25">
      <c r="A62" s="155" t="s">
        <v>268</v>
      </c>
      <c r="B62" s="155"/>
      <c r="C62" s="155" t="s">
        <v>12</v>
      </c>
      <c r="D62" s="155" t="s">
        <v>289</v>
      </c>
      <c r="E62" s="156" t="s">
        <v>75</v>
      </c>
      <c r="F62" s="157" t="s">
        <v>15</v>
      </c>
      <c r="G62" s="157" t="s">
        <v>15</v>
      </c>
      <c r="H62" s="158" t="s">
        <v>269</v>
      </c>
      <c r="I62" s="159"/>
    </row>
    <row r="63" spans="1:9" s="15" customFormat="1" ht="15.75" customHeight="1" x14ac:dyDescent="0.25">
      <c r="A63" s="155" t="s">
        <v>19</v>
      </c>
      <c r="B63" s="155"/>
      <c r="C63" s="155" t="s">
        <v>12</v>
      </c>
      <c r="D63" s="155" t="s">
        <v>290</v>
      </c>
      <c r="E63" s="156" t="s">
        <v>30</v>
      </c>
      <c r="F63" s="157">
        <v>30800</v>
      </c>
      <c r="G63" s="157">
        <v>30800</v>
      </c>
      <c r="H63" s="158"/>
      <c r="I63" s="159"/>
    </row>
    <row r="64" spans="1:9" ht="15.75" x14ac:dyDescent="0.25">
      <c r="A64" s="36" t="s">
        <v>23</v>
      </c>
      <c r="B64" s="36"/>
      <c r="C64" s="36" t="s">
        <v>16</v>
      </c>
      <c r="D64" s="36" t="s">
        <v>87</v>
      </c>
      <c r="E64" s="126">
        <v>40617</v>
      </c>
      <c r="F64" s="55">
        <v>175000</v>
      </c>
      <c r="G64" s="55">
        <v>250000</v>
      </c>
      <c r="H64" s="127" t="s">
        <v>201</v>
      </c>
      <c r="I64" s="128"/>
    </row>
    <row r="65" spans="1:9" ht="15.75" x14ac:dyDescent="0.25">
      <c r="A65" s="36" t="s">
        <v>23</v>
      </c>
      <c r="B65" s="36"/>
      <c r="C65" s="36" t="s">
        <v>12</v>
      </c>
      <c r="D65" s="36" t="s">
        <v>219</v>
      </c>
      <c r="E65" s="126">
        <v>40618</v>
      </c>
      <c r="F65" s="55">
        <v>25000</v>
      </c>
      <c r="G65" s="55">
        <v>25000</v>
      </c>
      <c r="H65" s="127" t="s">
        <v>220</v>
      </c>
      <c r="I65" s="128"/>
    </row>
    <row r="66" spans="1:9" ht="15.75" x14ac:dyDescent="0.25">
      <c r="A66" s="36" t="s">
        <v>23</v>
      </c>
      <c r="B66" s="36"/>
      <c r="C66" s="36" t="s">
        <v>12</v>
      </c>
      <c r="D66" s="36" t="s">
        <v>217</v>
      </c>
      <c r="E66" s="126">
        <v>40612</v>
      </c>
      <c r="F66" s="55">
        <v>15000</v>
      </c>
      <c r="G66" s="55">
        <v>15000</v>
      </c>
      <c r="H66" s="127"/>
      <c r="I66" s="128"/>
    </row>
    <row r="67" spans="1:9" ht="15.75" x14ac:dyDescent="0.25">
      <c r="A67" s="36" t="s">
        <v>23</v>
      </c>
      <c r="B67" s="36"/>
      <c r="C67" s="36" t="s">
        <v>12</v>
      </c>
      <c r="D67" s="36" t="s">
        <v>218</v>
      </c>
      <c r="E67" s="126">
        <v>40603</v>
      </c>
      <c r="F67" s="55">
        <v>15000</v>
      </c>
      <c r="G67" s="55">
        <v>30000</v>
      </c>
      <c r="H67" s="127"/>
      <c r="I67" s="128"/>
    </row>
    <row r="68" spans="1:9" s="13" customFormat="1" ht="15.75" x14ac:dyDescent="0.25">
      <c r="A68" s="132" t="s">
        <v>23</v>
      </c>
      <c r="B68" s="132"/>
      <c r="C68" s="132" t="s">
        <v>16</v>
      </c>
      <c r="D68" s="132" t="s">
        <v>25</v>
      </c>
      <c r="E68" s="133" t="s">
        <v>75</v>
      </c>
      <c r="F68" s="129">
        <v>50000</v>
      </c>
      <c r="G68" s="129">
        <v>60000</v>
      </c>
      <c r="H68" s="127" t="s">
        <v>18</v>
      </c>
      <c r="I68" s="134"/>
    </row>
    <row r="69" spans="1:9" s="7" customFormat="1" ht="15.75" x14ac:dyDescent="0.25">
      <c r="A69" s="52" t="s">
        <v>32</v>
      </c>
      <c r="B69" s="58"/>
      <c r="C69" s="58"/>
      <c r="D69" s="58"/>
      <c r="E69" s="123"/>
      <c r="F69" s="54">
        <v>300000</v>
      </c>
      <c r="G69" s="54">
        <v>400000</v>
      </c>
      <c r="H69" s="124"/>
      <c r="I69" s="125"/>
    </row>
    <row r="70" spans="1:9" s="15" customFormat="1" ht="15.75" x14ac:dyDescent="0.25">
      <c r="A70" s="155" t="s">
        <v>23</v>
      </c>
      <c r="B70" s="155"/>
      <c r="C70" s="155" t="s">
        <v>12</v>
      </c>
      <c r="D70" s="155" t="s">
        <v>33</v>
      </c>
      <c r="E70" s="156">
        <v>40550</v>
      </c>
      <c r="F70" s="160">
        <v>100000</v>
      </c>
      <c r="G70" s="160">
        <v>125000</v>
      </c>
      <c r="H70" s="158"/>
      <c r="I70" s="159"/>
    </row>
    <row r="71" spans="1:9" s="15" customFormat="1" ht="15.75" x14ac:dyDescent="0.25">
      <c r="A71" s="155" t="s">
        <v>23</v>
      </c>
      <c r="B71" s="155"/>
      <c r="C71" s="155" t="s">
        <v>12</v>
      </c>
      <c r="D71" s="155" t="s">
        <v>34</v>
      </c>
      <c r="E71" s="156" t="s">
        <v>15</v>
      </c>
      <c r="F71" s="160">
        <v>50000</v>
      </c>
      <c r="G71" s="160">
        <v>50000</v>
      </c>
      <c r="H71" s="158"/>
      <c r="I71" s="159"/>
    </row>
    <row r="72" spans="1:9" s="15" customFormat="1" ht="15.75" x14ac:dyDescent="0.25">
      <c r="A72" s="155" t="s">
        <v>23</v>
      </c>
      <c r="B72" s="155"/>
      <c r="C72" s="155" t="s">
        <v>12</v>
      </c>
      <c r="D72" s="155" t="s">
        <v>35</v>
      </c>
      <c r="E72" s="156" t="s">
        <v>30</v>
      </c>
      <c r="F72" s="160">
        <v>100000</v>
      </c>
      <c r="G72" s="160">
        <v>125000</v>
      </c>
      <c r="H72" s="158"/>
      <c r="I72" s="159"/>
    </row>
    <row r="73" spans="1:9" s="15" customFormat="1" ht="15.75" x14ac:dyDescent="0.25">
      <c r="A73" s="155" t="s">
        <v>23</v>
      </c>
      <c r="B73" s="155"/>
      <c r="C73" s="155" t="s">
        <v>16</v>
      </c>
      <c r="D73" s="155" t="s">
        <v>36</v>
      </c>
      <c r="E73" s="156">
        <v>40610</v>
      </c>
      <c r="F73" s="160">
        <v>50000</v>
      </c>
      <c r="G73" s="160">
        <v>100000</v>
      </c>
      <c r="H73" s="127" t="s">
        <v>26</v>
      </c>
      <c r="I73" s="159"/>
    </row>
    <row r="74" spans="1:9" s="6" customFormat="1" ht="15.75" x14ac:dyDescent="0.25">
      <c r="A74" s="52" t="s">
        <v>37</v>
      </c>
      <c r="B74" s="52"/>
      <c r="C74" s="52"/>
      <c r="D74" s="52"/>
      <c r="E74" s="143"/>
      <c r="F74" s="54">
        <f>SUM(F75:F81)</f>
        <v>465000</v>
      </c>
      <c r="G74" s="54">
        <f>SUM(G75:G81)</f>
        <v>1065000</v>
      </c>
      <c r="H74" s="144"/>
      <c r="I74" s="145"/>
    </row>
    <row r="75" spans="1:9" ht="15.75" x14ac:dyDescent="0.25">
      <c r="A75" s="36" t="s">
        <v>38</v>
      </c>
      <c r="B75" s="36"/>
      <c r="C75" s="36"/>
      <c r="D75" s="36" t="s">
        <v>39</v>
      </c>
      <c r="E75" s="161">
        <v>40545</v>
      </c>
      <c r="F75" s="55">
        <v>50000</v>
      </c>
      <c r="G75" s="55">
        <v>100000</v>
      </c>
      <c r="H75" s="127" t="s">
        <v>40</v>
      </c>
      <c r="I75" s="128"/>
    </row>
    <row r="76" spans="1:9" ht="15.75" x14ac:dyDescent="0.25">
      <c r="A76" s="36" t="s">
        <v>38</v>
      </c>
      <c r="B76" s="36"/>
      <c r="C76" s="36"/>
      <c r="D76" s="36" t="s">
        <v>42</v>
      </c>
      <c r="E76" s="161" t="s">
        <v>44</v>
      </c>
      <c r="F76" s="55">
        <v>50000</v>
      </c>
      <c r="G76" s="55">
        <v>100000</v>
      </c>
      <c r="H76" s="127" t="s">
        <v>43</v>
      </c>
      <c r="I76" s="128"/>
    </row>
    <row r="77" spans="1:9" ht="31.5" x14ac:dyDescent="0.25">
      <c r="A77" s="36" t="s">
        <v>41</v>
      </c>
      <c r="B77" s="36"/>
      <c r="C77" s="36"/>
      <c r="D77" s="36" t="s">
        <v>45</v>
      </c>
      <c r="E77" s="131" t="s">
        <v>46</v>
      </c>
      <c r="F77" s="55">
        <v>25000</v>
      </c>
      <c r="G77" s="55">
        <v>50000</v>
      </c>
      <c r="H77" s="127" t="s">
        <v>47</v>
      </c>
      <c r="I77" s="128" t="s">
        <v>48</v>
      </c>
    </row>
    <row r="78" spans="1:9" ht="31.5" x14ac:dyDescent="0.25">
      <c r="A78" s="36" t="s">
        <v>49</v>
      </c>
      <c r="B78" s="36"/>
      <c r="C78" s="36"/>
      <c r="D78" s="36" t="s">
        <v>50</v>
      </c>
      <c r="E78" s="131" t="s">
        <v>52</v>
      </c>
      <c r="F78" s="55">
        <v>50000</v>
      </c>
      <c r="G78" s="55">
        <v>100000</v>
      </c>
      <c r="H78" s="127" t="s">
        <v>55</v>
      </c>
      <c r="I78" s="128" t="s">
        <v>53</v>
      </c>
    </row>
    <row r="79" spans="1:9" ht="15.75" x14ac:dyDescent="0.25">
      <c r="A79" s="36" t="s">
        <v>49</v>
      </c>
      <c r="B79" s="36"/>
      <c r="C79" s="36"/>
      <c r="D79" s="36" t="s">
        <v>51</v>
      </c>
      <c r="E79" s="131" t="s">
        <v>52</v>
      </c>
      <c r="F79" s="55">
        <v>40000</v>
      </c>
      <c r="G79" s="55">
        <v>65000</v>
      </c>
      <c r="H79" s="127" t="s">
        <v>56</v>
      </c>
      <c r="I79" s="128" t="s">
        <v>54</v>
      </c>
    </row>
    <row r="80" spans="1:9" ht="15.75" x14ac:dyDescent="0.25">
      <c r="A80" s="36" t="s">
        <v>41</v>
      </c>
      <c r="B80" s="36"/>
      <c r="C80" s="36"/>
      <c r="D80" s="36" t="s">
        <v>57</v>
      </c>
      <c r="E80" s="131" t="s">
        <v>52</v>
      </c>
      <c r="F80" s="55">
        <v>50000</v>
      </c>
      <c r="G80" s="55">
        <v>150000</v>
      </c>
      <c r="H80" s="127" t="s">
        <v>58</v>
      </c>
      <c r="I80" s="128" t="s">
        <v>59</v>
      </c>
    </row>
    <row r="81" spans="1:9" ht="15.75" x14ac:dyDescent="0.25">
      <c r="A81" s="36" t="s">
        <v>41</v>
      </c>
      <c r="B81" s="36"/>
      <c r="C81" s="36"/>
      <c r="D81" s="36" t="s">
        <v>60</v>
      </c>
      <c r="E81" s="131" t="s">
        <v>52</v>
      </c>
      <c r="F81" s="55">
        <v>200000</v>
      </c>
      <c r="G81" s="55">
        <v>500000</v>
      </c>
      <c r="H81" s="127" t="s">
        <v>61</v>
      </c>
      <c r="I81" s="128" t="s">
        <v>54</v>
      </c>
    </row>
    <row r="82" spans="1:9" s="7" customFormat="1" ht="15.75" x14ac:dyDescent="0.25">
      <c r="A82" s="52" t="s">
        <v>181</v>
      </c>
      <c r="B82" s="58"/>
      <c r="C82" s="58"/>
      <c r="D82" s="58"/>
      <c r="E82" s="123"/>
      <c r="F82" s="54">
        <f>SUM(F83:F101)</f>
        <v>677900</v>
      </c>
      <c r="G82" s="162"/>
      <c r="H82" s="124"/>
      <c r="I82" s="125"/>
    </row>
    <row r="83" spans="1:9" ht="15.75" customHeight="1" x14ac:dyDescent="0.25">
      <c r="A83" s="36" t="s">
        <v>66</v>
      </c>
      <c r="B83" s="36"/>
      <c r="C83" s="36" t="s">
        <v>16</v>
      </c>
      <c r="D83" s="36" t="s">
        <v>296</v>
      </c>
      <c r="E83" s="126">
        <v>40651</v>
      </c>
      <c r="F83" s="55">
        <v>80000</v>
      </c>
      <c r="G83" s="55"/>
      <c r="H83" s="127"/>
      <c r="I83" s="128"/>
    </row>
    <row r="84" spans="1:9" ht="14.25" customHeight="1" x14ac:dyDescent="0.25">
      <c r="A84" s="36" t="s">
        <v>66</v>
      </c>
      <c r="B84" s="36"/>
      <c r="C84" s="36" t="s">
        <v>16</v>
      </c>
      <c r="D84" s="36" t="s">
        <v>345</v>
      </c>
      <c r="E84" s="126">
        <v>40651</v>
      </c>
      <c r="F84" s="130" t="s">
        <v>64</v>
      </c>
      <c r="G84" s="55"/>
      <c r="H84" s="127" t="s">
        <v>346</v>
      </c>
      <c r="I84" s="128"/>
    </row>
    <row r="85" spans="1:9" ht="15.75" x14ac:dyDescent="0.25">
      <c r="A85" s="36" t="s">
        <v>216</v>
      </c>
      <c r="B85" s="36"/>
      <c r="C85" s="36" t="s">
        <v>16</v>
      </c>
      <c r="D85" s="36" t="s">
        <v>232</v>
      </c>
      <c r="E85" s="131" t="s">
        <v>347</v>
      </c>
      <c r="F85" s="130">
        <v>19500</v>
      </c>
      <c r="G85" s="55"/>
      <c r="H85" s="127" t="s">
        <v>348</v>
      </c>
      <c r="I85" s="128"/>
    </row>
    <row r="86" spans="1:9" ht="31.5" x14ac:dyDescent="0.25">
      <c r="A86" s="36" t="s">
        <v>23</v>
      </c>
      <c r="B86" s="36"/>
      <c r="C86" s="36" t="s">
        <v>16</v>
      </c>
      <c r="D86" s="36" t="s">
        <v>349</v>
      </c>
      <c r="E86" s="131" t="s">
        <v>350</v>
      </c>
      <c r="F86" s="130" t="s">
        <v>351</v>
      </c>
      <c r="G86" s="55"/>
      <c r="H86" s="127" t="s">
        <v>352</v>
      </c>
      <c r="I86" s="128"/>
    </row>
    <row r="87" spans="1:9" ht="31.5" x14ac:dyDescent="0.25">
      <c r="A87" s="36" t="s">
        <v>23</v>
      </c>
      <c r="B87" s="36"/>
      <c r="C87" s="36" t="s">
        <v>12</v>
      </c>
      <c r="D87" s="36" t="s">
        <v>354</v>
      </c>
      <c r="E87" s="131" t="s">
        <v>353</v>
      </c>
      <c r="F87" s="130">
        <v>1000</v>
      </c>
      <c r="G87" s="55"/>
      <c r="H87" s="127" t="s">
        <v>355</v>
      </c>
      <c r="I87" s="128"/>
    </row>
    <row r="88" spans="1:9" ht="15.75" x14ac:dyDescent="0.25">
      <c r="A88" s="36" t="s">
        <v>23</v>
      </c>
      <c r="B88" s="36"/>
      <c r="C88" s="36" t="s">
        <v>16</v>
      </c>
      <c r="D88" s="36" t="s">
        <v>357</v>
      </c>
      <c r="E88" s="131" t="s">
        <v>356</v>
      </c>
      <c r="F88" s="130">
        <v>50000</v>
      </c>
      <c r="G88" s="55"/>
      <c r="H88" s="127"/>
      <c r="I88" s="128"/>
    </row>
    <row r="89" spans="1:9" ht="15.75" x14ac:dyDescent="0.25">
      <c r="A89" s="36" t="s">
        <v>23</v>
      </c>
      <c r="B89" s="36"/>
      <c r="C89" s="36" t="s">
        <v>16</v>
      </c>
      <c r="D89" s="36" t="s">
        <v>359</v>
      </c>
      <c r="E89" s="131" t="s">
        <v>358</v>
      </c>
      <c r="F89" s="130">
        <v>0</v>
      </c>
      <c r="G89" s="55"/>
      <c r="H89" s="127" t="s">
        <v>360</v>
      </c>
      <c r="I89" s="128"/>
    </row>
    <row r="90" spans="1:9" ht="15.75" x14ac:dyDescent="0.25">
      <c r="A90" s="36" t="s">
        <v>23</v>
      </c>
      <c r="B90" s="36"/>
      <c r="C90" s="36" t="s">
        <v>12</v>
      </c>
      <c r="D90" s="36" t="s">
        <v>362</v>
      </c>
      <c r="E90" s="131" t="s">
        <v>358</v>
      </c>
      <c r="F90" s="130">
        <v>20000</v>
      </c>
      <c r="G90" s="55"/>
      <c r="H90" s="127"/>
      <c r="I90" s="128"/>
    </row>
    <row r="91" spans="1:9" ht="15.75" x14ac:dyDescent="0.25">
      <c r="A91" s="36" t="s">
        <v>19</v>
      </c>
      <c r="B91" s="36"/>
      <c r="C91" s="36" t="s">
        <v>12</v>
      </c>
      <c r="D91" s="36" t="s">
        <v>380</v>
      </c>
      <c r="E91" s="126" t="s">
        <v>15</v>
      </c>
      <c r="F91" s="55">
        <v>15000</v>
      </c>
      <c r="G91" s="55"/>
      <c r="H91" s="127"/>
      <c r="I91" s="128"/>
    </row>
    <row r="92" spans="1:9" ht="15.75" x14ac:dyDescent="0.25">
      <c r="A92" s="146" t="s">
        <v>19</v>
      </c>
      <c r="B92" s="146"/>
      <c r="C92" s="146" t="s">
        <v>16</v>
      </c>
      <c r="D92" s="146" t="s">
        <v>379</v>
      </c>
      <c r="E92" s="126" t="s">
        <v>30</v>
      </c>
      <c r="F92" s="148">
        <v>75000</v>
      </c>
      <c r="G92" s="149"/>
      <c r="H92" s="150"/>
      <c r="I92" s="128"/>
    </row>
    <row r="93" spans="1:9" ht="15.75" x14ac:dyDescent="0.25">
      <c r="A93" s="146" t="s">
        <v>19</v>
      </c>
      <c r="B93" s="146"/>
      <c r="C93" s="146" t="s">
        <v>16</v>
      </c>
      <c r="D93" s="146" t="s">
        <v>387</v>
      </c>
      <c r="E93" s="126" t="s">
        <v>388</v>
      </c>
      <c r="F93" s="148">
        <v>30800</v>
      </c>
      <c r="G93" s="149"/>
      <c r="H93" s="150"/>
      <c r="I93" s="128"/>
    </row>
    <row r="94" spans="1:9" s="15" customFormat="1" ht="15.75" x14ac:dyDescent="0.25">
      <c r="A94" s="155" t="s">
        <v>21</v>
      </c>
      <c r="B94" s="155"/>
      <c r="C94" s="155" t="s">
        <v>16</v>
      </c>
      <c r="D94" s="155" t="s">
        <v>280</v>
      </c>
      <c r="E94" s="163" t="s">
        <v>281</v>
      </c>
      <c r="F94" s="160">
        <v>150000</v>
      </c>
      <c r="G94" s="160"/>
      <c r="H94" s="158"/>
      <c r="I94" s="159"/>
    </row>
    <row r="95" spans="1:9" ht="15.75" x14ac:dyDescent="0.25">
      <c r="A95" s="36" t="s">
        <v>21</v>
      </c>
      <c r="B95" s="36"/>
      <c r="C95" s="36" t="s">
        <v>16</v>
      </c>
      <c r="D95" s="36" t="s">
        <v>279</v>
      </c>
      <c r="E95" s="131" t="s">
        <v>226</v>
      </c>
      <c r="F95" s="55">
        <v>75000</v>
      </c>
      <c r="G95" s="55">
        <v>125000</v>
      </c>
      <c r="H95" s="127"/>
      <c r="I95" s="128"/>
    </row>
    <row r="96" spans="1:9" ht="15.75" x14ac:dyDescent="0.25">
      <c r="A96" s="146" t="s">
        <v>21</v>
      </c>
      <c r="B96" s="146"/>
      <c r="C96" s="146" t="s">
        <v>16</v>
      </c>
      <c r="D96" s="146" t="s">
        <v>105</v>
      </c>
      <c r="E96" s="131" t="s">
        <v>226</v>
      </c>
      <c r="F96" s="149" t="s">
        <v>343</v>
      </c>
      <c r="G96" s="149"/>
      <c r="H96" s="150" t="s">
        <v>344</v>
      </c>
      <c r="I96" s="128"/>
    </row>
    <row r="97" spans="1:9" ht="15.75" x14ac:dyDescent="0.25">
      <c r="A97" s="146" t="s">
        <v>21</v>
      </c>
      <c r="B97" s="146"/>
      <c r="C97" s="146" t="s">
        <v>12</v>
      </c>
      <c r="D97" s="146" t="s">
        <v>283</v>
      </c>
      <c r="E97" s="131" t="s">
        <v>282</v>
      </c>
      <c r="F97" s="148" t="s">
        <v>15</v>
      </c>
      <c r="G97" s="149"/>
      <c r="H97" s="150"/>
      <c r="I97" s="128"/>
    </row>
    <row r="98" spans="1:9" ht="15.75" x14ac:dyDescent="0.25">
      <c r="A98" s="146" t="s">
        <v>21</v>
      </c>
      <c r="B98" s="146"/>
      <c r="C98" s="146" t="s">
        <v>12</v>
      </c>
      <c r="D98" s="146" t="s">
        <v>292</v>
      </c>
      <c r="E98" s="126">
        <v>40643</v>
      </c>
      <c r="F98" s="148" t="s">
        <v>15</v>
      </c>
      <c r="G98" s="149"/>
      <c r="H98" s="150"/>
      <c r="I98" s="128"/>
    </row>
    <row r="99" spans="1:9" ht="15.75" x14ac:dyDescent="0.25">
      <c r="A99" s="146" t="s">
        <v>21</v>
      </c>
      <c r="B99" s="146"/>
      <c r="C99" s="146" t="s">
        <v>16</v>
      </c>
      <c r="D99" s="146" t="s">
        <v>378</v>
      </c>
      <c r="E99" s="126">
        <v>40659</v>
      </c>
      <c r="F99" s="148">
        <v>50000</v>
      </c>
      <c r="G99" s="149"/>
      <c r="H99" s="150"/>
      <c r="I99" s="128"/>
    </row>
    <row r="100" spans="1:9" ht="15.75" x14ac:dyDescent="0.25">
      <c r="A100" s="146" t="s">
        <v>11</v>
      </c>
      <c r="B100" s="146"/>
      <c r="C100" s="146"/>
      <c r="D100" s="146" t="s">
        <v>381</v>
      </c>
      <c r="E100" s="126" t="s">
        <v>382</v>
      </c>
      <c r="F100" s="148">
        <v>50000</v>
      </c>
      <c r="G100" s="149"/>
      <c r="H100" s="150"/>
      <c r="I100" s="128"/>
    </row>
    <row r="101" spans="1:9" s="15" customFormat="1" ht="15.75" x14ac:dyDescent="0.25">
      <c r="A101" s="155" t="s">
        <v>66</v>
      </c>
      <c r="B101" s="155"/>
      <c r="C101" s="155" t="s">
        <v>12</v>
      </c>
      <c r="D101" s="155" t="s">
        <v>418</v>
      </c>
      <c r="E101" s="156">
        <v>40665</v>
      </c>
      <c r="F101" s="157">
        <v>61600</v>
      </c>
      <c r="G101" s="160"/>
      <c r="H101" s="158"/>
      <c r="I101" s="159"/>
    </row>
    <row r="102" spans="1:9" s="7" customFormat="1" ht="15.75" x14ac:dyDescent="0.25">
      <c r="A102" s="52" t="s">
        <v>190</v>
      </c>
      <c r="B102" s="58"/>
      <c r="C102" s="58"/>
      <c r="D102" s="58"/>
      <c r="E102" s="123"/>
      <c r="F102" s="54">
        <f>SUM(F103:F124)</f>
        <v>866900</v>
      </c>
      <c r="G102" s="162"/>
      <c r="H102" s="124"/>
      <c r="I102" s="125"/>
    </row>
    <row r="103" spans="1:9" s="15" customFormat="1" ht="15.75" x14ac:dyDescent="0.25">
      <c r="A103" s="155" t="s">
        <v>66</v>
      </c>
      <c r="B103" s="155"/>
      <c r="C103" s="155" t="s">
        <v>12</v>
      </c>
      <c r="D103" s="155" t="s">
        <v>431</v>
      </c>
      <c r="E103" s="163" t="s">
        <v>430</v>
      </c>
      <c r="F103" s="160">
        <v>30800</v>
      </c>
      <c r="G103" s="160"/>
      <c r="H103" s="158"/>
      <c r="I103" s="159"/>
    </row>
    <row r="104" spans="1:9" s="15" customFormat="1" ht="15.75" x14ac:dyDescent="0.25">
      <c r="A104" s="155" t="s">
        <v>66</v>
      </c>
      <c r="B104" s="155"/>
      <c r="C104" s="155" t="s">
        <v>12</v>
      </c>
      <c r="D104" s="155" t="s">
        <v>527</v>
      </c>
      <c r="E104" s="163" t="s">
        <v>430</v>
      </c>
      <c r="F104" s="160">
        <v>10000</v>
      </c>
      <c r="G104" s="160"/>
      <c r="H104" s="158"/>
      <c r="I104" s="159"/>
    </row>
    <row r="105" spans="1:9" s="15" customFormat="1" ht="15.75" x14ac:dyDescent="0.25">
      <c r="A105" s="155" t="s">
        <v>66</v>
      </c>
      <c r="B105" s="155"/>
      <c r="C105" s="155" t="s">
        <v>12</v>
      </c>
      <c r="D105" s="155" t="s">
        <v>428</v>
      </c>
      <c r="E105" s="163" t="s">
        <v>429</v>
      </c>
      <c r="F105" s="157" t="s">
        <v>15</v>
      </c>
      <c r="G105" s="160"/>
      <c r="H105" s="158"/>
      <c r="I105" s="159"/>
    </row>
    <row r="106" spans="1:9" s="15" customFormat="1" ht="15.75" x14ac:dyDescent="0.25">
      <c r="A106" s="155" t="s">
        <v>66</v>
      </c>
      <c r="B106" s="155"/>
      <c r="C106" s="155" t="s">
        <v>16</v>
      </c>
      <c r="D106" s="155" t="s">
        <v>420</v>
      </c>
      <c r="E106" s="163" t="s">
        <v>30</v>
      </c>
      <c r="F106" s="157">
        <v>58000</v>
      </c>
      <c r="G106" s="160"/>
      <c r="H106" s="158"/>
      <c r="I106" s="159"/>
    </row>
    <row r="107" spans="1:9" s="15" customFormat="1" ht="15.75" x14ac:dyDescent="0.25">
      <c r="A107" s="155" t="s">
        <v>66</v>
      </c>
      <c r="B107" s="155"/>
      <c r="C107" s="155" t="s">
        <v>12</v>
      </c>
      <c r="D107" s="155" t="s">
        <v>432</v>
      </c>
      <c r="E107" s="156">
        <v>40669</v>
      </c>
      <c r="F107" s="157" t="s">
        <v>15</v>
      </c>
      <c r="G107" s="160"/>
      <c r="H107" s="158" t="s">
        <v>433</v>
      </c>
      <c r="I107" s="159"/>
    </row>
    <row r="108" spans="1:9" s="15" customFormat="1" ht="15.75" x14ac:dyDescent="0.25">
      <c r="A108" s="155" t="s">
        <v>21</v>
      </c>
      <c r="B108" s="155"/>
      <c r="C108" s="155" t="s">
        <v>16</v>
      </c>
      <c r="D108" s="155" t="s">
        <v>280</v>
      </c>
      <c r="E108" s="156" t="s">
        <v>455</v>
      </c>
      <c r="F108" s="157">
        <v>37500</v>
      </c>
      <c r="G108" s="160"/>
      <c r="H108" s="158"/>
      <c r="I108" s="159"/>
    </row>
    <row r="109" spans="1:9" s="15" customFormat="1" ht="15.75" x14ac:dyDescent="0.25">
      <c r="A109" s="155" t="s">
        <v>21</v>
      </c>
      <c r="B109" s="155"/>
      <c r="C109" s="155" t="s">
        <v>12</v>
      </c>
      <c r="D109" s="155" t="s">
        <v>385</v>
      </c>
      <c r="E109" s="164">
        <v>40682</v>
      </c>
      <c r="F109" s="157" t="s">
        <v>15</v>
      </c>
      <c r="G109" s="160"/>
      <c r="H109" s="158"/>
      <c r="I109" s="159"/>
    </row>
    <row r="110" spans="1:9" s="15" customFormat="1" ht="15.75" x14ac:dyDescent="0.25">
      <c r="A110" s="155" t="s">
        <v>21</v>
      </c>
      <c r="B110" s="155"/>
      <c r="C110" s="155" t="s">
        <v>16</v>
      </c>
      <c r="D110" s="155" t="s">
        <v>419</v>
      </c>
      <c r="E110" s="164" t="s">
        <v>30</v>
      </c>
      <c r="F110" s="157">
        <v>61600</v>
      </c>
      <c r="G110" s="160"/>
      <c r="H110" s="158"/>
      <c r="I110" s="159"/>
    </row>
    <row r="111" spans="1:9" s="15" customFormat="1" ht="15.75" x14ac:dyDescent="0.25">
      <c r="A111" s="155" t="s">
        <v>21</v>
      </c>
      <c r="B111" s="155"/>
      <c r="C111" s="155" t="s">
        <v>16</v>
      </c>
      <c r="D111" s="155" t="s">
        <v>434</v>
      </c>
      <c r="E111" s="164" t="s">
        <v>30</v>
      </c>
      <c r="F111" s="157">
        <v>30800</v>
      </c>
      <c r="G111" s="160"/>
      <c r="H111" s="158"/>
      <c r="I111" s="159"/>
    </row>
    <row r="112" spans="1:9" ht="15.75" x14ac:dyDescent="0.25">
      <c r="A112" s="36" t="s">
        <v>21</v>
      </c>
      <c r="B112" s="36"/>
      <c r="C112" s="36" t="s">
        <v>16</v>
      </c>
      <c r="D112" s="36" t="s">
        <v>435</v>
      </c>
      <c r="E112" s="131" t="s">
        <v>436</v>
      </c>
      <c r="F112" s="130">
        <v>30800</v>
      </c>
      <c r="G112" s="55"/>
      <c r="H112" s="165" t="s">
        <v>482</v>
      </c>
      <c r="I112" s="128"/>
    </row>
    <row r="113" spans="1:9" ht="15.75" x14ac:dyDescent="0.25">
      <c r="A113" s="36" t="s">
        <v>21</v>
      </c>
      <c r="B113" s="36"/>
      <c r="C113" s="36" t="s">
        <v>16</v>
      </c>
      <c r="D113" s="36" t="s">
        <v>439</v>
      </c>
      <c r="E113" s="131"/>
      <c r="F113" s="130">
        <v>75000</v>
      </c>
      <c r="G113" s="55"/>
      <c r="H113" s="127"/>
      <c r="I113" s="128"/>
    </row>
    <row r="114" spans="1:9" s="15" customFormat="1" ht="15.75" x14ac:dyDescent="0.25">
      <c r="A114" s="155" t="s">
        <v>19</v>
      </c>
      <c r="B114" s="155"/>
      <c r="C114" s="155" t="s">
        <v>233</v>
      </c>
      <c r="D114" s="155" t="s">
        <v>234</v>
      </c>
      <c r="E114" s="163" t="s">
        <v>244</v>
      </c>
      <c r="F114" s="160">
        <v>40000</v>
      </c>
      <c r="G114" s="160"/>
      <c r="H114" s="158"/>
      <c r="I114" s="159"/>
    </row>
    <row r="115" spans="1:9" s="15" customFormat="1" ht="15.75" x14ac:dyDescent="0.25">
      <c r="A115" s="155" t="s">
        <v>19</v>
      </c>
      <c r="B115" s="155"/>
      <c r="C115" s="155" t="s">
        <v>16</v>
      </c>
      <c r="D115" s="155" t="s">
        <v>414</v>
      </c>
      <c r="E115" s="156">
        <v>40679</v>
      </c>
      <c r="F115" s="160">
        <v>50000</v>
      </c>
      <c r="G115" s="160"/>
      <c r="H115" s="158"/>
      <c r="I115" s="159"/>
    </row>
    <row r="116" spans="1:9" ht="15.75" x14ac:dyDescent="0.25">
      <c r="A116" s="36" t="s">
        <v>19</v>
      </c>
      <c r="B116" s="36"/>
      <c r="C116" s="36" t="s">
        <v>12</v>
      </c>
      <c r="D116" s="36" t="s">
        <v>235</v>
      </c>
      <c r="E116" s="131" t="s">
        <v>203</v>
      </c>
      <c r="F116" s="55">
        <v>61600</v>
      </c>
      <c r="G116" s="55"/>
      <c r="H116" s="127"/>
      <c r="I116" s="128"/>
    </row>
    <row r="117" spans="1:9" s="15" customFormat="1" ht="15.75" x14ac:dyDescent="0.25">
      <c r="A117" s="155" t="s">
        <v>202</v>
      </c>
      <c r="B117" s="155"/>
      <c r="C117" s="155" t="s">
        <v>16</v>
      </c>
      <c r="D117" s="155" t="s">
        <v>31</v>
      </c>
      <c r="E117" s="163" t="s">
        <v>203</v>
      </c>
      <c r="F117" s="160">
        <v>55000</v>
      </c>
      <c r="G117" s="160"/>
      <c r="H117" s="158"/>
      <c r="I117" s="159"/>
    </row>
    <row r="118" spans="1:9" ht="18" customHeight="1" x14ac:dyDescent="0.25">
      <c r="A118" s="36" t="s">
        <v>11</v>
      </c>
      <c r="B118" s="36"/>
      <c r="C118" s="36" t="s">
        <v>16</v>
      </c>
      <c r="D118" s="36" t="s">
        <v>117</v>
      </c>
      <c r="E118" s="126" t="s">
        <v>192</v>
      </c>
      <c r="F118" s="55">
        <v>125000</v>
      </c>
      <c r="G118" s="55">
        <v>200000</v>
      </c>
      <c r="H118" s="127" t="s">
        <v>443</v>
      </c>
      <c r="I118" s="128"/>
    </row>
    <row r="119" spans="1:9" ht="15.75" x14ac:dyDescent="0.25">
      <c r="A119" s="36" t="s">
        <v>11</v>
      </c>
      <c r="B119" s="36"/>
      <c r="C119" s="36" t="s">
        <v>16</v>
      </c>
      <c r="D119" s="36" t="s">
        <v>411</v>
      </c>
      <c r="E119" s="126" t="s">
        <v>440</v>
      </c>
      <c r="F119" s="55">
        <v>50000</v>
      </c>
      <c r="G119" s="55"/>
      <c r="H119" s="127"/>
      <c r="I119" s="128"/>
    </row>
    <row r="120" spans="1:9" ht="15.75" x14ac:dyDescent="0.25">
      <c r="A120" s="36" t="s">
        <v>11</v>
      </c>
      <c r="B120" s="36"/>
      <c r="C120" s="36" t="s">
        <v>12</v>
      </c>
      <c r="D120" s="36" t="s">
        <v>444</v>
      </c>
      <c r="E120" s="126" t="s">
        <v>440</v>
      </c>
      <c r="F120" s="55">
        <v>25000</v>
      </c>
      <c r="G120" s="55"/>
      <c r="H120" s="166" t="s">
        <v>474</v>
      </c>
      <c r="I120" s="128"/>
    </row>
    <row r="121" spans="1:9" ht="15.75" x14ac:dyDescent="0.25">
      <c r="A121" s="36" t="s">
        <v>11</v>
      </c>
      <c r="B121" s="36"/>
      <c r="C121" s="36" t="s">
        <v>12</v>
      </c>
      <c r="D121" s="36" t="s">
        <v>445</v>
      </c>
      <c r="E121" s="126" t="s">
        <v>441</v>
      </c>
      <c r="F121" s="55">
        <v>30800</v>
      </c>
      <c r="G121" s="55"/>
      <c r="H121" s="127"/>
      <c r="I121" s="128"/>
    </row>
    <row r="122" spans="1:9" ht="15.75" x14ac:dyDescent="0.25">
      <c r="A122" s="36" t="s">
        <v>11</v>
      </c>
      <c r="B122" s="36"/>
      <c r="C122" s="36" t="s">
        <v>16</v>
      </c>
      <c r="D122" s="36" t="s">
        <v>459</v>
      </c>
      <c r="E122" s="126" t="s">
        <v>15</v>
      </c>
      <c r="F122" s="55">
        <v>60000</v>
      </c>
      <c r="G122" s="55"/>
      <c r="H122" s="127"/>
      <c r="I122" s="128"/>
    </row>
    <row r="123" spans="1:9" ht="15.75" x14ac:dyDescent="0.25">
      <c r="A123" s="36" t="s">
        <v>23</v>
      </c>
      <c r="B123" s="36"/>
      <c r="C123" s="36" t="s">
        <v>12</v>
      </c>
      <c r="D123" s="36" t="s">
        <v>363</v>
      </c>
      <c r="E123" s="131" t="s">
        <v>364</v>
      </c>
      <c r="F123" s="55">
        <v>15000</v>
      </c>
      <c r="G123" s="55"/>
      <c r="H123" s="127"/>
      <c r="I123" s="128"/>
    </row>
    <row r="124" spans="1:9" ht="15.75" x14ac:dyDescent="0.25">
      <c r="A124" s="36" t="s">
        <v>23</v>
      </c>
      <c r="B124" s="36"/>
      <c r="C124" s="36" t="s">
        <v>16</v>
      </c>
      <c r="D124" s="36" t="s">
        <v>365</v>
      </c>
      <c r="E124" s="131" t="s">
        <v>366</v>
      </c>
      <c r="F124" s="55">
        <v>20000</v>
      </c>
      <c r="G124" s="55"/>
      <c r="H124" s="127"/>
      <c r="I124" s="128"/>
    </row>
    <row r="125" spans="1:9" s="7" customFormat="1" ht="15.75" x14ac:dyDescent="0.25">
      <c r="A125" s="52" t="s">
        <v>193</v>
      </c>
      <c r="B125" s="58"/>
      <c r="C125" s="58"/>
      <c r="D125" s="58"/>
      <c r="E125" s="123"/>
      <c r="F125" s="54">
        <f>SUM(F126:F149)</f>
        <v>865200</v>
      </c>
      <c r="G125" s="162"/>
      <c r="H125" s="124"/>
      <c r="I125" s="125"/>
    </row>
    <row r="126" spans="1:9" ht="15.75" x14ac:dyDescent="0.25">
      <c r="A126" s="36" t="s">
        <v>23</v>
      </c>
      <c r="B126" s="36"/>
      <c r="C126" s="36" t="s">
        <v>12</v>
      </c>
      <c r="D126" s="36" t="s">
        <v>367</v>
      </c>
      <c r="E126" s="131" t="s">
        <v>450</v>
      </c>
      <c r="F126" s="55">
        <v>10000</v>
      </c>
      <c r="G126" s="55"/>
      <c r="H126" s="127" t="s">
        <v>204</v>
      </c>
      <c r="I126" s="128"/>
    </row>
    <row r="127" spans="1:9" s="15" customFormat="1" ht="17.25" customHeight="1" x14ac:dyDescent="0.25">
      <c r="A127" s="155" t="s">
        <v>19</v>
      </c>
      <c r="B127" s="155"/>
      <c r="C127" s="155" t="s">
        <v>12</v>
      </c>
      <c r="D127" s="155" t="s">
        <v>505</v>
      </c>
      <c r="E127" s="163" t="s">
        <v>506</v>
      </c>
      <c r="F127" s="157" t="s">
        <v>122</v>
      </c>
      <c r="G127" s="160"/>
      <c r="H127" s="167"/>
      <c r="I127" s="159"/>
    </row>
    <row r="128" spans="1:9" s="15" customFormat="1" ht="17.25" customHeight="1" x14ac:dyDescent="0.25">
      <c r="A128" s="155" t="s">
        <v>19</v>
      </c>
      <c r="B128" s="155"/>
      <c r="C128" s="155" t="s">
        <v>12</v>
      </c>
      <c r="D128" s="155" t="s">
        <v>507</v>
      </c>
      <c r="E128" s="163" t="s">
        <v>508</v>
      </c>
      <c r="F128" s="157" t="s">
        <v>15</v>
      </c>
      <c r="G128" s="160"/>
      <c r="H128" s="167"/>
      <c r="I128" s="159"/>
    </row>
    <row r="129" spans="1:9" s="15" customFormat="1" ht="15.75" x14ac:dyDescent="0.25">
      <c r="A129" s="155" t="s">
        <v>19</v>
      </c>
      <c r="B129" s="155"/>
      <c r="C129" s="155" t="s">
        <v>12</v>
      </c>
      <c r="D129" s="155" t="s">
        <v>426</v>
      </c>
      <c r="E129" s="163" t="s">
        <v>427</v>
      </c>
      <c r="F129" s="157">
        <v>5000</v>
      </c>
      <c r="G129" s="160"/>
      <c r="H129" s="158" t="s">
        <v>474</v>
      </c>
      <c r="I129" s="159"/>
    </row>
    <row r="130" spans="1:9" s="15" customFormat="1" ht="15.75" x14ac:dyDescent="0.25">
      <c r="A130" s="155" t="s">
        <v>19</v>
      </c>
      <c r="B130" s="155"/>
      <c r="C130" s="155" t="s">
        <v>509</v>
      </c>
      <c r="D130" s="155" t="s">
        <v>511</v>
      </c>
      <c r="E130" s="163" t="s">
        <v>510</v>
      </c>
      <c r="F130" s="157" t="s">
        <v>15</v>
      </c>
      <c r="G130" s="160"/>
      <c r="H130" s="158"/>
      <c r="I130" s="159"/>
    </row>
    <row r="131" spans="1:9" s="15" customFormat="1" ht="15.75" x14ac:dyDescent="0.25">
      <c r="A131" s="155" t="s">
        <v>11</v>
      </c>
      <c r="B131" s="155"/>
      <c r="C131" s="155" t="s">
        <v>12</v>
      </c>
      <c r="D131" s="155" t="s">
        <v>520</v>
      </c>
      <c r="E131" s="163" t="s">
        <v>455</v>
      </c>
      <c r="F131" s="157">
        <v>100000</v>
      </c>
      <c r="G131" s="160"/>
      <c r="H131" s="158"/>
      <c r="I131" s="159"/>
    </row>
    <row r="132" spans="1:9" s="15" customFormat="1" ht="15.75" customHeight="1" x14ac:dyDescent="0.25">
      <c r="A132" s="155" t="s">
        <v>11</v>
      </c>
      <c r="B132" s="155"/>
      <c r="C132" s="155" t="s">
        <v>12</v>
      </c>
      <c r="D132" s="155" t="s">
        <v>523</v>
      </c>
      <c r="E132" s="156" t="s">
        <v>521</v>
      </c>
      <c r="F132" s="157">
        <v>75000</v>
      </c>
      <c r="G132" s="160"/>
      <c r="H132" s="158" t="s">
        <v>522</v>
      </c>
      <c r="I132" s="159"/>
    </row>
    <row r="133" spans="1:9" ht="16.5" customHeight="1" x14ac:dyDescent="0.25">
      <c r="A133" s="36" t="s">
        <v>11</v>
      </c>
      <c r="B133" s="36"/>
      <c r="C133" s="36" t="s">
        <v>16</v>
      </c>
      <c r="D133" s="36" t="s">
        <v>255</v>
      </c>
      <c r="E133" s="126" t="s">
        <v>423</v>
      </c>
      <c r="F133" s="55">
        <v>35000</v>
      </c>
      <c r="G133" s="55"/>
      <c r="H133" s="127" t="s">
        <v>519</v>
      </c>
      <c r="I133" s="128"/>
    </row>
    <row r="134" spans="1:9" ht="15.75" x14ac:dyDescent="0.25">
      <c r="A134" s="36" t="s">
        <v>11</v>
      </c>
      <c r="B134" s="36"/>
      <c r="C134" s="36" t="s">
        <v>16</v>
      </c>
      <c r="D134" s="36" t="s">
        <v>485</v>
      </c>
      <c r="E134" s="126" t="s">
        <v>486</v>
      </c>
      <c r="F134" s="55">
        <v>20000</v>
      </c>
      <c r="G134" s="55"/>
      <c r="H134" s="127"/>
      <c r="I134" s="128"/>
    </row>
    <row r="135" spans="1:9" ht="15.75" customHeight="1" x14ac:dyDescent="0.25">
      <c r="A135" s="36" t="s">
        <v>11</v>
      </c>
      <c r="B135" s="36"/>
      <c r="C135" s="36" t="s">
        <v>16</v>
      </c>
      <c r="D135" s="36" t="s">
        <v>480</v>
      </c>
      <c r="E135" s="126">
        <v>40700</v>
      </c>
      <c r="F135" s="55">
        <v>15000</v>
      </c>
      <c r="G135" s="55"/>
      <c r="H135" s="158" t="s">
        <v>18</v>
      </c>
      <c r="I135" s="128"/>
    </row>
    <row r="136" spans="1:9" ht="14.25" customHeight="1" x14ac:dyDescent="0.25">
      <c r="A136" s="36" t="s">
        <v>11</v>
      </c>
      <c r="B136" s="36"/>
      <c r="C136" s="36" t="s">
        <v>16</v>
      </c>
      <c r="D136" s="36" t="s">
        <v>444</v>
      </c>
      <c r="E136" s="126" t="s">
        <v>447</v>
      </c>
      <c r="F136" s="55">
        <v>50000</v>
      </c>
      <c r="G136" s="55"/>
      <c r="H136" s="127" t="s">
        <v>474</v>
      </c>
      <c r="I136" s="128"/>
    </row>
    <row r="137" spans="1:9" ht="14.25" customHeight="1" x14ac:dyDescent="0.25">
      <c r="A137" s="36" t="s">
        <v>11</v>
      </c>
      <c r="B137" s="36"/>
      <c r="C137" s="36" t="s">
        <v>30</v>
      </c>
      <c r="D137" s="36" t="s">
        <v>524</v>
      </c>
      <c r="E137" s="126" t="s">
        <v>30</v>
      </c>
      <c r="F137" s="55">
        <v>25000</v>
      </c>
      <c r="G137" s="55"/>
      <c r="H137" s="127" t="s">
        <v>525</v>
      </c>
      <c r="I137" s="128"/>
    </row>
    <row r="138" spans="1:9" s="15" customFormat="1" ht="15.75" x14ac:dyDescent="0.25">
      <c r="A138" s="155" t="s">
        <v>21</v>
      </c>
      <c r="B138" s="155"/>
      <c r="C138" s="36" t="s">
        <v>16</v>
      </c>
      <c r="D138" s="155" t="s">
        <v>227</v>
      </c>
      <c r="E138" s="163" t="s">
        <v>285</v>
      </c>
      <c r="F138" s="157">
        <v>255200</v>
      </c>
      <c r="G138" s="160"/>
      <c r="H138" s="158" t="s">
        <v>229</v>
      </c>
      <c r="I138" s="159"/>
    </row>
    <row r="139" spans="1:9" s="15" customFormat="1" ht="15.75" x14ac:dyDescent="0.25">
      <c r="A139" s="155" t="s">
        <v>21</v>
      </c>
      <c r="B139" s="155"/>
      <c r="C139" s="36" t="s">
        <v>16</v>
      </c>
      <c r="D139" s="155" t="s">
        <v>559</v>
      </c>
      <c r="E139" s="163" t="s">
        <v>455</v>
      </c>
      <c r="F139" s="157">
        <v>100000</v>
      </c>
      <c r="G139" s="160"/>
      <c r="H139" s="158" t="s">
        <v>513</v>
      </c>
      <c r="I139" s="159"/>
    </row>
    <row r="140" spans="1:9" s="15" customFormat="1" ht="15.75" x14ac:dyDescent="0.25">
      <c r="A140" s="155" t="s">
        <v>21</v>
      </c>
      <c r="B140" s="155"/>
      <c r="C140" s="36" t="s">
        <v>16</v>
      </c>
      <c r="D140" s="155" t="s">
        <v>516</v>
      </c>
      <c r="E140" s="156">
        <v>40714</v>
      </c>
      <c r="F140" s="157" t="s">
        <v>122</v>
      </c>
      <c r="G140" s="160"/>
      <c r="H140" s="158"/>
      <c r="I140" s="159"/>
    </row>
    <row r="141" spans="1:9" s="15" customFormat="1" ht="15.75" x14ac:dyDescent="0.25">
      <c r="A141" s="155" t="s">
        <v>21</v>
      </c>
      <c r="B141" s="155"/>
      <c r="C141" s="36" t="s">
        <v>16</v>
      </c>
      <c r="D141" s="155" t="s">
        <v>437</v>
      </c>
      <c r="E141" s="163" t="s">
        <v>284</v>
      </c>
      <c r="F141" s="157">
        <v>0</v>
      </c>
      <c r="G141" s="160"/>
      <c r="H141" s="158" t="s">
        <v>229</v>
      </c>
      <c r="I141" s="159"/>
    </row>
    <row r="142" spans="1:9" s="15" customFormat="1" ht="14.25" customHeight="1" x14ac:dyDescent="0.25">
      <c r="A142" s="155" t="s">
        <v>21</v>
      </c>
      <c r="B142" s="155"/>
      <c r="C142" s="36" t="s">
        <v>16</v>
      </c>
      <c r="D142" s="155" t="s">
        <v>514</v>
      </c>
      <c r="E142" s="163" t="s">
        <v>515</v>
      </c>
      <c r="F142" s="157">
        <v>40000</v>
      </c>
      <c r="G142" s="160"/>
      <c r="H142" s="158" t="s">
        <v>229</v>
      </c>
      <c r="I142" s="159"/>
    </row>
    <row r="143" spans="1:9" s="15" customFormat="1" ht="15.75" x14ac:dyDescent="0.25">
      <c r="A143" s="155" t="s">
        <v>66</v>
      </c>
      <c r="B143" s="155"/>
      <c r="C143" s="155" t="s">
        <v>12</v>
      </c>
      <c r="D143" s="155" t="s">
        <v>413</v>
      </c>
      <c r="E143" s="156">
        <v>40704</v>
      </c>
      <c r="F143" s="157" t="s">
        <v>15</v>
      </c>
      <c r="G143" s="160"/>
      <c r="H143" s="158" t="s">
        <v>475</v>
      </c>
      <c r="I143" s="159"/>
    </row>
    <row r="144" spans="1:9" s="15" customFormat="1" ht="15.75" x14ac:dyDescent="0.25">
      <c r="A144" s="155" t="s">
        <v>66</v>
      </c>
      <c r="B144" s="155"/>
      <c r="C144" s="155" t="s">
        <v>12</v>
      </c>
      <c r="D144" s="155" t="s">
        <v>564</v>
      </c>
      <c r="E144" s="156" t="s">
        <v>565</v>
      </c>
      <c r="F144" s="157">
        <v>15000</v>
      </c>
      <c r="G144" s="160"/>
      <c r="H144" s="158" t="s">
        <v>474</v>
      </c>
      <c r="I144" s="159"/>
    </row>
    <row r="145" spans="1:9" ht="14.25" customHeight="1" x14ac:dyDescent="0.25">
      <c r="A145" s="36" t="s">
        <v>66</v>
      </c>
      <c r="B145" s="36"/>
      <c r="C145" s="36" t="s">
        <v>16</v>
      </c>
      <c r="D145" s="36" t="s">
        <v>476</v>
      </c>
      <c r="E145" s="126">
        <v>40723</v>
      </c>
      <c r="F145" s="55">
        <v>60000</v>
      </c>
      <c r="G145" s="55"/>
      <c r="H145" s="158" t="s">
        <v>504</v>
      </c>
      <c r="I145" s="128"/>
    </row>
    <row r="146" spans="1:9" ht="14.25" customHeight="1" x14ac:dyDescent="0.25">
      <c r="A146" s="36" t="s">
        <v>66</v>
      </c>
      <c r="B146" s="36"/>
      <c r="C146" s="36" t="s">
        <v>16</v>
      </c>
      <c r="D146" s="36" t="s">
        <v>549</v>
      </c>
      <c r="E146" s="126" t="s">
        <v>550</v>
      </c>
      <c r="F146" s="130" t="s">
        <v>15</v>
      </c>
      <c r="G146" s="55"/>
      <c r="H146" s="158" t="s">
        <v>551</v>
      </c>
      <c r="I146" s="128"/>
    </row>
    <row r="147" spans="1:9" s="15" customFormat="1" ht="15.75" x14ac:dyDescent="0.25">
      <c r="A147" s="155" t="s">
        <v>23</v>
      </c>
      <c r="B147" s="155"/>
      <c r="C147" s="155" t="s">
        <v>16</v>
      </c>
      <c r="D147" s="155" t="s">
        <v>369</v>
      </c>
      <c r="E147" s="163" t="s">
        <v>368</v>
      </c>
      <c r="F147" s="160">
        <v>30000</v>
      </c>
      <c r="G147" s="160"/>
      <c r="H147" s="158" t="s">
        <v>18</v>
      </c>
      <c r="I147" s="159"/>
    </row>
    <row r="148" spans="1:9" s="15" customFormat="1" ht="15.75" x14ac:dyDescent="0.25">
      <c r="A148" s="155" t="s">
        <v>23</v>
      </c>
      <c r="B148" s="155"/>
      <c r="C148" s="155" t="s">
        <v>16</v>
      </c>
      <c r="D148" s="155" t="s">
        <v>372</v>
      </c>
      <c r="E148" s="163" t="s">
        <v>371</v>
      </c>
      <c r="F148" s="160">
        <v>0</v>
      </c>
      <c r="G148" s="160"/>
      <c r="H148" s="158" t="s">
        <v>477</v>
      </c>
      <c r="I148" s="159"/>
    </row>
    <row r="149" spans="1:9" ht="15.75" x14ac:dyDescent="0.25">
      <c r="A149" s="36" t="s">
        <v>23</v>
      </c>
      <c r="B149" s="36"/>
      <c r="C149" s="36" t="s">
        <v>16</v>
      </c>
      <c r="D149" s="36" t="s">
        <v>361</v>
      </c>
      <c r="E149" s="131" t="s">
        <v>451</v>
      </c>
      <c r="F149" s="55">
        <v>30000</v>
      </c>
      <c r="G149" s="55"/>
      <c r="H149" s="127" t="s">
        <v>478</v>
      </c>
      <c r="I149" s="128"/>
    </row>
    <row r="150" spans="1:9" s="7" customFormat="1" ht="15.75" x14ac:dyDescent="0.25">
      <c r="A150" s="52" t="s">
        <v>209</v>
      </c>
      <c r="B150" s="58"/>
      <c r="C150" s="58"/>
      <c r="D150" s="58"/>
      <c r="E150" s="123"/>
      <c r="F150" s="54">
        <f>SUM(F151:F171)</f>
        <v>972300</v>
      </c>
      <c r="G150" s="162"/>
      <c r="H150" s="124"/>
      <c r="I150" s="125"/>
    </row>
    <row r="151" spans="1:9" s="15" customFormat="1" ht="15.75" x14ac:dyDescent="0.25">
      <c r="A151" s="155" t="s">
        <v>304</v>
      </c>
      <c r="B151" s="155"/>
      <c r="C151" s="155" t="s">
        <v>16</v>
      </c>
      <c r="D151" s="155" t="s">
        <v>605</v>
      </c>
      <c r="E151" s="163" t="s">
        <v>30</v>
      </c>
      <c r="F151" s="160">
        <v>100000</v>
      </c>
      <c r="G151" s="160"/>
      <c r="H151" s="167"/>
      <c r="I151" s="159"/>
    </row>
    <row r="152" spans="1:9" s="15" customFormat="1" ht="15.75" x14ac:dyDescent="0.25">
      <c r="A152" s="155" t="s">
        <v>23</v>
      </c>
      <c r="B152" s="155"/>
      <c r="C152" s="155" t="s">
        <v>16</v>
      </c>
      <c r="D152" s="155" t="s">
        <v>452</v>
      </c>
      <c r="E152" s="163" t="s">
        <v>453</v>
      </c>
      <c r="F152" s="160">
        <v>30000</v>
      </c>
      <c r="G152" s="160"/>
      <c r="H152" s="167" t="s">
        <v>504</v>
      </c>
      <c r="I152" s="159"/>
    </row>
    <row r="153" spans="1:9" s="15" customFormat="1" ht="15.75" x14ac:dyDescent="0.25">
      <c r="A153" s="155" t="s">
        <v>23</v>
      </c>
      <c r="B153" s="155"/>
      <c r="C153" s="155" t="s">
        <v>12</v>
      </c>
      <c r="D153" s="155" t="s">
        <v>454</v>
      </c>
      <c r="E153" s="163" t="s">
        <v>209</v>
      </c>
      <c r="F153" s="160">
        <v>35000</v>
      </c>
      <c r="G153" s="160"/>
      <c r="H153" s="158"/>
      <c r="I153" s="159"/>
    </row>
    <row r="154" spans="1:9" s="15" customFormat="1" ht="15.75" x14ac:dyDescent="0.25">
      <c r="A154" s="155" t="s">
        <v>23</v>
      </c>
      <c r="B154" s="155"/>
      <c r="C154" s="155" t="s">
        <v>16</v>
      </c>
      <c r="D154" s="155" t="s">
        <v>370</v>
      </c>
      <c r="E154" s="163" t="s">
        <v>537</v>
      </c>
      <c r="F154" s="160">
        <v>100000</v>
      </c>
      <c r="G154" s="160"/>
      <c r="H154" s="167" t="s">
        <v>606</v>
      </c>
      <c r="I154" s="159"/>
    </row>
    <row r="155" spans="1:9" s="15" customFormat="1" ht="15.75" x14ac:dyDescent="0.25">
      <c r="A155" s="155" t="s">
        <v>19</v>
      </c>
      <c r="B155" s="155"/>
      <c r="C155" s="155" t="s">
        <v>16</v>
      </c>
      <c r="D155" s="155" t="s">
        <v>467</v>
      </c>
      <c r="E155" s="156" t="s">
        <v>512</v>
      </c>
      <c r="F155" s="160">
        <v>100000</v>
      </c>
      <c r="G155" s="160"/>
      <c r="H155" s="158" t="s">
        <v>504</v>
      </c>
      <c r="I155" s="159"/>
    </row>
    <row r="156" spans="1:9" s="15" customFormat="1" ht="15.75" x14ac:dyDescent="0.25">
      <c r="A156" s="155" t="s">
        <v>19</v>
      </c>
      <c r="B156" s="155"/>
      <c r="C156" s="155" t="s">
        <v>16</v>
      </c>
      <c r="D156" s="155" t="s">
        <v>607</v>
      </c>
      <c r="E156" s="156">
        <v>40710</v>
      </c>
      <c r="F156" s="157">
        <v>30800</v>
      </c>
      <c r="G156" s="160"/>
      <c r="H156" s="158" t="s">
        <v>608</v>
      </c>
      <c r="I156" s="159"/>
    </row>
    <row r="157" spans="1:9" s="15" customFormat="1" ht="17.25" customHeight="1" x14ac:dyDescent="0.25">
      <c r="A157" s="155" t="s">
        <v>19</v>
      </c>
      <c r="B157" s="155"/>
      <c r="C157" s="155" t="s">
        <v>16</v>
      </c>
      <c r="D157" s="155" t="s">
        <v>100</v>
      </c>
      <c r="E157" s="163" t="s">
        <v>506</v>
      </c>
      <c r="F157" s="160">
        <v>100000</v>
      </c>
      <c r="G157" s="160"/>
      <c r="H157" s="158" t="s">
        <v>504</v>
      </c>
      <c r="I157" s="159"/>
    </row>
    <row r="158" spans="1:9" ht="14.25" customHeight="1" x14ac:dyDescent="0.25">
      <c r="A158" s="155" t="s">
        <v>268</v>
      </c>
      <c r="B158" s="155"/>
      <c r="C158" s="155" t="s">
        <v>12</v>
      </c>
      <c r="D158" s="155" t="s">
        <v>425</v>
      </c>
      <c r="E158" s="163" t="s">
        <v>30</v>
      </c>
      <c r="F158" s="160">
        <v>30800</v>
      </c>
      <c r="G158" s="160"/>
      <c r="H158" s="158" t="s">
        <v>472</v>
      </c>
      <c r="I158" s="159"/>
    </row>
    <row r="159" spans="1:9" ht="14.25" customHeight="1" x14ac:dyDescent="0.25">
      <c r="A159" s="155" t="s">
        <v>268</v>
      </c>
      <c r="B159" s="155"/>
      <c r="C159" s="155" t="s">
        <v>12</v>
      </c>
      <c r="D159" s="155" t="s">
        <v>546</v>
      </c>
      <c r="E159" s="163" t="s">
        <v>30</v>
      </c>
      <c r="F159" s="160">
        <v>30800</v>
      </c>
      <c r="G159" s="160"/>
      <c r="H159" s="158" t="s">
        <v>472</v>
      </c>
      <c r="I159" s="159"/>
    </row>
    <row r="160" spans="1:9" ht="15.75" x14ac:dyDescent="0.25">
      <c r="A160" s="155" t="s">
        <v>268</v>
      </c>
      <c r="B160" s="155"/>
      <c r="C160" s="155" t="s">
        <v>12</v>
      </c>
      <c r="D160" s="155" t="s">
        <v>547</v>
      </c>
      <c r="E160" s="163" t="s">
        <v>584</v>
      </c>
      <c r="F160" s="157" t="s">
        <v>15</v>
      </c>
      <c r="G160" s="160"/>
      <c r="H160" s="167" t="s">
        <v>473</v>
      </c>
      <c r="I160" s="159"/>
    </row>
    <row r="161" spans="1:9" ht="15.75" x14ac:dyDescent="0.25">
      <c r="A161" s="36" t="s">
        <v>11</v>
      </c>
      <c r="B161" s="36"/>
      <c r="C161" s="36" t="s">
        <v>16</v>
      </c>
      <c r="D161" s="36" t="s">
        <v>448</v>
      </c>
      <c r="E161" s="126" t="s">
        <v>449</v>
      </c>
      <c r="F161" s="55">
        <v>35000</v>
      </c>
      <c r="G161" s="55"/>
      <c r="H161" s="127" t="s">
        <v>615</v>
      </c>
      <c r="I161" s="128"/>
    </row>
    <row r="162" spans="1:9" ht="15.75" x14ac:dyDescent="0.25">
      <c r="A162" s="36" t="s">
        <v>11</v>
      </c>
      <c r="B162" s="36"/>
      <c r="C162" s="36" t="s">
        <v>12</v>
      </c>
      <c r="D162" s="36" t="s">
        <v>623</v>
      </c>
      <c r="E162" s="126" t="s">
        <v>622</v>
      </c>
      <c r="F162" s="55">
        <v>20000</v>
      </c>
      <c r="G162" s="55"/>
      <c r="H162" s="127"/>
      <c r="I162" s="128"/>
    </row>
    <row r="163" spans="1:9" ht="15.75" x14ac:dyDescent="0.25">
      <c r="A163" s="36" t="s">
        <v>11</v>
      </c>
      <c r="B163" s="36"/>
      <c r="C163" s="36" t="s">
        <v>12</v>
      </c>
      <c r="D163" s="36" t="s">
        <v>624</v>
      </c>
      <c r="E163" s="126" t="s">
        <v>622</v>
      </c>
      <c r="F163" s="130" t="s">
        <v>122</v>
      </c>
      <c r="G163" s="55"/>
      <c r="H163" s="127"/>
      <c r="I163" s="128"/>
    </row>
    <row r="164" spans="1:9" ht="15.75" x14ac:dyDescent="0.25">
      <c r="A164" s="36" t="s">
        <v>11</v>
      </c>
      <c r="B164" s="36"/>
      <c r="C164" s="36" t="s">
        <v>16</v>
      </c>
      <c r="D164" s="36" t="s">
        <v>446</v>
      </c>
      <c r="E164" s="126">
        <v>40748</v>
      </c>
      <c r="F164" s="55">
        <v>134500</v>
      </c>
      <c r="G164" s="55"/>
      <c r="H164" s="167" t="s">
        <v>517</v>
      </c>
      <c r="I164" s="128"/>
    </row>
    <row r="165" spans="1:9" ht="15.75" x14ac:dyDescent="0.25">
      <c r="A165" s="36" t="s">
        <v>11</v>
      </c>
      <c r="B165" s="36"/>
      <c r="C165" s="36" t="s">
        <v>16</v>
      </c>
      <c r="D165" s="36" t="s">
        <v>620</v>
      </c>
      <c r="E165" s="126" t="s">
        <v>417</v>
      </c>
      <c r="F165" s="55">
        <v>75000</v>
      </c>
      <c r="G165" s="55"/>
      <c r="H165" s="167"/>
      <c r="I165" s="128"/>
    </row>
    <row r="166" spans="1:9" s="15" customFormat="1" ht="31.5" x14ac:dyDescent="0.25">
      <c r="A166" s="155" t="s">
        <v>66</v>
      </c>
      <c r="B166" s="155"/>
      <c r="C166" s="155" t="s">
        <v>16</v>
      </c>
      <c r="D166" s="155" t="s">
        <v>386</v>
      </c>
      <c r="E166" s="163" t="s">
        <v>417</v>
      </c>
      <c r="F166" s="160">
        <v>60000</v>
      </c>
      <c r="G166" s="160"/>
      <c r="H166" s="158" t="s">
        <v>616</v>
      </c>
      <c r="I166" s="159"/>
    </row>
    <row r="167" spans="1:9" s="15" customFormat="1" ht="15.75" x14ac:dyDescent="0.25">
      <c r="A167" s="36" t="s">
        <v>66</v>
      </c>
      <c r="B167" s="36"/>
      <c r="C167" s="36" t="s">
        <v>16</v>
      </c>
      <c r="D167" s="36" t="s">
        <v>518</v>
      </c>
      <c r="E167" s="131" t="s">
        <v>535</v>
      </c>
      <c r="F167" s="55" t="s">
        <v>635</v>
      </c>
      <c r="G167" s="55"/>
      <c r="H167" s="166" t="s">
        <v>204</v>
      </c>
      <c r="I167" s="128"/>
    </row>
    <row r="168" spans="1:9" s="15" customFormat="1" ht="15.75" x14ac:dyDescent="0.25">
      <c r="A168" s="36" t="s">
        <v>66</v>
      </c>
      <c r="B168" s="36"/>
      <c r="C168" s="36" t="s">
        <v>12</v>
      </c>
      <c r="D168" s="36" t="s">
        <v>610</v>
      </c>
      <c r="E168" s="131" t="s">
        <v>611</v>
      </c>
      <c r="F168" s="55">
        <v>0</v>
      </c>
      <c r="G168" s="55"/>
      <c r="H168" s="166" t="s">
        <v>204</v>
      </c>
      <c r="I168" s="128"/>
    </row>
    <row r="169" spans="1:9" s="15" customFormat="1" ht="15.75" x14ac:dyDescent="0.25">
      <c r="A169" s="36" t="s">
        <v>66</v>
      </c>
      <c r="B169" s="36"/>
      <c r="C169" s="36" t="s">
        <v>30</v>
      </c>
      <c r="D169" s="36" t="s">
        <v>629</v>
      </c>
      <c r="E169" s="131" t="s">
        <v>30</v>
      </c>
      <c r="F169" s="55">
        <v>28800</v>
      </c>
      <c r="G169" s="55"/>
      <c r="H169" s="166" t="s">
        <v>630</v>
      </c>
      <c r="I169" s="128"/>
    </row>
    <row r="170" spans="1:9" s="15" customFormat="1" ht="15.75" x14ac:dyDescent="0.25">
      <c r="A170" s="155" t="s">
        <v>21</v>
      </c>
      <c r="B170" s="155"/>
      <c r="C170" s="155" t="s">
        <v>16</v>
      </c>
      <c r="D170" s="155" t="s">
        <v>456</v>
      </c>
      <c r="E170" s="163" t="s">
        <v>536</v>
      </c>
      <c r="F170" s="157">
        <v>0</v>
      </c>
      <c r="G170" s="160"/>
      <c r="H170" s="167" t="s">
        <v>635</v>
      </c>
      <c r="I170" s="159"/>
    </row>
    <row r="171" spans="1:9" s="15" customFormat="1" ht="15.75" x14ac:dyDescent="0.25">
      <c r="A171" s="155" t="s">
        <v>21</v>
      </c>
      <c r="B171" s="155"/>
      <c r="C171" s="155" t="s">
        <v>12</v>
      </c>
      <c r="D171" s="155" t="s">
        <v>628</v>
      </c>
      <c r="E171" s="163" t="s">
        <v>30</v>
      </c>
      <c r="F171" s="157">
        <v>61600</v>
      </c>
      <c r="G171" s="160"/>
      <c r="H171" s="167"/>
      <c r="I171" s="159"/>
    </row>
    <row r="172" spans="1:9" s="15" customFormat="1" ht="15.75" x14ac:dyDescent="0.25">
      <c r="A172" s="155" t="s">
        <v>11</v>
      </c>
      <c r="B172" s="155"/>
      <c r="C172" s="155" t="s">
        <v>30</v>
      </c>
      <c r="D172" s="155" t="s">
        <v>649</v>
      </c>
      <c r="E172" s="163" t="s">
        <v>30</v>
      </c>
      <c r="F172" s="157">
        <v>60000</v>
      </c>
      <c r="G172" s="160"/>
      <c r="H172" s="167"/>
      <c r="I172" s="159"/>
    </row>
    <row r="173" spans="1:9" s="7" customFormat="1" ht="15.75" x14ac:dyDescent="0.25">
      <c r="A173" s="52" t="s">
        <v>210</v>
      </c>
      <c r="B173" s="58"/>
      <c r="C173" s="58"/>
      <c r="D173" s="58"/>
      <c r="E173" s="123"/>
      <c r="F173" s="54">
        <f>SUM(F174:F195)</f>
        <v>692286</v>
      </c>
      <c r="G173" s="162"/>
      <c r="H173" s="124"/>
      <c r="I173" s="125"/>
    </row>
    <row r="174" spans="1:9" s="15" customFormat="1" ht="15.75" x14ac:dyDescent="0.25">
      <c r="A174" s="155" t="s">
        <v>11</v>
      </c>
      <c r="B174" s="155"/>
      <c r="C174" s="155" t="s">
        <v>16</v>
      </c>
      <c r="D174" s="155" t="s">
        <v>682</v>
      </c>
      <c r="E174" s="163" t="s">
        <v>30</v>
      </c>
      <c r="F174" s="160">
        <v>45000</v>
      </c>
      <c r="G174" s="160"/>
      <c r="H174" s="158"/>
      <c r="I174" s="159"/>
    </row>
    <row r="175" spans="1:9" ht="14.25" customHeight="1" x14ac:dyDescent="0.25">
      <c r="A175" s="155" t="s">
        <v>11</v>
      </c>
      <c r="B175" s="155"/>
      <c r="C175" s="155" t="s">
        <v>16</v>
      </c>
      <c r="D175" s="155" t="s">
        <v>570</v>
      </c>
      <c r="E175" s="163" t="s">
        <v>625</v>
      </c>
      <c r="F175" s="157">
        <v>15000</v>
      </c>
      <c r="G175" s="160"/>
      <c r="H175" s="158" t="s">
        <v>617</v>
      </c>
      <c r="I175" s="159"/>
    </row>
    <row r="176" spans="1:9" ht="31.5" x14ac:dyDescent="0.25">
      <c r="A176" s="36" t="s">
        <v>66</v>
      </c>
      <c r="B176" s="36"/>
      <c r="C176" s="36" t="s">
        <v>16</v>
      </c>
      <c r="D176" s="36" t="s">
        <v>267</v>
      </c>
      <c r="E176" s="131" t="s">
        <v>541</v>
      </c>
      <c r="F176" s="55">
        <v>52000</v>
      </c>
      <c r="G176" s="55"/>
      <c r="H176" s="158" t="s">
        <v>504</v>
      </c>
      <c r="I176" s="128" t="s">
        <v>687</v>
      </c>
    </row>
    <row r="177" spans="1:9" ht="15.75" x14ac:dyDescent="0.25">
      <c r="A177" s="36" t="s">
        <v>66</v>
      </c>
      <c r="B177" s="36"/>
      <c r="C177" s="36" t="s">
        <v>16</v>
      </c>
      <c r="D177" s="36" t="s">
        <v>686</v>
      </c>
      <c r="E177" s="131" t="s">
        <v>541</v>
      </c>
      <c r="F177" s="55">
        <v>15000</v>
      </c>
      <c r="G177" s="55"/>
      <c r="H177" s="158" t="s">
        <v>504</v>
      </c>
      <c r="I177" s="128"/>
    </row>
    <row r="178" spans="1:9" ht="15.75" x14ac:dyDescent="0.25">
      <c r="A178" s="36" t="s">
        <v>66</v>
      </c>
      <c r="B178" s="36"/>
      <c r="C178" s="36" t="s">
        <v>16</v>
      </c>
      <c r="D178" s="36" t="s">
        <v>681</v>
      </c>
      <c r="E178" s="131" t="s">
        <v>541</v>
      </c>
      <c r="F178" s="55">
        <v>12786</v>
      </c>
      <c r="G178" s="55"/>
      <c r="H178" s="158" t="s">
        <v>504</v>
      </c>
      <c r="I178" s="128"/>
    </row>
    <row r="179" spans="1:9" ht="15.75" x14ac:dyDescent="0.25">
      <c r="A179" s="36" t="s">
        <v>66</v>
      </c>
      <c r="B179" s="36"/>
      <c r="C179" s="36" t="s">
        <v>16</v>
      </c>
      <c r="D179" s="36" t="s">
        <v>646</v>
      </c>
      <c r="E179" s="131" t="s">
        <v>541</v>
      </c>
      <c r="F179" s="55">
        <v>30800</v>
      </c>
      <c r="G179" s="55"/>
      <c r="H179" s="158" t="s">
        <v>504</v>
      </c>
      <c r="I179" s="128"/>
    </row>
    <row r="180" spans="1:9" ht="15.75" x14ac:dyDescent="0.25">
      <c r="A180" s="36" t="s">
        <v>66</v>
      </c>
      <c r="B180" s="36"/>
      <c r="C180" s="36" t="s">
        <v>16</v>
      </c>
      <c r="D180" s="36" t="s">
        <v>374</v>
      </c>
      <c r="E180" s="131" t="s">
        <v>540</v>
      </c>
      <c r="F180" s="55">
        <v>17000</v>
      </c>
      <c r="G180" s="55"/>
      <c r="H180" s="158" t="s">
        <v>504</v>
      </c>
      <c r="I180" s="128" t="s">
        <v>679</v>
      </c>
    </row>
    <row r="181" spans="1:9" ht="15.75" x14ac:dyDescent="0.25">
      <c r="A181" s="36" t="s">
        <v>66</v>
      </c>
      <c r="B181" s="36"/>
      <c r="C181" s="36" t="s">
        <v>16</v>
      </c>
      <c r="D181" s="36" t="s">
        <v>538</v>
      </c>
      <c r="E181" s="131" t="s">
        <v>539</v>
      </c>
      <c r="F181" s="55">
        <v>30800</v>
      </c>
      <c r="G181" s="55"/>
      <c r="H181" s="158" t="s">
        <v>504</v>
      </c>
      <c r="I181" s="128"/>
    </row>
    <row r="182" spans="1:9" s="15" customFormat="1" ht="15.75" x14ac:dyDescent="0.25">
      <c r="A182" s="36" t="s">
        <v>66</v>
      </c>
      <c r="B182" s="36"/>
      <c r="C182" s="36" t="s">
        <v>16</v>
      </c>
      <c r="D182" s="36" t="s">
        <v>548</v>
      </c>
      <c r="E182" s="131" t="s">
        <v>539</v>
      </c>
      <c r="F182" s="55">
        <v>6500</v>
      </c>
      <c r="G182" s="55"/>
      <c r="H182" s="158" t="s">
        <v>504</v>
      </c>
      <c r="I182" s="128" t="s">
        <v>688</v>
      </c>
    </row>
    <row r="183" spans="1:9" s="15" customFormat="1" ht="15.75" x14ac:dyDescent="0.25">
      <c r="A183" s="36" t="s">
        <v>66</v>
      </c>
      <c r="B183" s="36"/>
      <c r="C183" s="36" t="s">
        <v>16</v>
      </c>
      <c r="D183" s="36" t="s">
        <v>566</v>
      </c>
      <c r="E183" s="131" t="s">
        <v>539</v>
      </c>
      <c r="F183" s="55">
        <v>25000</v>
      </c>
      <c r="G183" s="55"/>
      <c r="H183" s="158" t="s">
        <v>504</v>
      </c>
      <c r="I183" s="128" t="s">
        <v>678</v>
      </c>
    </row>
    <row r="184" spans="1:9" s="15" customFormat="1" ht="15.75" x14ac:dyDescent="0.25">
      <c r="A184" s="155" t="s">
        <v>21</v>
      </c>
      <c r="B184" s="155"/>
      <c r="C184" s="155" t="s">
        <v>16</v>
      </c>
      <c r="D184" s="155" t="s">
        <v>560</v>
      </c>
      <c r="E184" s="163" t="s">
        <v>561</v>
      </c>
      <c r="F184" s="160">
        <v>61600</v>
      </c>
      <c r="G184" s="160"/>
      <c r="H184" s="158" t="s">
        <v>504</v>
      </c>
      <c r="I184" s="159"/>
    </row>
    <row r="185" spans="1:9" s="15" customFormat="1" ht="15.75" x14ac:dyDescent="0.25">
      <c r="A185" s="155" t="s">
        <v>21</v>
      </c>
      <c r="B185" s="155"/>
      <c r="C185" s="155" t="s">
        <v>16</v>
      </c>
      <c r="D185" s="155" t="s">
        <v>438</v>
      </c>
      <c r="E185" s="163" t="s">
        <v>542</v>
      </c>
      <c r="F185" s="157">
        <v>90000</v>
      </c>
      <c r="G185" s="160"/>
      <c r="H185" s="158" t="s">
        <v>504</v>
      </c>
      <c r="I185" s="159"/>
    </row>
    <row r="186" spans="1:9" s="15" customFormat="1" ht="15.75" x14ac:dyDescent="0.25">
      <c r="A186" s="155" t="s">
        <v>21</v>
      </c>
      <c r="B186" s="155"/>
      <c r="C186" s="155" t="s">
        <v>16</v>
      </c>
      <c r="D186" s="155" t="s">
        <v>424</v>
      </c>
      <c r="E186" s="163" t="s">
        <v>544</v>
      </c>
      <c r="F186" s="157">
        <v>75000</v>
      </c>
      <c r="G186" s="160"/>
      <c r="H186" s="158" t="s">
        <v>504</v>
      </c>
      <c r="I186" s="159"/>
    </row>
    <row r="187" spans="1:9" s="15" customFormat="1" ht="15.75" x14ac:dyDescent="0.25">
      <c r="A187" s="155" t="s">
        <v>245</v>
      </c>
      <c r="B187" s="155"/>
      <c r="C187" s="155" t="s">
        <v>16</v>
      </c>
      <c r="D187" s="155" t="s">
        <v>543</v>
      </c>
      <c r="E187" s="163" t="s">
        <v>544</v>
      </c>
      <c r="F187" s="157">
        <v>50000</v>
      </c>
      <c r="G187" s="160"/>
      <c r="H187" s="158" t="s">
        <v>504</v>
      </c>
      <c r="I187" s="159"/>
    </row>
    <row r="188" spans="1:9" s="15" customFormat="1" ht="15.75" x14ac:dyDescent="0.25">
      <c r="A188" s="155" t="s">
        <v>21</v>
      </c>
      <c r="B188" s="155"/>
      <c r="C188" s="155" t="s">
        <v>16</v>
      </c>
      <c r="D188" s="155" t="s">
        <v>415</v>
      </c>
      <c r="E188" s="163" t="s">
        <v>545</v>
      </c>
      <c r="F188" s="160">
        <v>60000</v>
      </c>
      <c r="G188" s="160"/>
      <c r="H188" s="158" t="s">
        <v>504</v>
      </c>
      <c r="I188" s="159"/>
    </row>
    <row r="189" spans="1:9" s="15" customFormat="1" ht="15.75" x14ac:dyDescent="0.25">
      <c r="A189" s="155" t="s">
        <v>21</v>
      </c>
      <c r="B189" s="155"/>
      <c r="C189" s="155" t="s">
        <v>15</v>
      </c>
      <c r="D189" s="155" t="s">
        <v>676</v>
      </c>
      <c r="E189" s="163" t="s">
        <v>545</v>
      </c>
      <c r="F189" s="160">
        <v>15000</v>
      </c>
      <c r="G189" s="160"/>
      <c r="H189" s="158" t="s">
        <v>677</v>
      </c>
      <c r="I189" s="159"/>
    </row>
    <row r="190" spans="1:9" ht="14.25" customHeight="1" x14ac:dyDescent="0.25">
      <c r="A190" s="155" t="s">
        <v>21</v>
      </c>
      <c r="B190" s="155"/>
      <c r="C190" s="155" t="s">
        <v>16</v>
      </c>
      <c r="D190" s="155" t="s">
        <v>562</v>
      </c>
      <c r="E190" s="163" t="s">
        <v>563</v>
      </c>
      <c r="F190" s="157">
        <v>30800</v>
      </c>
      <c r="G190" s="160"/>
      <c r="H190" s="158" t="s">
        <v>504</v>
      </c>
      <c r="I190" s="159"/>
    </row>
    <row r="191" spans="1:9" ht="14.25" customHeight="1" x14ac:dyDescent="0.25">
      <c r="A191" s="155" t="s">
        <v>21</v>
      </c>
      <c r="B191" s="155"/>
      <c r="C191" s="155" t="s">
        <v>233</v>
      </c>
      <c r="D191" s="155" t="s">
        <v>683</v>
      </c>
      <c r="E191" s="163" t="s">
        <v>563</v>
      </c>
      <c r="F191" s="157">
        <v>30000</v>
      </c>
      <c r="G191" s="160"/>
      <c r="H191" s="158" t="s">
        <v>504</v>
      </c>
      <c r="I191" s="159"/>
    </row>
    <row r="192" spans="1:9" ht="14.25" customHeight="1" x14ac:dyDescent="0.25">
      <c r="A192" s="155" t="s">
        <v>66</v>
      </c>
      <c r="B192" s="155"/>
      <c r="C192" s="155" t="s">
        <v>16</v>
      </c>
      <c r="D192" s="155" t="s">
        <v>684</v>
      </c>
      <c r="E192" s="163" t="s">
        <v>30</v>
      </c>
      <c r="F192" s="157">
        <v>15000</v>
      </c>
      <c r="G192" s="160"/>
      <c r="H192" s="158"/>
      <c r="I192" s="159"/>
    </row>
    <row r="193" spans="1:9" ht="14.25" customHeight="1" x14ac:dyDescent="0.25">
      <c r="A193" s="155" t="s">
        <v>66</v>
      </c>
      <c r="B193" s="155"/>
      <c r="C193" s="155" t="s">
        <v>16</v>
      </c>
      <c r="D193" s="155" t="s">
        <v>685</v>
      </c>
      <c r="E193" s="163" t="s">
        <v>30</v>
      </c>
      <c r="F193" s="157">
        <v>15000</v>
      </c>
      <c r="G193" s="160"/>
      <c r="H193" s="158"/>
      <c r="I193" s="159"/>
    </row>
    <row r="194" spans="1:9" ht="14.25" customHeight="1" x14ac:dyDescent="0.25">
      <c r="A194" s="36" t="s">
        <v>21</v>
      </c>
      <c r="B194" s="36"/>
      <c r="C194" s="36" t="s">
        <v>12</v>
      </c>
      <c r="D194" s="36" t="s">
        <v>604</v>
      </c>
      <c r="E194" s="131" t="s">
        <v>210</v>
      </c>
      <c r="F194" s="130" t="s">
        <v>15</v>
      </c>
      <c r="G194" s="55"/>
      <c r="H194" s="127" t="s">
        <v>474</v>
      </c>
      <c r="I194" s="128"/>
    </row>
    <row r="195" spans="1:9" ht="32.25" customHeight="1" x14ac:dyDescent="0.25">
      <c r="A195" s="155" t="s">
        <v>11</v>
      </c>
      <c r="B195" s="155"/>
      <c r="C195" s="155" t="s">
        <v>16</v>
      </c>
      <c r="D195" s="155" t="s">
        <v>680</v>
      </c>
      <c r="E195" s="163" t="s">
        <v>15</v>
      </c>
      <c r="F195" s="157" t="s">
        <v>15</v>
      </c>
      <c r="G195" s="160"/>
      <c r="H195" s="158" t="s">
        <v>647</v>
      </c>
      <c r="I195" s="159"/>
    </row>
    <row r="196" spans="1:9" s="7" customFormat="1" ht="15.75" x14ac:dyDescent="0.25">
      <c r="A196" s="52" t="s">
        <v>211</v>
      </c>
      <c r="B196" s="58"/>
      <c r="C196" s="58"/>
      <c r="D196" s="58"/>
      <c r="E196" s="123"/>
      <c r="F196" s="54">
        <f>SUM(F197:F307)</f>
        <v>5752000</v>
      </c>
      <c r="G196" s="162"/>
      <c r="H196" s="124"/>
      <c r="I196" s="125"/>
    </row>
    <row r="197" spans="1:9" ht="14.25" customHeight="1" x14ac:dyDescent="0.25">
      <c r="A197" s="36" t="s">
        <v>19</v>
      </c>
      <c r="B197" s="36"/>
      <c r="C197" s="36" t="s">
        <v>16</v>
      </c>
      <c r="D197" s="36" t="s">
        <v>809</v>
      </c>
      <c r="E197" s="131" t="s">
        <v>657</v>
      </c>
      <c r="F197" s="130" t="s">
        <v>900</v>
      </c>
      <c r="G197" s="55"/>
      <c r="H197" s="127" t="s">
        <v>810</v>
      </c>
      <c r="I197" s="128"/>
    </row>
    <row r="198" spans="1:9" ht="14.25" customHeight="1" x14ac:dyDescent="0.25">
      <c r="A198" s="36" t="s">
        <v>19</v>
      </c>
      <c r="B198" s="36"/>
      <c r="C198" s="36" t="s">
        <v>30</v>
      </c>
      <c r="D198" s="36" t="s">
        <v>811</v>
      </c>
      <c r="E198" s="131" t="s">
        <v>30</v>
      </c>
      <c r="F198" s="130">
        <v>15000</v>
      </c>
      <c r="G198" s="55"/>
      <c r="H198" s="127"/>
      <c r="I198" s="128"/>
    </row>
    <row r="199" spans="1:9" ht="14.25" customHeight="1" x14ac:dyDescent="0.25">
      <c r="A199" s="36" t="s">
        <v>19</v>
      </c>
      <c r="B199" s="36"/>
      <c r="C199" s="36" t="s">
        <v>30</v>
      </c>
      <c r="D199" s="36" t="s">
        <v>812</v>
      </c>
      <c r="E199" s="131" t="s">
        <v>30</v>
      </c>
      <c r="F199" s="130">
        <v>7500</v>
      </c>
      <c r="G199" s="55"/>
      <c r="H199" s="127"/>
      <c r="I199" s="128"/>
    </row>
    <row r="200" spans="1:9" ht="14.25" customHeight="1" x14ac:dyDescent="0.25">
      <c r="A200" s="36" t="s">
        <v>19</v>
      </c>
      <c r="B200" s="36"/>
      <c r="C200" s="36" t="s">
        <v>30</v>
      </c>
      <c r="D200" s="36" t="s">
        <v>813</v>
      </c>
      <c r="E200" s="131" t="s">
        <v>30</v>
      </c>
      <c r="F200" s="130">
        <v>10000</v>
      </c>
      <c r="G200" s="55"/>
      <c r="H200" s="127"/>
      <c r="I200" s="128"/>
    </row>
    <row r="201" spans="1:9" ht="14.25" customHeight="1" x14ac:dyDescent="0.25">
      <c r="A201" s="36" t="s">
        <v>19</v>
      </c>
      <c r="B201" s="36"/>
      <c r="C201" s="36" t="s">
        <v>30</v>
      </c>
      <c r="D201" s="36" t="s">
        <v>814</v>
      </c>
      <c r="E201" s="131" t="s">
        <v>30</v>
      </c>
      <c r="F201" s="130">
        <v>5000</v>
      </c>
      <c r="G201" s="55"/>
      <c r="H201" s="127"/>
      <c r="I201" s="128"/>
    </row>
    <row r="202" spans="1:9" s="15" customFormat="1" ht="15.75" x14ac:dyDescent="0.25">
      <c r="A202" s="155" t="s">
        <v>23</v>
      </c>
      <c r="B202" s="155"/>
      <c r="C202" s="155" t="s">
        <v>16</v>
      </c>
      <c r="D202" s="155" t="s">
        <v>614</v>
      </c>
      <c r="E202" s="163" t="s">
        <v>707</v>
      </c>
      <c r="F202" s="157">
        <v>5000</v>
      </c>
      <c r="G202" s="160"/>
      <c r="H202" s="158" t="s">
        <v>504</v>
      </c>
      <c r="I202" s="159"/>
    </row>
    <row r="203" spans="1:9" s="15" customFormat="1" ht="15.75" x14ac:dyDescent="0.25">
      <c r="A203" s="155" t="s">
        <v>23</v>
      </c>
      <c r="B203" s="155"/>
      <c r="C203" s="155" t="s">
        <v>16</v>
      </c>
      <c r="D203" s="155" t="s">
        <v>695</v>
      </c>
      <c r="E203" s="163" t="s">
        <v>690</v>
      </c>
      <c r="F203" s="157">
        <v>8000</v>
      </c>
      <c r="G203" s="160"/>
      <c r="H203" s="158"/>
      <c r="I203" s="159"/>
    </row>
    <row r="204" spans="1:9" s="15" customFormat="1" ht="15.75" x14ac:dyDescent="0.25">
      <c r="A204" s="155" t="s">
        <v>23</v>
      </c>
      <c r="B204" s="155"/>
      <c r="C204" s="155" t="s">
        <v>16</v>
      </c>
      <c r="D204" s="155" t="s">
        <v>839</v>
      </c>
      <c r="E204" s="163" t="s">
        <v>15</v>
      </c>
      <c r="F204" s="157">
        <v>19000</v>
      </c>
      <c r="G204" s="160"/>
      <c r="H204" s="168">
        <v>40801</v>
      </c>
      <c r="I204" s="159"/>
    </row>
    <row r="205" spans="1:9" s="15" customFormat="1" ht="15.75" x14ac:dyDescent="0.25">
      <c r="A205" s="155" t="s">
        <v>23</v>
      </c>
      <c r="B205" s="155"/>
      <c r="C205" s="155" t="s">
        <v>16</v>
      </c>
      <c r="D205" s="155" t="s">
        <v>696</v>
      </c>
      <c r="E205" s="163" t="s">
        <v>697</v>
      </c>
      <c r="F205" s="157">
        <v>17000</v>
      </c>
      <c r="G205" s="160"/>
      <c r="H205" s="158"/>
      <c r="I205" s="159"/>
    </row>
    <row r="206" spans="1:9" s="15" customFormat="1" ht="15.75" x14ac:dyDescent="0.25">
      <c r="A206" s="155" t="s">
        <v>23</v>
      </c>
      <c r="B206" s="155"/>
      <c r="C206" s="155" t="s">
        <v>12</v>
      </c>
      <c r="D206" s="155" t="s">
        <v>805</v>
      </c>
      <c r="E206" s="156">
        <v>40829</v>
      </c>
      <c r="F206" s="157">
        <v>25000</v>
      </c>
      <c r="G206" s="160"/>
      <c r="H206" s="158"/>
      <c r="I206" s="159"/>
    </row>
    <row r="207" spans="1:9" s="15" customFormat="1" ht="15.75" x14ac:dyDescent="0.25">
      <c r="A207" s="155" t="s">
        <v>23</v>
      </c>
      <c r="B207" s="155"/>
      <c r="C207" s="155" t="s">
        <v>12</v>
      </c>
      <c r="D207" s="155" t="s">
        <v>837</v>
      </c>
      <c r="E207" s="156">
        <v>40821</v>
      </c>
      <c r="F207" s="157">
        <v>7500</v>
      </c>
      <c r="G207" s="160"/>
      <c r="H207" s="158"/>
      <c r="I207" s="159"/>
    </row>
    <row r="208" spans="1:9" s="15" customFormat="1" ht="15.75" x14ac:dyDescent="0.25">
      <c r="A208" s="155" t="s">
        <v>11</v>
      </c>
      <c r="B208" s="155"/>
      <c r="C208" s="155" t="s">
        <v>16</v>
      </c>
      <c r="D208" s="155" t="s">
        <v>795</v>
      </c>
      <c r="E208" s="169" t="s">
        <v>796</v>
      </c>
      <c r="F208" s="160">
        <v>50000</v>
      </c>
      <c r="G208" s="160"/>
      <c r="H208" s="158" t="s">
        <v>612</v>
      </c>
      <c r="I208" s="170" t="s">
        <v>708</v>
      </c>
    </row>
    <row r="209" spans="1:9" s="15" customFormat="1" ht="15.75" x14ac:dyDescent="0.25">
      <c r="A209" s="155" t="s">
        <v>11</v>
      </c>
      <c r="B209" s="155"/>
      <c r="C209" s="155" t="s">
        <v>16</v>
      </c>
      <c r="D209" s="155" t="s">
        <v>672</v>
      </c>
      <c r="E209" s="163" t="s">
        <v>673</v>
      </c>
      <c r="F209" s="160">
        <v>100000</v>
      </c>
      <c r="G209" s="160"/>
      <c r="H209" s="158" t="s">
        <v>504</v>
      </c>
      <c r="I209" s="159"/>
    </row>
    <row r="210" spans="1:9" s="15" customFormat="1" ht="15.75" x14ac:dyDescent="0.25">
      <c r="A210" s="155" t="s">
        <v>11</v>
      </c>
      <c r="B210" s="155"/>
      <c r="C210" s="155" t="s">
        <v>16</v>
      </c>
      <c r="D210" s="155" t="s">
        <v>626</v>
      </c>
      <c r="E210" s="163" t="s">
        <v>561</v>
      </c>
      <c r="F210" s="157">
        <v>100000</v>
      </c>
      <c r="G210" s="160"/>
      <c r="H210" s="158" t="s">
        <v>504</v>
      </c>
      <c r="I210" s="159"/>
    </row>
    <row r="211" spans="1:9" s="15" customFormat="1" ht="15.75" x14ac:dyDescent="0.25">
      <c r="A211" s="155" t="s">
        <v>11</v>
      </c>
      <c r="B211" s="155"/>
      <c r="C211" s="155" t="s">
        <v>16</v>
      </c>
      <c r="D211" s="155" t="s">
        <v>709</v>
      </c>
      <c r="E211" s="163">
        <v>9.19</v>
      </c>
      <c r="F211" s="157">
        <v>150000</v>
      </c>
      <c r="G211" s="160"/>
      <c r="H211" s="158" t="s">
        <v>504</v>
      </c>
      <c r="I211" s="159"/>
    </row>
    <row r="212" spans="1:9" s="15" customFormat="1" ht="13.5" customHeight="1" x14ac:dyDescent="0.25">
      <c r="A212" s="155" t="s">
        <v>11</v>
      </c>
      <c r="B212" s="155"/>
      <c r="C212" s="155" t="s">
        <v>16</v>
      </c>
      <c r="D212" s="155" t="s">
        <v>689</v>
      </c>
      <c r="E212" s="163" t="s">
        <v>526</v>
      </c>
      <c r="F212" s="160">
        <v>5000</v>
      </c>
      <c r="G212" s="160"/>
      <c r="H212" s="167" t="s">
        <v>831</v>
      </c>
      <c r="I212" s="159"/>
    </row>
    <row r="213" spans="1:9" ht="15.75" x14ac:dyDescent="0.25">
      <c r="A213" s="36" t="s">
        <v>21</v>
      </c>
      <c r="B213" s="36"/>
      <c r="C213" s="36" t="s">
        <v>16</v>
      </c>
      <c r="D213" s="36" t="s">
        <v>191</v>
      </c>
      <c r="E213" s="163" t="s">
        <v>442</v>
      </c>
      <c r="F213" s="55">
        <v>75000</v>
      </c>
      <c r="G213" s="55"/>
      <c r="H213" s="127" t="s">
        <v>504</v>
      </c>
      <c r="I213" s="128"/>
    </row>
    <row r="214" spans="1:9" ht="15.75" x14ac:dyDescent="0.25">
      <c r="A214" s="36" t="s">
        <v>21</v>
      </c>
      <c r="B214" s="36"/>
      <c r="C214" s="36" t="s">
        <v>16</v>
      </c>
      <c r="D214" s="36" t="s">
        <v>568</v>
      </c>
      <c r="E214" s="163" t="s">
        <v>569</v>
      </c>
      <c r="F214" s="55">
        <v>135000</v>
      </c>
      <c r="G214" s="55"/>
      <c r="H214" s="127" t="s">
        <v>504</v>
      </c>
      <c r="I214" s="128"/>
    </row>
    <row r="215" spans="1:9" ht="15.75" x14ac:dyDescent="0.25">
      <c r="A215" s="36" t="s">
        <v>21</v>
      </c>
      <c r="B215" s="36"/>
      <c r="C215" s="36" t="s">
        <v>16</v>
      </c>
      <c r="D215" s="36" t="s">
        <v>613</v>
      </c>
      <c r="E215" s="163" t="s">
        <v>569</v>
      </c>
      <c r="F215" s="55">
        <v>130000</v>
      </c>
      <c r="G215" s="55"/>
      <c r="H215" s="127" t="s">
        <v>504</v>
      </c>
      <c r="I215" s="128" t="s">
        <v>797</v>
      </c>
    </row>
    <row r="216" spans="1:9" ht="15.75" x14ac:dyDescent="0.25">
      <c r="A216" s="36" t="s">
        <v>21</v>
      </c>
      <c r="B216" s="36"/>
      <c r="C216" s="36" t="s">
        <v>16</v>
      </c>
      <c r="D216" s="36" t="s">
        <v>710</v>
      </c>
      <c r="E216" s="163" t="s">
        <v>711</v>
      </c>
      <c r="F216" s="130">
        <v>144000</v>
      </c>
      <c r="G216" s="55"/>
      <c r="H216" s="127"/>
      <c r="I216" s="128" t="s">
        <v>692</v>
      </c>
    </row>
    <row r="217" spans="1:9" ht="15.75" x14ac:dyDescent="0.25">
      <c r="A217" s="36" t="s">
        <v>21</v>
      </c>
      <c r="B217" s="36"/>
      <c r="C217" s="36" t="s">
        <v>16</v>
      </c>
      <c r="D217" s="36" t="s">
        <v>829</v>
      </c>
      <c r="E217" s="163" t="s">
        <v>711</v>
      </c>
      <c r="F217" s="130">
        <v>0</v>
      </c>
      <c r="G217" s="55"/>
      <c r="H217" s="127"/>
      <c r="I217" s="128"/>
    </row>
    <row r="218" spans="1:9" ht="15.75" x14ac:dyDescent="0.25">
      <c r="A218" s="36" t="s">
        <v>21</v>
      </c>
      <c r="B218" s="36"/>
      <c r="C218" s="36" t="s">
        <v>16</v>
      </c>
      <c r="D218" s="36" t="s">
        <v>830</v>
      </c>
      <c r="E218" s="163" t="s">
        <v>711</v>
      </c>
      <c r="F218" s="130">
        <v>100000</v>
      </c>
      <c r="G218" s="55"/>
      <c r="H218" s="127"/>
      <c r="I218" s="128"/>
    </row>
    <row r="219" spans="1:9" s="78" customFormat="1" ht="15.75" x14ac:dyDescent="0.25">
      <c r="A219" s="171" t="s">
        <v>670</v>
      </c>
      <c r="B219" s="171"/>
      <c r="C219" s="171" t="s">
        <v>12</v>
      </c>
      <c r="D219" s="171" t="s">
        <v>671</v>
      </c>
      <c r="E219" s="79" t="s">
        <v>635</v>
      </c>
      <c r="F219" s="172">
        <v>0</v>
      </c>
      <c r="G219" s="172"/>
      <c r="H219" s="166"/>
      <c r="I219" s="173"/>
    </row>
    <row r="220" spans="1:9" ht="15.75" x14ac:dyDescent="0.25">
      <c r="A220" s="36" t="s">
        <v>21</v>
      </c>
      <c r="B220" s="36"/>
      <c r="C220" s="36" t="s">
        <v>16</v>
      </c>
      <c r="D220" s="36" t="s">
        <v>674</v>
      </c>
      <c r="E220" s="163" t="s">
        <v>675</v>
      </c>
      <c r="F220" s="130" t="s">
        <v>15</v>
      </c>
      <c r="G220" s="55"/>
      <c r="H220" s="127" t="s">
        <v>504</v>
      </c>
      <c r="I220" s="128"/>
    </row>
    <row r="221" spans="1:9" s="15" customFormat="1" ht="15.75" x14ac:dyDescent="0.25">
      <c r="A221" s="155" t="s">
        <v>11</v>
      </c>
      <c r="B221" s="155"/>
      <c r="C221" s="155" t="s">
        <v>64</v>
      </c>
      <c r="D221" s="155" t="s">
        <v>631</v>
      </c>
      <c r="E221" s="163" t="s">
        <v>690</v>
      </c>
      <c r="F221" s="157">
        <v>100000</v>
      </c>
      <c r="G221" s="160"/>
      <c r="H221" s="158" t="s">
        <v>807</v>
      </c>
      <c r="I221" s="159" t="s">
        <v>691</v>
      </c>
    </row>
    <row r="222" spans="1:9" s="15" customFormat="1" ht="15.75" x14ac:dyDescent="0.25">
      <c r="A222" s="155" t="s">
        <v>11</v>
      </c>
      <c r="B222" s="155"/>
      <c r="C222" s="155" t="s">
        <v>16</v>
      </c>
      <c r="D222" s="155" t="s">
        <v>808</v>
      </c>
      <c r="E222" s="163"/>
      <c r="F222" s="157">
        <v>100000</v>
      </c>
      <c r="G222" s="160"/>
      <c r="H222" s="158"/>
      <c r="I222" s="159"/>
    </row>
    <row r="223" spans="1:9" s="7" customFormat="1" ht="15.75" x14ac:dyDescent="0.25">
      <c r="A223" s="52" t="s">
        <v>212</v>
      </c>
      <c r="B223" s="58"/>
      <c r="C223" s="58"/>
      <c r="D223" s="58"/>
      <c r="E223" s="123"/>
      <c r="F223" s="54">
        <f>SUM(F224:F251)</f>
        <v>805250</v>
      </c>
      <c r="G223" s="162"/>
      <c r="H223" s="124"/>
      <c r="I223" s="125"/>
    </row>
    <row r="224" spans="1:9" s="15" customFormat="1" ht="15.75" x14ac:dyDescent="0.25">
      <c r="A224" s="174" t="s">
        <v>304</v>
      </c>
      <c r="B224" s="155"/>
      <c r="C224" s="155" t="s">
        <v>16</v>
      </c>
      <c r="D224" s="155" t="s">
        <v>945</v>
      </c>
      <c r="E224" s="163" t="s">
        <v>946</v>
      </c>
      <c r="F224" s="175" t="s">
        <v>122</v>
      </c>
      <c r="G224" s="160"/>
      <c r="H224" s="158"/>
      <c r="I224" s="159"/>
    </row>
    <row r="225" spans="1:9" s="15" customFormat="1" ht="15.75" x14ac:dyDescent="0.25">
      <c r="A225" s="155" t="s">
        <v>11</v>
      </c>
      <c r="B225" s="155"/>
      <c r="C225" s="155" t="s">
        <v>12</v>
      </c>
      <c r="D225" s="155" t="s">
        <v>627</v>
      </c>
      <c r="E225" s="163" t="s">
        <v>694</v>
      </c>
      <c r="F225" s="157">
        <v>10000</v>
      </c>
      <c r="G225" s="160"/>
      <c r="H225" s="158" t="s">
        <v>943</v>
      </c>
      <c r="I225" s="159"/>
    </row>
    <row r="226" spans="1:9" s="15" customFormat="1" ht="15.75" x14ac:dyDescent="0.25">
      <c r="A226" s="155" t="s">
        <v>11</v>
      </c>
      <c r="B226" s="155"/>
      <c r="C226" s="155" t="s">
        <v>16</v>
      </c>
      <c r="D226" s="155" t="s">
        <v>487</v>
      </c>
      <c r="E226" s="163" t="s">
        <v>693</v>
      </c>
      <c r="F226" s="157">
        <v>25000</v>
      </c>
      <c r="G226" s="160"/>
      <c r="H226" s="158" t="s">
        <v>800</v>
      </c>
      <c r="I226" s="159"/>
    </row>
    <row r="227" spans="1:9" s="15" customFormat="1" ht="15.75" x14ac:dyDescent="0.25">
      <c r="A227" s="155" t="s">
        <v>11</v>
      </c>
      <c r="B227" s="155"/>
      <c r="C227" s="155" t="s">
        <v>64</v>
      </c>
      <c r="D227" s="155" t="s">
        <v>798</v>
      </c>
      <c r="E227" s="163" t="s">
        <v>799</v>
      </c>
      <c r="F227" s="157" t="s">
        <v>15</v>
      </c>
      <c r="G227" s="160"/>
      <c r="H227" s="158" t="s">
        <v>802</v>
      </c>
      <c r="I227" s="159"/>
    </row>
    <row r="228" spans="1:9" s="15" customFormat="1" ht="15.75" x14ac:dyDescent="0.25">
      <c r="A228" s="155" t="s">
        <v>11</v>
      </c>
      <c r="B228" s="155"/>
      <c r="C228" s="155" t="s">
        <v>16</v>
      </c>
      <c r="D228" s="155" t="s">
        <v>964</v>
      </c>
      <c r="E228" s="163" t="s">
        <v>923</v>
      </c>
      <c r="F228" s="157">
        <v>30800</v>
      </c>
      <c r="G228" s="160"/>
      <c r="H228" s="158"/>
      <c r="I228" s="159"/>
    </row>
    <row r="229" spans="1:9" s="15" customFormat="1" ht="15.75" x14ac:dyDescent="0.25">
      <c r="A229" s="155" t="s">
        <v>11</v>
      </c>
      <c r="B229" s="155"/>
      <c r="C229" s="155" t="s">
        <v>16</v>
      </c>
      <c r="D229" s="155" t="s">
        <v>715</v>
      </c>
      <c r="E229" s="164" t="s">
        <v>924</v>
      </c>
      <c r="F229" s="157">
        <v>26500</v>
      </c>
      <c r="G229" s="160"/>
      <c r="H229" s="158" t="s">
        <v>504</v>
      </c>
      <c r="I229" s="159"/>
    </row>
    <row r="230" spans="1:9" s="15" customFormat="1" ht="15.75" x14ac:dyDescent="0.25">
      <c r="A230" s="155" t="s">
        <v>11</v>
      </c>
      <c r="B230" s="155"/>
      <c r="C230" s="155" t="s">
        <v>16</v>
      </c>
      <c r="D230" s="155" t="s">
        <v>716</v>
      </c>
      <c r="E230" s="164" t="s">
        <v>801</v>
      </c>
      <c r="F230" s="157">
        <v>32500</v>
      </c>
      <c r="G230" s="160"/>
      <c r="H230" s="158" t="s">
        <v>504</v>
      </c>
      <c r="I230" s="159"/>
    </row>
    <row r="231" spans="1:9" s="15" customFormat="1" ht="15.75" x14ac:dyDescent="0.25">
      <c r="A231" s="155" t="s">
        <v>11</v>
      </c>
      <c r="B231" s="155"/>
      <c r="C231" s="155" t="s">
        <v>16</v>
      </c>
      <c r="D231" s="155" t="s">
        <v>720</v>
      </c>
      <c r="E231" s="164" t="s">
        <v>801</v>
      </c>
      <c r="F231" s="157">
        <v>30800</v>
      </c>
      <c r="G231" s="160"/>
      <c r="H231" s="158" t="s">
        <v>504</v>
      </c>
      <c r="I231" s="159"/>
    </row>
    <row r="232" spans="1:9" s="15" customFormat="1" ht="15.75" x14ac:dyDescent="0.25">
      <c r="A232" s="155" t="s">
        <v>23</v>
      </c>
      <c r="B232" s="155"/>
      <c r="C232" s="155" t="s">
        <v>12</v>
      </c>
      <c r="D232" s="155" t="s">
        <v>698</v>
      </c>
      <c r="E232" s="156">
        <v>40821</v>
      </c>
      <c r="F232" s="160">
        <v>2000</v>
      </c>
      <c r="G232" s="160"/>
      <c r="H232" s="167"/>
      <c r="I232" s="159"/>
    </row>
    <row r="233" spans="1:9" ht="15.75" x14ac:dyDescent="0.25">
      <c r="A233" s="36" t="s">
        <v>23</v>
      </c>
      <c r="B233" s="36"/>
      <c r="C233" s="36" t="s">
        <v>12</v>
      </c>
      <c r="D233" s="36" t="s">
        <v>803</v>
      </c>
      <c r="E233" s="126">
        <v>40829</v>
      </c>
      <c r="F233" s="55">
        <v>10000</v>
      </c>
      <c r="G233" s="55"/>
      <c r="H233" s="167" t="s">
        <v>804</v>
      </c>
      <c r="I233" s="128"/>
    </row>
    <row r="234" spans="1:9" ht="15.75" x14ac:dyDescent="0.25">
      <c r="A234" s="36" t="s">
        <v>23</v>
      </c>
      <c r="B234" s="36"/>
      <c r="C234" s="36" t="s">
        <v>16</v>
      </c>
      <c r="D234" s="36" t="s">
        <v>373</v>
      </c>
      <c r="E234" s="126">
        <v>40843</v>
      </c>
      <c r="F234" s="55">
        <v>15000</v>
      </c>
      <c r="G234" s="55"/>
      <c r="H234" s="167" t="s">
        <v>933</v>
      </c>
      <c r="I234" s="128"/>
    </row>
    <row r="235" spans="1:9" ht="15.75" x14ac:dyDescent="0.25">
      <c r="A235" s="36" t="s">
        <v>23</v>
      </c>
      <c r="B235" s="36"/>
      <c r="C235" s="36" t="s">
        <v>16</v>
      </c>
      <c r="D235" s="36" t="s">
        <v>932</v>
      </c>
      <c r="E235" s="126">
        <v>40850</v>
      </c>
      <c r="F235" s="55">
        <v>30000</v>
      </c>
      <c r="G235" s="55"/>
      <c r="H235" s="167" t="s">
        <v>939</v>
      </c>
      <c r="I235" s="128"/>
    </row>
    <row r="236" spans="1:9" s="15" customFormat="1" ht="15.75" x14ac:dyDescent="0.25">
      <c r="A236" s="155" t="s">
        <v>66</v>
      </c>
      <c r="B236" s="155"/>
      <c r="C236" s="155" t="s">
        <v>233</v>
      </c>
      <c r="D236" s="155" t="s">
        <v>718</v>
      </c>
      <c r="E236" s="79" t="s">
        <v>635</v>
      </c>
      <c r="F236" s="157">
        <v>0</v>
      </c>
      <c r="G236" s="160"/>
      <c r="H236" s="167" t="s">
        <v>504</v>
      </c>
      <c r="I236" s="159"/>
    </row>
    <row r="237" spans="1:9" s="15" customFormat="1" ht="14.25" customHeight="1" x14ac:dyDescent="0.25">
      <c r="A237" s="155" t="s">
        <v>66</v>
      </c>
      <c r="B237" s="155"/>
      <c r="C237" s="155" t="s">
        <v>16</v>
      </c>
      <c r="D237" s="155" t="s">
        <v>240</v>
      </c>
      <c r="E237" s="163" t="s">
        <v>603</v>
      </c>
      <c r="F237" s="160">
        <v>84500</v>
      </c>
      <c r="G237" s="160"/>
      <c r="H237" s="167" t="s">
        <v>504</v>
      </c>
      <c r="I237" s="159"/>
    </row>
    <row r="238" spans="1:9" s="15" customFormat="1" ht="14.25" customHeight="1" x14ac:dyDescent="0.25">
      <c r="A238" s="155" t="s">
        <v>66</v>
      </c>
      <c r="B238" s="155"/>
      <c r="C238" s="155" t="s">
        <v>16</v>
      </c>
      <c r="D238" s="155" t="s">
        <v>719</v>
      </c>
      <c r="E238" s="163" t="s">
        <v>603</v>
      </c>
      <c r="F238" s="157">
        <v>28750</v>
      </c>
      <c r="G238" s="160"/>
      <c r="H238" s="167" t="s">
        <v>504</v>
      </c>
      <c r="I238" s="159"/>
    </row>
    <row r="239" spans="1:9" ht="15.75" x14ac:dyDescent="0.25">
      <c r="A239" s="36" t="s">
        <v>66</v>
      </c>
      <c r="B239" s="36"/>
      <c r="C239" s="36" t="s">
        <v>12</v>
      </c>
      <c r="D239" s="36" t="s">
        <v>776</v>
      </c>
      <c r="E239" s="163" t="s">
        <v>836</v>
      </c>
      <c r="F239" s="130">
        <v>0</v>
      </c>
      <c r="G239" s="55"/>
      <c r="H239" s="127" t="s">
        <v>792</v>
      </c>
      <c r="I239" s="128"/>
    </row>
    <row r="240" spans="1:9" ht="15.75" x14ac:dyDescent="0.25">
      <c r="A240" s="36" t="s">
        <v>66</v>
      </c>
      <c r="B240" s="36"/>
      <c r="C240" s="36" t="s">
        <v>12</v>
      </c>
      <c r="D240" s="36" t="s">
        <v>793</v>
      </c>
      <c r="E240" s="79" t="s">
        <v>635</v>
      </c>
      <c r="F240" s="130">
        <v>0</v>
      </c>
      <c r="G240" s="55"/>
      <c r="H240" s="127" t="s">
        <v>791</v>
      </c>
      <c r="I240" s="128"/>
    </row>
    <row r="241" spans="1:9" s="15" customFormat="1" ht="15.75" x14ac:dyDescent="0.25">
      <c r="A241" s="155" t="s">
        <v>66</v>
      </c>
      <c r="B241" s="155"/>
      <c r="C241" s="155" t="s">
        <v>16</v>
      </c>
      <c r="D241" s="155" t="s">
        <v>758</v>
      </c>
      <c r="E241" s="156" t="s">
        <v>759</v>
      </c>
      <c r="F241" s="160">
        <v>20000</v>
      </c>
      <c r="G241" s="160"/>
      <c r="H241" s="167" t="s">
        <v>504</v>
      </c>
      <c r="I241" s="159"/>
    </row>
    <row r="242" spans="1:9" s="15" customFormat="1" ht="15.75" x14ac:dyDescent="0.25">
      <c r="A242" s="155" t="s">
        <v>66</v>
      </c>
      <c r="B242" s="155"/>
      <c r="C242" s="155" t="s">
        <v>16</v>
      </c>
      <c r="D242" s="155" t="s">
        <v>760</v>
      </c>
      <c r="E242" s="79" t="s">
        <v>635</v>
      </c>
      <c r="F242" s="160">
        <v>0</v>
      </c>
      <c r="G242" s="160"/>
      <c r="H242" s="167" t="s">
        <v>504</v>
      </c>
      <c r="I242" s="159"/>
    </row>
    <row r="243" spans="1:9" s="15" customFormat="1" ht="15.75" x14ac:dyDescent="0.25">
      <c r="A243" s="155" t="s">
        <v>66</v>
      </c>
      <c r="B243" s="155"/>
      <c r="C243" s="155" t="s">
        <v>16</v>
      </c>
      <c r="D243" s="155" t="s">
        <v>855</v>
      </c>
      <c r="E243" s="156" t="s">
        <v>759</v>
      </c>
      <c r="F243" s="160">
        <v>16100</v>
      </c>
      <c r="G243" s="160"/>
      <c r="H243" s="167" t="s">
        <v>504</v>
      </c>
      <c r="I243" s="159"/>
    </row>
    <row r="244" spans="1:9" s="15" customFormat="1" ht="15.75" x14ac:dyDescent="0.25">
      <c r="A244" s="155" t="s">
        <v>21</v>
      </c>
      <c r="B244" s="155"/>
      <c r="C244" s="155" t="s">
        <v>16</v>
      </c>
      <c r="D244" s="155" t="s">
        <v>416</v>
      </c>
      <c r="E244" s="156">
        <v>40865</v>
      </c>
      <c r="F244" s="160">
        <v>124000</v>
      </c>
      <c r="G244" s="160"/>
      <c r="H244" s="167" t="s">
        <v>504</v>
      </c>
      <c r="I244" s="159"/>
    </row>
    <row r="245" spans="1:9" s="15" customFormat="1" ht="15.75" x14ac:dyDescent="0.25">
      <c r="A245" s="155" t="s">
        <v>712</v>
      </c>
      <c r="B245" s="155"/>
      <c r="C245" s="155" t="s">
        <v>16</v>
      </c>
      <c r="D245" s="155" t="s">
        <v>713</v>
      </c>
      <c r="E245" s="156" t="s">
        <v>756</v>
      </c>
      <c r="F245" s="160">
        <v>137000</v>
      </c>
      <c r="G245" s="160"/>
      <c r="H245" s="176" t="s">
        <v>757</v>
      </c>
      <c r="I245" s="159"/>
    </row>
    <row r="246" spans="1:9" s="15" customFormat="1" ht="15.75" x14ac:dyDescent="0.25">
      <c r="A246" s="155" t="s">
        <v>21</v>
      </c>
      <c r="B246" s="155"/>
      <c r="C246" s="155" t="s">
        <v>16</v>
      </c>
      <c r="D246" s="155" t="s">
        <v>481</v>
      </c>
      <c r="E246" s="156">
        <v>40833</v>
      </c>
      <c r="F246" s="160">
        <v>106000</v>
      </c>
      <c r="G246" s="160"/>
      <c r="H246" s="167" t="s">
        <v>504</v>
      </c>
      <c r="I246" s="159"/>
    </row>
    <row r="247" spans="1:9" s="15" customFormat="1" ht="15.75" x14ac:dyDescent="0.25">
      <c r="A247" s="155" t="s">
        <v>21</v>
      </c>
      <c r="B247" s="155"/>
      <c r="C247" s="155" t="s">
        <v>12</v>
      </c>
      <c r="D247" s="155" t="s">
        <v>853</v>
      </c>
      <c r="E247" s="156" t="s">
        <v>854</v>
      </c>
      <c r="F247" s="157">
        <v>7000</v>
      </c>
      <c r="G247" s="160"/>
      <c r="H247" s="167" t="s">
        <v>970</v>
      </c>
      <c r="I247" s="159"/>
    </row>
    <row r="248" spans="1:9" s="15" customFormat="1" ht="15.75" x14ac:dyDescent="0.25">
      <c r="A248" s="155" t="s">
        <v>21</v>
      </c>
      <c r="B248" s="155"/>
      <c r="C248" s="155" t="s">
        <v>16</v>
      </c>
      <c r="D248" s="155" t="s">
        <v>621</v>
      </c>
      <c r="E248" s="156" t="s">
        <v>30</v>
      </c>
      <c r="F248" s="157">
        <v>8000</v>
      </c>
      <c r="G248" s="160"/>
      <c r="H248" s="167"/>
      <c r="I248" s="159"/>
    </row>
    <row r="249" spans="1:9" ht="15.75" x14ac:dyDescent="0.25">
      <c r="A249" s="36" t="s">
        <v>19</v>
      </c>
      <c r="B249" s="36"/>
      <c r="C249" s="36" t="s">
        <v>64</v>
      </c>
      <c r="D249" s="36" t="s">
        <v>732</v>
      </c>
      <c r="E249" s="163" t="s">
        <v>714</v>
      </c>
      <c r="F249" s="130">
        <v>43300</v>
      </c>
      <c r="G249" s="55"/>
      <c r="H249" s="158" t="s">
        <v>504</v>
      </c>
      <c r="I249" s="128"/>
    </row>
    <row r="250" spans="1:9" ht="15.75" x14ac:dyDescent="0.25">
      <c r="A250" s="36" t="s">
        <v>19</v>
      </c>
      <c r="B250" s="36"/>
      <c r="C250" s="36" t="s">
        <v>30</v>
      </c>
      <c r="D250" s="36" t="s">
        <v>968</v>
      </c>
      <c r="E250" s="163" t="s">
        <v>15</v>
      </c>
      <c r="F250" s="130">
        <v>3000</v>
      </c>
      <c r="G250" s="55"/>
      <c r="H250" s="127"/>
      <c r="I250" s="128"/>
    </row>
    <row r="251" spans="1:9" ht="15.75" x14ac:dyDescent="0.25">
      <c r="A251" s="36" t="s">
        <v>19</v>
      </c>
      <c r="B251" s="36"/>
      <c r="C251" s="36" t="s">
        <v>30</v>
      </c>
      <c r="D251" s="36" t="s">
        <v>1033</v>
      </c>
      <c r="E251" s="163" t="s">
        <v>15</v>
      </c>
      <c r="F251" s="130">
        <v>15000</v>
      </c>
      <c r="G251" s="55"/>
      <c r="H251" s="184" t="s">
        <v>969</v>
      </c>
      <c r="I251" s="128"/>
    </row>
    <row r="252" spans="1:9" s="15" customFormat="1" ht="15.75" customHeight="1" x14ac:dyDescent="0.25">
      <c r="A252" s="52" t="s">
        <v>213</v>
      </c>
      <c r="B252" s="58"/>
      <c r="C252" s="58"/>
      <c r="D252" s="58"/>
      <c r="E252" s="123"/>
      <c r="F252" s="54">
        <f>SUM(F253:F282)</f>
        <v>864250</v>
      </c>
      <c r="G252" s="162"/>
      <c r="H252" s="124"/>
      <c r="I252" s="159"/>
    </row>
    <row r="253" spans="1:9" ht="15.75" x14ac:dyDescent="0.25">
      <c r="A253" s="36" t="s">
        <v>21</v>
      </c>
      <c r="B253" s="36"/>
      <c r="C253" s="36" t="s">
        <v>16</v>
      </c>
      <c r="D253" s="36" t="s">
        <v>621</v>
      </c>
      <c r="E253" s="163" t="s">
        <v>925</v>
      </c>
      <c r="F253" s="55">
        <v>90900</v>
      </c>
      <c r="G253" s="55"/>
      <c r="H253" s="127" t="s">
        <v>18</v>
      </c>
      <c r="I253" s="128"/>
    </row>
    <row r="254" spans="1:9" s="15" customFormat="1" ht="15.75" x14ac:dyDescent="0.25">
      <c r="A254" s="155" t="s">
        <v>21</v>
      </c>
      <c r="B254" s="155"/>
      <c r="C254" s="155" t="s">
        <v>16</v>
      </c>
      <c r="D254" s="155" t="s">
        <v>926</v>
      </c>
      <c r="E254" s="163" t="s">
        <v>15</v>
      </c>
      <c r="F254" s="157">
        <v>66000</v>
      </c>
      <c r="G254" s="160"/>
      <c r="H254" s="127" t="s">
        <v>18</v>
      </c>
      <c r="I254" s="159"/>
    </row>
    <row r="255" spans="1:9" s="15" customFormat="1" ht="15.75" x14ac:dyDescent="0.25">
      <c r="A255" s="155" t="s">
        <v>21</v>
      </c>
      <c r="B255" s="155"/>
      <c r="C255" s="155" t="s">
        <v>30</v>
      </c>
      <c r="D255" s="155" t="s">
        <v>1000</v>
      </c>
      <c r="E255" s="163" t="s">
        <v>30</v>
      </c>
      <c r="F255" s="157">
        <v>10000</v>
      </c>
      <c r="G255" s="160"/>
      <c r="H255" s="158"/>
      <c r="I255" s="159"/>
    </row>
    <row r="256" spans="1:9" s="15" customFormat="1" ht="15.75" x14ac:dyDescent="0.25">
      <c r="A256" s="155" t="s">
        <v>21</v>
      </c>
      <c r="B256" s="155"/>
      <c r="C256" s="155" t="s">
        <v>30</v>
      </c>
      <c r="D256" s="155" t="s">
        <v>1001</v>
      </c>
      <c r="E256" s="163" t="s">
        <v>30</v>
      </c>
      <c r="F256" s="157">
        <v>7000</v>
      </c>
      <c r="G256" s="160"/>
      <c r="H256" s="158"/>
      <c r="I256" s="159"/>
    </row>
    <row r="257" spans="1:9" s="15" customFormat="1" ht="15.75" x14ac:dyDescent="0.25">
      <c r="A257" s="155" t="s">
        <v>21</v>
      </c>
      <c r="B257" s="155"/>
      <c r="C257" s="155" t="s">
        <v>30</v>
      </c>
      <c r="D257" s="155" t="s">
        <v>1002</v>
      </c>
      <c r="E257" s="163" t="s">
        <v>30</v>
      </c>
      <c r="F257" s="157">
        <v>20000</v>
      </c>
      <c r="G257" s="160"/>
      <c r="H257" s="158"/>
      <c r="I257" s="159"/>
    </row>
    <row r="258" spans="1:9" s="15" customFormat="1" ht="15.75" x14ac:dyDescent="0.25">
      <c r="A258" s="155" t="s">
        <v>21</v>
      </c>
      <c r="B258" s="155"/>
      <c r="C258" s="155" t="s">
        <v>30</v>
      </c>
      <c r="D258" s="155" t="s">
        <v>1003</v>
      </c>
      <c r="E258" s="163" t="s">
        <v>30</v>
      </c>
      <c r="F258" s="157" t="s">
        <v>15</v>
      </c>
      <c r="G258" s="160"/>
      <c r="H258" s="158"/>
      <c r="I258" s="159"/>
    </row>
    <row r="259" spans="1:9" s="15" customFormat="1" ht="15.75" x14ac:dyDescent="0.25">
      <c r="A259" s="155" t="s">
        <v>21</v>
      </c>
      <c r="B259" s="155"/>
      <c r="C259" s="155" t="s">
        <v>30</v>
      </c>
      <c r="D259" s="155" t="s">
        <v>1006</v>
      </c>
      <c r="E259" s="163" t="s">
        <v>30</v>
      </c>
      <c r="F259" s="157" t="s">
        <v>15</v>
      </c>
      <c r="G259" s="160"/>
      <c r="H259" s="167" t="s">
        <v>1025</v>
      </c>
      <c r="I259" s="159"/>
    </row>
    <row r="260" spans="1:9" s="15" customFormat="1" ht="15.75" x14ac:dyDescent="0.25">
      <c r="A260" s="36" t="s">
        <v>66</v>
      </c>
      <c r="B260" s="155"/>
      <c r="C260" s="155" t="s">
        <v>16</v>
      </c>
      <c r="D260" s="155" t="s">
        <v>777</v>
      </c>
      <c r="E260" s="169" t="s">
        <v>635</v>
      </c>
      <c r="F260" s="157">
        <v>0</v>
      </c>
      <c r="G260" s="160"/>
      <c r="H260" s="158"/>
      <c r="I260" s="159"/>
    </row>
    <row r="261" spans="1:9" ht="15.75" x14ac:dyDescent="0.25">
      <c r="A261" s="36" t="s">
        <v>66</v>
      </c>
      <c r="B261" s="36"/>
      <c r="C261" s="36" t="s">
        <v>16</v>
      </c>
      <c r="D261" s="36" t="s">
        <v>602</v>
      </c>
      <c r="E261" s="169" t="s">
        <v>635</v>
      </c>
      <c r="F261" s="55">
        <v>0</v>
      </c>
      <c r="G261" s="55"/>
      <c r="H261" s="158" t="s">
        <v>948</v>
      </c>
      <c r="I261" s="128"/>
    </row>
    <row r="262" spans="1:9" ht="15.75" x14ac:dyDescent="0.25">
      <c r="A262" s="36" t="s">
        <v>66</v>
      </c>
      <c r="B262" s="36"/>
      <c r="C262" s="36" t="s">
        <v>16</v>
      </c>
      <c r="D262" s="36" t="s">
        <v>794</v>
      </c>
      <c r="E262" s="131" t="s">
        <v>927</v>
      </c>
      <c r="F262" s="130">
        <v>61600</v>
      </c>
      <c r="G262" s="55"/>
      <c r="H262" s="158"/>
      <c r="I262" s="128"/>
    </row>
    <row r="263" spans="1:9" ht="15.75" x14ac:dyDescent="0.25">
      <c r="A263" s="36" t="s">
        <v>66</v>
      </c>
      <c r="B263" s="36"/>
      <c r="C263" s="36" t="s">
        <v>30</v>
      </c>
      <c r="D263" s="36" t="s">
        <v>1009</v>
      </c>
      <c r="E263" s="131" t="s">
        <v>30</v>
      </c>
      <c r="F263" s="130" t="s">
        <v>15</v>
      </c>
      <c r="G263" s="55"/>
      <c r="H263" s="158" t="s">
        <v>1010</v>
      </c>
      <c r="I263" s="128"/>
    </row>
    <row r="264" spans="1:9" ht="15.75" x14ac:dyDescent="0.25">
      <c r="A264" s="36" t="s">
        <v>66</v>
      </c>
      <c r="B264" s="36"/>
      <c r="C264" s="36" t="s">
        <v>30</v>
      </c>
      <c r="D264" s="36" t="s">
        <v>1011</v>
      </c>
      <c r="E264" s="131" t="s">
        <v>30</v>
      </c>
      <c r="F264" s="130" t="s">
        <v>15</v>
      </c>
      <c r="G264" s="55"/>
      <c r="H264" s="190">
        <v>5000</v>
      </c>
      <c r="I264" s="128"/>
    </row>
    <row r="265" spans="1:9" ht="15.75" x14ac:dyDescent="0.25">
      <c r="A265" s="36" t="s">
        <v>66</v>
      </c>
      <c r="B265" s="36"/>
      <c r="C265" s="36" t="s">
        <v>30</v>
      </c>
      <c r="D265" s="36" t="s">
        <v>1012</v>
      </c>
      <c r="E265" s="131" t="s">
        <v>30</v>
      </c>
      <c r="F265" s="130">
        <v>17250</v>
      </c>
      <c r="G265" s="55"/>
      <c r="H265" s="190" t="s">
        <v>1052</v>
      </c>
      <c r="I265" s="128"/>
    </row>
    <row r="266" spans="1:9" ht="15.75" x14ac:dyDescent="0.25">
      <c r="A266" s="36" t="s">
        <v>66</v>
      </c>
      <c r="B266" s="36"/>
      <c r="C266" s="36" t="s">
        <v>16</v>
      </c>
      <c r="D266" s="36" t="s">
        <v>645</v>
      </c>
      <c r="E266" s="163" t="s">
        <v>962</v>
      </c>
      <c r="F266" s="130">
        <v>200000</v>
      </c>
      <c r="G266" s="55"/>
      <c r="H266" s="127" t="s">
        <v>1053</v>
      </c>
      <c r="I266" s="128"/>
    </row>
    <row r="267" spans="1:9" ht="15.75" x14ac:dyDescent="0.25">
      <c r="A267" s="36" t="s">
        <v>66</v>
      </c>
      <c r="B267" s="36"/>
      <c r="C267" s="36" t="s">
        <v>16</v>
      </c>
      <c r="D267" s="36" t="s">
        <v>609</v>
      </c>
      <c r="E267" s="163" t="s">
        <v>15</v>
      </c>
      <c r="F267" s="130">
        <v>6500</v>
      </c>
      <c r="G267" s="55"/>
      <c r="H267" s="127" t="s">
        <v>950</v>
      </c>
      <c r="I267" s="128" t="s">
        <v>775</v>
      </c>
    </row>
    <row r="268" spans="1:9" ht="15.75" x14ac:dyDescent="0.25">
      <c r="A268" s="36" t="s">
        <v>23</v>
      </c>
      <c r="B268" s="36"/>
      <c r="C268" s="36" t="s">
        <v>16</v>
      </c>
      <c r="D268" s="36" t="s">
        <v>700</v>
      </c>
      <c r="E268" s="163" t="s">
        <v>806</v>
      </c>
      <c r="F268" s="55">
        <v>32500</v>
      </c>
      <c r="G268" s="55"/>
      <c r="H268" s="127" t="s">
        <v>18</v>
      </c>
      <c r="I268" s="128"/>
    </row>
    <row r="269" spans="1:9" ht="15.75" x14ac:dyDescent="0.25">
      <c r="A269" s="36" t="s">
        <v>23</v>
      </c>
      <c r="B269" s="36"/>
      <c r="C269" s="36" t="s">
        <v>12</v>
      </c>
      <c r="D269" s="36" t="s">
        <v>701</v>
      </c>
      <c r="E269" s="163" t="s">
        <v>934</v>
      </c>
      <c r="F269" s="130" t="s">
        <v>15</v>
      </c>
      <c r="G269" s="55"/>
      <c r="H269" s="127" t="s">
        <v>949</v>
      </c>
      <c r="I269" s="128"/>
    </row>
    <row r="270" spans="1:9" ht="15.75" x14ac:dyDescent="0.25">
      <c r="A270" s="36" t="s">
        <v>23</v>
      </c>
      <c r="B270" s="36"/>
      <c r="C270" s="36" t="s">
        <v>16</v>
      </c>
      <c r="D270" s="36" t="s">
        <v>940</v>
      </c>
      <c r="E270" s="163" t="s">
        <v>941</v>
      </c>
      <c r="F270" s="55">
        <v>46000</v>
      </c>
      <c r="G270" s="55"/>
      <c r="H270" s="127"/>
      <c r="I270" s="128"/>
    </row>
    <row r="271" spans="1:9" ht="31.5" x14ac:dyDescent="0.25">
      <c r="A271" s="36" t="s">
        <v>11</v>
      </c>
      <c r="B271" s="36"/>
      <c r="C271" s="36" t="s">
        <v>16</v>
      </c>
      <c r="D271" s="36" t="s">
        <v>422</v>
      </c>
      <c r="E271" s="156" t="s">
        <v>717</v>
      </c>
      <c r="F271" s="130">
        <v>44100</v>
      </c>
      <c r="G271" s="55"/>
      <c r="H271" s="167" t="s">
        <v>1031</v>
      </c>
      <c r="I271" s="128"/>
    </row>
    <row r="272" spans="1:9" ht="15.75" x14ac:dyDescent="0.25">
      <c r="A272" s="36" t="s">
        <v>11</v>
      </c>
      <c r="B272" s="36"/>
      <c r="C272" s="36" t="s">
        <v>16</v>
      </c>
      <c r="D272" s="36" t="s">
        <v>965</v>
      </c>
      <c r="E272" s="156" t="s">
        <v>927</v>
      </c>
      <c r="F272" s="130" t="s">
        <v>15</v>
      </c>
      <c r="G272" s="55"/>
      <c r="H272" s="167"/>
      <c r="I272" s="128"/>
    </row>
    <row r="273" spans="1:9" ht="15.75" x14ac:dyDescent="0.25">
      <c r="A273" s="36" t="s">
        <v>11</v>
      </c>
      <c r="B273" s="36"/>
      <c r="C273" s="36" t="s">
        <v>16</v>
      </c>
      <c r="D273" s="36" t="s">
        <v>1026</v>
      </c>
      <c r="E273" s="156" t="s">
        <v>30</v>
      </c>
      <c r="F273" s="130">
        <v>7500</v>
      </c>
      <c r="G273" s="55"/>
      <c r="H273" s="167"/>
      <c r="I273" s="128"/>
    </row>
    <row r="274" spans="1:9" ht="15.75" x14ac:dyDescent="0.25">
      <c r="A274" s="36" t="s">
        <v>11</v>
      </c>
      <c r="B274" s="36"/>
      <c r="C274" s="36" t="s">
        <v>16</v>
      </c>
      <c r="D274" s="36" t="s">
        <v>1027</v>
      </c>
      <c r="E274" s="156" t="s">
        <v>30</v>
      </c>
      <c r="F274" s="130">
        <v>37600</v>
      </c>
      <c r="G274" s="55"/>
      <c r="H274" s="167"/>
      <c r="I274" s="128"/>
    </row>
    <row r="275" spans="1:9" ht="15.75" x14ac:dyDescent="0.25">
      <c r="A275" s="36" t="s">
        <v>11</v>
      </c>
      <c r="B275" s="36"/>
      <c r="C275" s="36" t="s">
        <v>16</v>
      </c>
      <c r="D275" s="36" t="s">
        <v>1028</v>
      </c>
      <c r="E275" s="156" t="s">
        <v>30</v>
      </c>
      <c r="F275" s="130">
        <v>30800</v>
      </c>
      <c r="G275" s="55"/>
      <c r="H275" s="167"/>
      <c r="I275" s="128"/>
    </row>
    <row r="276" spans="1:9" ht="15.75" x14ac:dyDescent="0.25">
      <c r="A276" s="36" t="s">
        <v>11</v>
      </c>
      <c r="B276" s="36"/>
      <c r="C276" s="36" t="s">
        <v>16</v>
      </c>
      <c r="D276" s="36" t="s">
        <v>1064</v>
      </c>
      <c r="E276" s="156" t="s">
        <v>30</v>
      </c>
      <c r="F276" s="130">
        <v>61600</v>
      </c>
      <c r="G276" s="55"/>
      <c r="H276" s="167"/>
      <c r="I276" s="128"/>
    </row>
    <row r="277" spans="1:9" ht="15.75" x14ac:dyDescent="0.25">
      <c r="A277" s="36" t="s">
        <v>652</v>
      </c>
      <c r="B277" s="36"/>
      <c r="C277" s="36" t="s">
        <v>30</v>
      </c>
      <c r="D277" s="36" t="s">
        <v>1029</v>
      </c>
      <c r="E277" s="156" t="s">
        <v>30</v>
      </c>
      <c r="F277" s="130" t="s">
        <v>15</v>
      </c>
      <c r="G277" s="55"/>
      <c r="H277" s="167"/>
      <c r="I277" s="128"/>
    </row>
    <row r="278" spans="1:9" ht="15.75" x14ac:dyDescent="0.25">
      <c r="A278" s="36" t="s">
        <v>652</v>
      </c>
      <c r="B278" s="36"/>
      <c r="C278" s="36" t="s">
        <v>30</v>
      </c>
      <c r="D278" s="36" t="s">
        <v>1030</v>
      </c>
      <c r="E278" s="156" t="s">
        <v>30</v>
      </c>
      <c r="F278" s="130">
        <v>30000</v>
      </c>
      <c r="G278" s="55"/>
      <c r="H278" s="167"/>
      <c r="I278" s="128"/>
    </row>
    <row r="279" spans="1:9" s="15" customFormat="1" ht="16.5" customHeight="1" x14ac:dyDescent="0.25">
      <c r="A279" s="155" t="s">
        <v>19</v>
      </c>
      <c r="B279" s="155"/>
      <c r="C279" s="155" t="s">
        <v>16</v>
      </c>
      <c r="D279" s="155" t="s">
        <v>961</v>
      </c>
      <c r="E279" s="163" t="s">
        <v>15</v>
      </c>
      <c r="F279" s="157">
        <v>62500</v>
      </c>
      <c r="G279" s="160"/>
      <c r="H279" s="167"/>
      <c r="I279" s="159"/>
    </row>
    <row r="280" spans="1:9" s="15" customFormat="1" ht="16.5" customHeight="1" x14ac:dyDescent="0.25">
      <c r="A280" s="155" t="s">
        <v>19</v>
      </c>
      <c r="B280" s="155"/>
      <c r="C280" s="155" t="s">
        <v>30</v>
      </c>
      <c r="D280" s="155" t="s">
        <v>1019</v>
      </c>
      <c r="E280" s="163" t="s">
        <v>30</v>
      </c>
      <c r="F280" s="157">
        <v>5000</v>
      </c>
      <c r="G280" s="160"/>
      <c r="H280" s="167"/>
      <c r="I280" s="159"/>
    </row>
    <row r="281" spans="1:9" s="15" customFormat="1" ht="16.5" customHeight="1" x14ac:dyDescent="0.25">
      <c r="A281" s="155" t="s">
        <v>19</v>
      </c>
      <c r="B281" s="155"/>
      <c r="C281" s="155" t="s">
        <v>30</v>
      </c>
      <c r="D281" s="155" t="s">
        <v>968</v>
      </c>
      <c r="E281" s="163" t="s">
        <v>30</v>
      </c>
      <c r="F281" s="157">
        <v>7000</v>
      </c>
      <c r="G281" s="160"/>
      <c r="H281" s="167"/>
      <c r="I281" s="159"/>
    </row>
    <row r="282" spans="1:9" ht="15.75" x14ac:dyDescent="0.25">
      <c r="A282" s="36" t="s">
        <v>11</v>
      </c>
      <c r="B282" s="36"/>
      <c r="C282" s="36" t="s">
        <v>16</v>
      </c>
      <c r="D282" s="36" t="s">
        <v>929</v>
      </c>
      <c r="E282" s="156" t="s">
        <v>928</v>
      </c>
      <c r="F282" s="130">
        <v>20400</v>
      </c>
      <c r="G282" s="55"/>
      <c r="H282" s="167" t="s">
        <v>1032</v>
      </c>
      <c r="I282" s="128"/>
    </row>
    <row r="283" spans="1:9" s="15" customFormat="1" ht="15.75" customHeight="1" x14ac:dyDescent="0.25">
      <c r="A283" s="52" t="s">
        <v>214</v>
      </c>
      <c r="B283" s="58"/>
      <c r="C283" s="58"/>
      <c r="D283" s="58"/>
      <c r="E283" s="123"/>
      <c r="F283" s="54">
        <f>SUM(F284:F308)</f>
        <v>552500</v>
      </c>
      <c r="G283" s="162"/>
      <c r="H283" s="124"/>
      <c r="I283" s="159"/>
    </row>
    <row r="284" spans="1:9" s="15" customFormat="1" ht="15.75" customHeight="1" x14ac:dyDescent="0.25">
      <c r="A284" s="155" t="s">
        <v>23</v>
      </c>
      <c r="B284" s="155"/>
      <c r="C284" s="155" t="s">
        <v>12</v>
      </c>
      <c r="D284" s="155" t="s">
        <v>938</v>
      </c>
      <c r="E284" s="156">
        <v>40884</v>
      </c>
      <c r="F284" s="160">
        <v>11500</v>
      </c>
      <c r="G284" s="160"/>
      <c r="H284" s="167"/>
      <c r="I284" s="159"/>
    </row>
    <row r="285" spans="1:9" ht="31.5" x14ac:dyDescent="0.25">
      <c r="A285" s="36" t="s">
        <v>23</v>
      </c>
      <c r="B285" s="36"/>
      <c r="C285" s="36" t="s">
        <v>16</v>
      </c>
      <c r="D285" s="36" t="s">
        <v>699</v>
      </c>
      <c r="E285" s="126" t="s">
        <v>901</v>
      </c>
      <c r="F285" s="130">
        <v>52500</v>
      </c>
      <c r="G285" s="55"/>
      <c r="H285" s="166" t="s">
        <v>1067</v>
      </c>
      <c r="I285" s="128"/>
    </row>
    <row r="286" spans="1:9" ht="15.75" x14ac:dyDescent="0.25">
      <c r="A286" s="36" t="s">
        <v>23</v>
      </c>
      <c r="B286" s="36"/>
      <c r="C286" s="36" t="s">
        <v>233</v>
      </c>
      <c r="D286" s="36" t="s">
        <v>1061</v>
      </c>
      <c r="E286" s="126" t="s">
        <v>1062</v>
      </c>
      <c r="F286" s="130">
        <v>30800</v>
      </c>
      <c r="G286" s="55"/>
      <c r="H286" s="166"/>
      <c r="I286" s="128"/>
    </row>
    <row r="287" spans="1:9" ht="15.75" x14ac:dyDescent="0.25">
      <c r="A287" s="36" t="s">
        <v>951</v>
      </c>
      <c r="B287" s="36"/>
      <c r="C287" s="36" t="s">
        <v>12</v>
      </c>
      <c r="D287" s="36" t="s">
        <v>952</v>
      </c>
      <c r="E287" s="126" t="s">
        <v>953</v>
      </c>
      <c r="F287" s="130" t="s">
        <v>15</v>
      </c>
      <c r="G287" s="55"/>
      <c r="H287" s="166"/>
      <c r="I287" s="128"/>
    </row>
    <row r="288" spans="1:9" ht="15.75" x14ac:dyDescent="0.25">
      <c r="A288" s="36" t="s">
        <v>951</v>
      </c>
      <c r="B288" s="36"/>
      <c r="C288" s="36" t="s">
        <v>12</v>
      </c>
      <c r="D288" s="36" t="s">
        <v>955</v>
      </c>
      <c r="E288" s="126" t="s">
        <v>953</v>
      </c>
      <c r="F288" s="130">
        <v>5000</v>
      </c>
      <c r="G288" s="55"/>
      <c r="H288" s="166"/>
      <c r="I288" s="128"/>
    </row>
    <row r="289" spans="1:9" ht="15.75" x14ac:dyDescent="0.25">
      <c r="A289" s="36" t="s">
        <v>66</v>
      </c>
      <c r="B289" s="36"/>
      <c r="C289" s="36" t="s">
        <v>12</v>
      </c>
      <c r="D289" s="36" t="s">
        <v>1051</v>
      </c>
      <c r="E289" s="126" t="s">
        <v>711</v>
      </c>
      <c r="F289" s="130">
        <v>7500</v>
      </c>
      <c r="G289" s="55"/>
      <c r="H289" s="166"/>
      <c r="I289" s="128"/>
    </row>
    <row r="290" spans="1:9" ht="15.75" x14ac:dyDescent="0.25">
      <c r="A290" s="36" t="s">
        <v>66</v>
      </c>
      <c r="B290" s="36"/>
      <c r="C290" s="36" t="s">
        <v>30</v>
      </c>
      <c r="D290" s="36" t="s">
        <v>1007</v>
      </c>
      <c r="E290" s="131" t="s">
        <v>30</v>
      </c>
      <c r="F290" s="130">
        <v>2500</v>
      </c>
      <c r="G290" s="55"/>
      <c r="H290" s="158"/>
      <c r="I290" s="128"/>
    </row>
    <row r="291" spans="1:9" ht="15.75" x14ac:dyDescent="0.25">
      <c r="A291" s="36" t="s">
        <v>66</v>
      </c>
      <c r="B291" s="36"/>
      <c r="C291" s="36" t="s">
        <v>30</v>
      </c>
      <c r="D291" s="36" t="s">
        <v>1008</v>
      </c>
      <c r="E291" s="131" t="s">
        <v>30</v>
      </c>
      <c r="F291" s="130">
        <v>5000</v>
      </c>
      <c r="G291" s="55"/>
      <c r="H291" s="158"/>
      <c r="I291" s="128"/>
    </row>
    <row r="292" spans="1:9" ht="15.75" x14ac:dyDescent="0.25">
      <c r="A292" s="36" t="s">
        <v>21</v>
      </c>
      <c r="B292" s="36"/>
      <c r="C292" s="36" t="s">
        <v>30</v>
      </c>
      <c r="D292" s="36" t="s">
        <v>1000</v>
      </c>
      <c r="E292" s="126" t="s">
        <v>711</v>
      </c>
      <c r="F292" s="130">
        <v>30800</v>
      </c>
      <c r="G292" s="55"/>
      <c r="H292" s="166"/>
      <c r="I292" s="128"/>
    </row>
    <row r="293" spans="1:9" s="15" customFormat="1" ht="15.75" x14ac:dyDescent="0.25">
      <c r="A293" s="155" t="s">
        <v>21</v>
      </c>
      <c r="B293" s="155"/>
      <c r="C293" s="155" t="s">
        <v>30</v>
      </c>
      <c r="D293" s="155" t="s">
        <v>1001</v>
      </c>
      <c r="E293" s="163" t="s">
        <v>30</v>
      </c>
      <c r="F293" s="157">
        <v>5000</v>
      </c>
      <c r="G293" s="160"/>
      <c r="H293" s="158"/>
      <c r="I293" s="159"/>
    </row>
    <row r="294" spans="1:9" s="15" customFormat="1" ht="15.75" x14ac:dyDescent="0.25">
      <c r="A294" s="155" t="s">
        <v>21</v>
      </c>
      <c r="B294" s="155"/>
      <c r="C294" s="155" t="s">
        <v>30</v>
      </c>
      <c r="D294" s="155" t="s">
        <v>1036</v>
      </c>
      <c r="E294" s="163" t="s">
        <v>30</v>
      </c>
      <c r="F294" s="157">
        <v>5000</v>
      </c>
      <c r="G294" s="160"/>
      <c r="H294" s="158"/>
      <c r="I294" s="159"/>
    </row>
    <row r="295" spans="1:9" s="15" customFormat="1" ht="15.75" x14ac:dyDescent="0.25">
      <c r="A295" s="155" t="s">
        <v>21</v>
      </c>
      <c r="B295" s="155"/>
      <c r="C295" s="155" t="s">
        <v>16</v>
      </c>
      <c r="D295" s="155" t="s">
        <v>1004</v>
      </c>
      <c r="E295" s="163" t="s">
        <v>1005</v>
      </c>
      <c r="F295" s="157" t="s">
        <v>15</v>
      </c>
      <c r="G295" s="160"/>
      <c r="H295" s="158"/>
      <c r="I295" s="159"/>
    </row>
    <row r="296" spans="1:9" s="15" customFormat="1" ht="15.75" x14ac:dyDescent="0.25">
      <c r="A296" s="155" t="s">
        <v>21</v>
      </c>
      <c r="B296" s="155"/>
      <c r="C296" s="155" t="s">
        <v>30</v>
      </c>
      <c r="D296" s="155" t="s">
        <v>954</v>
      </c>
      <c r="E296" s="163"/>
      <c r="F296" s="157">
        <v>101600</v>
      </c>
      <c r="G296" s="160"/>
      <c r="H296" s="158"/>
      <c r="I296" s="159"/>
    </row>
    <row r="297" spans="1:9" s="15" customFormat="1" ht="15.75" customHeight="1" x14ac:dyDescent="0.25">
      <c r="A297" s="155" t="s">
        <v>11</v>
      </c>
      <c r="B297" s="155"/>
      <c r="C297" s="155" t="s">
        <v>16</v>
      </c>
      <c r="D297" s="155" t="s">
        <v>966</v>
      </c>
      <c r="E297" s="163" t="s">
        <v>1040</v>
      </c>
      <c r="F297" s="157">
        <v>189200</v>
      </c>
      <c r="G297" s="160"/>
      <c r="H297" s="158" t="s">
        <v>1069</v>
      </c>
      <c r="I297" s="159"/>
    </row>
    <row r="298" spans="1:9" s="15" customFormat="1" ht="15.75" customHeight="1" x14ac:dyDescent="0.25">
      <c r="A298" s="155" t="s">
        <v>11</v>
      </c>
      <c r="B298" s="155"/>
      <c r="C298" s="155" t="s">
        <v>16</v>
      </c>
      <c r="D298" s="155" t="s">
        <v>1063</v>
      </c>
      <c r="E298" s="163" t="s">
        <v>30</v>
      </c>
      <c r="F298" s="157">
        <v>9200</v>
      </c>
      <c r="G298" s="160"/>
      <c r="H298" s="158"/>
      <c r="I298" s="159"/>
    </row>
    <row r="299" spans="1:9" s="15" customFormat="1" ht="15.75" customHeight="1" x14ac:dyDescent="0.25">
      <c r="A299" s="155" t="s">
        <v>652</v>
      </c>
      <c r="B299" s="155"/>
      <c r="C299" s="155" t="s">
        <v>30</v>
      </c>
      <c r="D299" s="155" t="s">
        <v>1039</v>
      </c>
      <c r="E299" s="156">
        <v>40886</v>
      </c>
      <c r="F299" s="160">
        <v>2000</v>
      </c>
      <c r="G299" s="160"/>
      <c r="H299" s="158"/>
      <c r="I299" s="159"/>
    </row>
    <row r="300" spans="1:9" s="15" customFormat="1" ht="15.75" customHeight="1" x14ac:dyDescent="0.25">
      <c r="A300" s="155" t="s">
        <v>652</v>
      </c>
      <c r="B300" s="155"/>
      <c r="C300" s="155" t="s">
        <v>16</v>
      </c>
      <c r="D300" s="155" t="s">
        <v>1057</v>
      </c>
      <c r="E300" s="163" t="s">
        <v>1038</v>
      </c>
      <c r="F300" s="157">
        <v>2500</v>
      </c>
      <c r="G300" s="160"/>
      <c r="H300" s="158"/>
      <c r="I300" s="159"/>
    </row>
    <row r="301" spans="1:9" s="15" customFormat="1" ht="15.75" customHeight="1" x14ac:dyDescent="0.25">
      <c r="A301" s="155" t="s">
        <v>652</v>
      </c>
      <c r="B301" s="155"/>
      <c r="C301" s="155" t="s">
        <v>16</v>
      </c>
      <c r="D301" s="155" t="s">
        <v>1056</v>
      </c>
      <c r="E301" s="163" t="s">
        <v>1038</v>
      </c>
      <c r="F301" s="157">
        <v>61600</v>
      </c>
      <c r="G301" s="160"/>
      <c r="H301" s="158"/>
      <c r="I301" s="159"/>
    </row>
    <row r="302" spans="1:9" s="15" customFormat="1" ht="15.75" customHeight="1" x14ac:dyDescent="0.25">
      <c r="A302" s="155" t="s">
        <v>21</v>
      </c>
      <c r="B302" s="155"/>
      <c r="C302" s="155" t="s">
        <v>30</v>
      </c>
      <c r="D302" s="155" t="s">
        <v>1068</v>
      </c>
      <c r="E302" s="163" t="s">
        <v>30</v>
      </c>
      <c r="F302" s="157">
        <v>30800</v>
      </c>
      <c r="G302" s="160"/>
      <c r="H302" s="158"/>
      <c r="I302" s="159"/>
    </row>
    <row r="303" spans="1:9" s="15" customFormat="1" ht="15.75" x14ac:dyDescent="0.25">
      <c r="A303" s="155" t="s">
        <v>19</v>
      </c>
      <c r="B303" s="155"/>
      <c r="C303" s="155" t="s">
        <v>30</v>
      </c>
      <c r="D303" s="155" t="s">
        <v>1020</v>
      </c>
      <c r="E303" s="163" t="s">
        <v>15</v>
      </c>
      <c r="F303" s="157" t="s">
        <v>15</v>
      </c>
      <c r="G303" s="160"/>
      <c r="H303" s="158" t="s">
        <v>1021</v>
      </c>
      <c r="I303" s="159"/>
    </row>
    <row r="304" spans="1:9" s="15" customFormat="1" ht="15.75" x14ac:dyDescent="0.25">
      <c r="A304" s="155" t="s">
        <v>21</v>
      </c>
      <c r="B304" s="155"/>
      <c r="C304" s="155" t="s">
        <v>30</v>
      </c>
      <c r="D304" s="155" t="s">
        <v>1059</v>
      </c>
      <c r="E304" s="163" t="s">
        <v>711</v>
      </c>
      <c r="F304" s="157" t="s">
        <v>15</v>
      </c>
      <c r="G304" s="160"/>
      <c r="H304" s="158"/>
      <c r="I304" s="159"/>
    </row>
    <row r="305" spans="1:9" s="15" customFormat="1" ht="25.5" customHeight="1" x14ac:dyDescent="0.25">
      <c r="A305" s="155" t="s">
        <v>19</v>
      </c>
      <c r="B305" s="155"/>
      <c r="C305" s="155" t="s">
        <v>16</v>
      </c>
      <c r="D305" s="155" t="s">
        <v>957</v>
      </c>
      <c r="E305" s="163" t="s">
        <v>15</v>
      </c>
      <c r="F305" s="157" t="s">
        <v>15</v>
      </c>
      <c r="G305" s="160"/>
      <c r="H305" s="158" t="s">
        <v>1022</v>
      </c>
      <c r="I305" s="159"/>
    </row>
    <row r="306" spans="1:9" s="15" customFormat="1" ht="15.75" x14ac:dyDescent="0.25">
      <c r="A306" s="155" t="s">
        <v>66</v>
      </c>
      <c r="B306" s="155"/>
      <c r="C306" s="155" t="s">
        <v>16</v>
      </c>
      <c r="D306" s="155" t="s">
        <v>1013</v>
      </c>
      <c r="E306" s="163" t="s">
        <v>30</v>
      </c>
      <c r="F306" s="157" t="s">
        <v>15</v>
      </c>
      <c r="G306" s="160"/>
      <c r="H306" s="190">
        <v>50000</v>
      </c>
      <c r="I306" s="159"/>
    </row>
    <row r="307" spans="1:9" ht="15.75" x14ac:dyDescent="0.25">
      <c r="A307" s="36" t="s">
        <v>66</v>
      </c>
      <c r="B307" s="36"/>
      <c r="C307" s="36" t="s">
        <v>16</v>
      </c>
      <c r="D307" s="36" t="s">
        <v>789</v>
      </c>
      <c r="E307" s="163" t="s">
        <v>15</v>
      </c>
      <c r="F307" s="130" t="s">
        <v>15</v>
      </c>
      <c r="G307" s="55"/>
      <c r="H307" s="127" t="s">
        <v>947</v>
      </c>
      <c r="I307" s="128" t="s">
        <v>942</v>
      </c>
    </row>
    <row r="308" spans="1:9" ht="15.75" x14ac:dyDescent="0.25">
      <c r="A308" s="36" t="s">
        <v>23</v>
      </c>
      <c r="B308" s="36"/>
      <c r="C308" s="36" t="s">
        <v>12</v>
      </c>
      <c r="D308" s="36" t="s">
        <v>1060</v>
      </c>
      <c r="E308" s="163" t="s">
        <v>455</v>
      </c>
      <c r="F308" s="130" t="s">
        <v>15</v>
      </c>
      <c r="G308" s="55"/>
      <c r="H308" s="127"/>
      <c r="I308" s="128"/>
    </row>
    <row r="309" spans="1:9" ht="15.75" x14ac:dyDescent="0.25">
      <c r="A309" s="36" t="s">
        <v>652</v>
      </c>
      <c r="B309" s="36"/>
      <c r="C309" s="36" t="s">
        <v>12</v>
      </c>
      <c r="D309" s="36" t="s">
        <v>1070</v>
      </c>
      <c r="E309" s="163" t="s">
        <v>30</v>
      </c>
      <c r="F309" s="130" t="s">
        <v>15</v>
      </c>
      <c r="G309" s="55"/>
      <c r="H309" s="127"/>
      <c r="I309" s="128"/>
    </row>
    <row r="310" spans="1:9" ht="15.75" x14ac:dyDescent="0.25">
      <c r="A310" s="36" t="s">
        <v>652</v>
      </c>
      <c r="B310" s="36"/>
      <c r="C310" s="36" t="s">
        <v>12</v>
      </c>
      <c r="D310" s="36" t="s">
        <v>1071</v>
      </c>
      <c r="E310" s="163" t="s">
        <v>30</v>
      </c>
      <c r="F310" s="130" t="s">
        <v>15</v>
      </c>
      <c r="G310" s="55"/>
      <c r="H310" s="192">
        <v>30000</v>
      </c>
      <c r="I310" s="128"/>
    </row>
    <row r="311" spans="1:9" s="15" customFormat="1" ht="15.75" customHeight="1" x14ac:dyDescent="0.25">
      <c r="A311" s="52" t="s">
        <v>208</v>
      </c>
      <c r="B311" s="58"/>
      <c r="C311" s="58"/>
      <c r="D311" s="58"/>
      <c r="E311" s="123"/>
      <c r="F311" s="54">
        <f>SUM(F312:F333)</f>
        <v>1007500</v>
      </c>
      <c r="G311" s="162"/>
      <c r="H311" s="124"/>
      <c r="I311" s="159"/>
    </row>
    <row r="312" spans="1:9" s="15" customFormat="1" ht="15.75" customHeight="1" x14ac:dyDescent="0.25">
      <c r="A312" s="155" t="s">
        <v>21</v>
      </c>
      <c r="B312" s="155"/>
      <c r="C312" s="155" t="s">
        <v>16</v>
      </c>
      <c r="D312" s="155" t="s">
        <v>1048</v>
      </c>
      <c r="E312" s="163" t="s">
        <v>1049</v>
      </c>
      <c r="F312" s="157" t="s">
        <v>122</v>
      </c>
      <c r="G312" s="160"/>
      <c r="H312" s="158" t="s">
        <v>504</v>
      </c>
      <c r="I312" s="159"/>
    </row>
    <row r="313" spans="1:9" s="15" customFormat="1" ht="15.75" customHeight="1" x14ac:dyDescent="0.25">
      <c r="A313" s="155" t="s">
        <v>21</v>
      </c>
      <c r="B313" s="155"/>
      <c r="C313" s="155" t="s">
        <v>16</v>
      </c>
      <c r="D313" s="155" t="s">
        <v>1073</v>
      </c>
      <c r="E313" s="163" t="s">
        <v>1018</v>
      </c>
      <c r="F313" s="157">
        <v>150000</v>
      </c>
      <c r="G313" s="160"/>
      <c r="H313" s="158"/>
      <c r="I313" s="159"/>
    </row>
    <row r="314" spans="1:9" s="15" customFormat="1" ht="15.75" customHeight="1" x14ac:dyDescent="0.25">
      <c r="A314" s="155" t="s">
        <v>21</v>
      </c>
      <c r="B314" s="155"/>
      <c r="C314" s="155" t="s">
        <v>16</v>
      </c>
      <c r="D314" s="155" t="s">
        <v>1047</v>
      </c>
      <c r="E314" s="163" t="s">
        <v>15</v>
      </c>
      <c r="F314" s="157">
        <v>30800</v>
      </c>
      <c r="G314" s="160"/>
      <c r="H314" s="158" t="s">
        <v>1121</v>
      </c>
      <c r="I314" s="159"/>
    </row>
    <row r="315" spans="1:9" s="15" customFormat="1" ht="15.75" customHeight="1" x14ac:dyDescent="0.25">
      <c r="A315" s="155" t="s">
        <v>21</v>
      </c>
      <c r="B315" s="155"/>
      <c r="C315" s="155" t="s">
        <v>30</v>
      </c>
      <c r="D315" s="155" t="s">
        <v>1120</v>
      </c>
      <c r="E315" s="163" t="s">
        <v>30</v>
      </c>
      <c r="F315" s="157">
        <v>2500</v>
      </c>
      <c r="G315" s="160"/>
      <c r="H315" s="158"/>
      <c r="I315" s="159"/>
    </row>
    <row r="316" spans="1:9" s="15" customFormat="1" ht="15.75" customHeight="1" x14ac:dyDescent="0.25">
      <c r="A316" s="155" t="s">
        <v>21</v>
      </c>
      <c r="B316" s="155"/>
      <c r="C316" s="155" t="s">
        <v>30</v>
      </c>
      <c r="D316" s="155" t="s">
        <v>1123</v>
      </c>
      <c r="E316" s="156">
        <v>40938</v>
      </c>
      <c r="F316" s="157">
        <v>15000</v>
      </c>
      <c r="G316" s="160"/>
      <c r="H316" s="158" t="s">
        <v>1122</v>
      </c>
      <c r="I316" s="159"/>
    </row>
    <row r="317" spans="1:9" ht="15.75" x14ac:dyDescent="0.25">
      <c r="A317" s="36" t="s">
        <v>11</v>
      </c>
      <c r="B317" s="36"/>
      <c r="C317" s="36" t="s">
        <v>30</v>
      </c>
      <c r="D317" s="36" t="s">
        <v>1072</v>
      </c>
      <c r="E317" s="156"/>
      <c r="F317" s="130">
        <v>30800</v>
      </c>
      <c r="G317" s="55"/>
      <c r="H317" s="167"/>
      <c r="I317" s="128"/>
    </row>
    <row r="318" spans="1:9" s="15" customFormat="1" ht="15.75" customHeight="1" x14ac:dyDescent="0.25">
      <c r="A318" s="155" t="s">
        <v>11</v>
      </c>
      <c r="B318" s="155"/>
      <c r="C318" s="155" t="s">
        <v>30</v>
      </c>
      <c r="D318" s="155" t="s">
        <v>1091</v>
      </c>
      <c r="E318" s="164"/>
      <c r="F318" s="157">
        <v>30800</v>
      </c>
      <c r="G318" s="160"/>
      <c r="H318" s="158"/>
      <c r="I318" s="159"/>
    </row>
    <row r="319" spans="1:9" s="15" customFormat="1" ht="15.75" customHeight="1" x14ac:dyDescent="0.25">
      <c r="A319" s="155" t="s">
        <v>11</v>
      </c>
      <c r="B319" s="155"/>
      <c r="C319" s="155" t="s">
        <v>30</v>
      </c>
      <c r="D319" s="155" t="s">
        <v>1092</v>
      </c>
      <c r="E319" s="164"/>
      <c r="F319" s="157">
        <v>10800</v>
      </c>
      <c r="G319" s="160"/>
      <c r="H319" s="158"/>
      <c r="I319" s="159"/>
    </row>
    <row r="320" spans="1:9" s="15" customFormat="1" ht="15.75" customHeight="1" x14ac:dyDescent="0.25">
      <c r="A320" s="155" t="s">
        <v>11</v>
      </c>
      <c r="B320" s="155"/>
      <c r="C320" s="155" t="s">
        <v>30</v>
      </c>
      <c r="D320" s="155" t="s">
        <v>1096</v>
      </c>
      <c r="E320" s="164"/>
      <c r="F320" s="157" t="s">
        <v>15</v>
      </c>
      <c r="G320" s="160"/>
      <c r="H320" s="158"/>
      <c r="I320" s="159"/>
    </row>
    <row r="321" spans="1:9" s="15" customFormat="1" ht="15.75" customHeight="1" x14ac:dyDescent="0.25">
      <c r="A321" s="155" t="s">
        <v>11</v>
      </c>
      <c r="B321" s="155"/>
      <c r="C321" s="155" t="s">
        <v>30</v>
      </c>
      <c r="D321" s="155" t="s">
        <v>1106</v>
      </c>
      <c r="E321" s="164" t="s">
        <v>30</v>
      </c>
      <c r="F321" s="157">
        <v>92400</v>
      </c>
      <c r="G321" s="160"/>
      <c r="H321" s="158" t="s">
        <v>1107</v>
      </c>
      <c r="I321" s="159"/>
    </row>
    <row r="322" spans="1:9" s="15" customFormat="1" ht="15.75" customHeight="1" x14ac:dyDescent="0.25">
      <c r="A322" s="155" t="s">
        <v>652</v>
      </c>
      <c r="B322" s="155"/>
      <c r="C322" s="155" t="s">
        <v>30</v>
      </c>
      <c r="D322" s="155" t="s">
        <v>1111</v>
      </c>
      <c r="E322" s="164" t="s">
        <v>30</v>
      </c>
      <c r="F322" s="157">
        <v>54800</v>
      </c>
      <c r="G322" s="160"/>
      <c r="H322" s="158"/>
      <c r="I322" s="159"/>
    </row>
    <row r="323" spans="1:9" s="15" customFormat="1" ht="15.75" customHeight="1" x14ac:dyDescent="0.25">
      <c r="A323" s="155" t="s">
        <v>652</v>
      </c>
      <c r="B323" s="155"/>
      <c r="C323" s="155" t="s">
        <v>16</v>
      </c>
      <c r="D323" s="155" t="s">
        <v>1095</v>
      </c>
      <c r="E323" s="163" t="s">
        <v>1042</v>
      </c>
      <c r="F323" s="160">
        <v>250000</v>
      </c>
      <c r="G323" s="160"/>
      <c r="H323" s="158" t="s">
        <v>504</v>
      </c>
      <c r="I323" s="159"/>
    </row>
    <row r="324" spans="1:9" s="15" customFormat="1" ht="15.75" customHeight="1" x14ac:dyDescent="0.25">
      <c r="A324" s="155" t="s">
        <v>652</v>
      </c>
      <c r="B324" s="155"/>
      <c r="C324" s="155" t="s">
        <v>16</v>
      </c>
      <c r="D324" s="155" t="s">
        <v>1041</v>
      </c>
      <c r="E324" s="163" t="s">
        <v>15</v>
      </c>
      <c r="F324" s="157" t="s">
        <v>15</v>
      </c>
      <c r="G324" s="160"/>
      <c r="H324" s="158" t="s">
        <v>1046</v>
      </c>
      <c r="I324" s="159"/>
    </row>
    <row r="325" spans="1:9" s="15" customFormat="1" ht="15.75" customHeight="1" x14ac:dyDescent="0.25">
      <c r="A325" s="155" t="s">
        <v>66</v>
      </c>
      <c r="B325" s="155"/>
      <c r="C325" s="155" t="s">
        <v>16</v>
      </c>
      <c r="D325" s="155" t="s">
        <v>1043</v>
      </c>
      <c r="E325" s="163" t="s">
        <v>1044</v>
      </c>
      <c r="F325" s="157">
        <v>10000</v>
      </c>
      <c r="G325" s="160"/>
      <c r="H325" s="158" t="s">
        <v>1118</v>
      </c>
      <c r="I325" s="159"/>
    </row>
    <row r="326" spans="1:9" s="15" customFormat="1" ht="15.75" customHeight="1" x14ac:dyDescent="0.25">
      <c r="A326" s="155" t="s">
        <v>66</v>
      </c>
      <c r="B326" s="155"/>
      <c r="C326" s="155" t="s">
        <v>16</v>
      </c>
      <c r="D326" s="155" t="s">
        <v>1045</v>
      </c>
      <c r="E326" s="163" t="s">
        <v>1014</v>
      </c>
      <c r="F326" s="160">
        <v>114200</v>
      </c>
      <c r="G326" s="160"/>
      <c r="H326" s="158" t="s">
        <v>504</v>
      </c>
      <c r="I326" s="159"/>
    </row>
    <row r="327" spans="1:9" s="15" customFormat="1" ht="15.75" customHeight="1" x14ac:dyDescent="0.25">
      <c r="A327" s="155" t="s">
        <v>66</v>
      </c>
      <c r="B327" s="155"/>
      <c r="C327" s="155" t="s">
        <v>16</v>
      </c>
      <c r="D327" s="155" t="s">
        <v>1013</v>
      </c>
      <c r="E327" s="163" t="s">
        <v>1093</v>
      </c>
      <c r="F327" s="157" t="s">
        <v>15</v>
      </c>
      <c r="G327" s="160"/>
      <c r="H327" s="158" t="s">
        <v>1094</v>
      </c>
      <c r="I327" s="159"/>
    </row>
    <row r="328" spans="1:9" s="15" customFormat="1" ht="15.75" customHeight="1" x14ac:dyDescent="0.25">
      <c r="A328" s="155" t="s">
        <v>19</v>
      </c>
      <c r="B328" s="155"/>
      <c r="C328" s="155" t="s">
        <v>12</v>
      </c>
      <c r="D328" s="155" t="s">
        <v>1112</v>
      </c>
      <c r="E328" s="164" t="s">
        <v>30</v>
      </c>
      <c r="F328" s="157">
        <v>33400</v>
      </c>
      <c r="G328" s="160"/>
      <c r="H328" s="158"/>
      <c r="I328" s="159"/>
    </row>
    <row r="329" spans="1:9" s="15" customFormat="1" ht="15.75" customHeight="1" x14ac:dyDescent="0.25">
      <c r="A329" s="155" t="s">
        <v>19</v>
      </c>
      <c r="B329" s="155"/>
      <c r="C329" s="155" t="s">
        <v>16</v>
      </c>
      <c r="D329" s="155" t="s">
        <v>1114</v>
      </c>
      <c r="E329" s="164" t="s">
        <v>1115</v>
      </c>
      <c r="F329" s="157" t="s">
        <v>635</v>
      </c>
      <c r="G329" s="160"/>
      <c r="H329" s="158"/>
      <c r="I329" s="159"/>
    </row>
    <row r="330" spans="1:9" s="15" customFormat="1" ht="15.75" customHeight="1" x14ac:dyDescent="0.25">
      <c r="A330" s="155" t="s">
        <v>23</v>
      </c>
      <c r="B330" s="155"/>
      <c r="C330" s="155" t="s">
        <v>16</v>
      </c>
      <c r="D330" s="155" t="s">
        <v>452</v>
      </c>
      <c r="E330" s="164" t="s">
        <v>1089</v>
      </c>
      <c r="F330" s="157">
        <v>33800</v>
      </c>
      <c r="G330" s="160"/>
      <c r="H330" s="158" t="s">
        <v>1090</v>
      </c>
      <c r="I330" s="159"/>
    </row>
    <row r="331" spans="1:9" s="15" customFormat="1" ht="15.75" customHeight="1" x14ac:dyDescent="0.25">
      <c r="A331" s="155" t="s">
        <v>23</v>
      </c>
      <c r="B331" s="155"/>
      <c r="C331" s="155" t="s">
        <v>16</v>
      </c>
      <c r="D331" s="155" t="s">
        <v>1074</v>
      </c>
      <c r="E331" s="164"/>
      <c r="F331" s="157">
        <v>61600</v>
      </c>
      <c r="G331" s="160"/>
      <c r="H331" s="158" t="s">
        <v>612</v>
      </c>
      <c r="I331" s="159"/>
    </row>
    <row r="332" spans="1:9" s="15" customFormat="1" ht="15.75" customHeight="1" x14ac:dyDescent="0.25">
      <c r="A332" s="155" t="s">
        <v>23</v>
      </c>
      <c r="B332" s="155"/>
      <c r="C332" s="155" t="s">
        <v>30</v>
      </c>
      <c r="D332" s="155" t="s">
        <v>1101</v>
      </c>
      <c r="E332" s="164"/>
      <c r="F332" s="157">
        <v>61600</v>
      </c>
      <c r="G332" s="160"/>
      <c r="H332" s="158"/>
      <c r="I332" s="159"/>
    </row>
    <row r="333" spans="1:9" s="15" customFormat="1" ht="15.75" customHeight="1" x14ac:dyDescent="0.25">
      <c r="A333" s="155" t="s">
        <v>23</v>
      </c>
      <c r="B333" s="155"/>
      <c r="C333" s="155" t="s">
        <v>30</v>
      </c>
      <c r="D333" s="155" t="s">
        <v>1119</v>
      </c>
      <c r="E333" s="164"/>
      <c r="F333" s="157">
        <v>25000</v>
      </c>
      <c r="G333" s="160"/>
      <c r="H333" s="158"/>
      <c r="I333" s="159"/>
    </row>
    <row r="334" spans="1:9" s="15" customFormat="1" ht="15.75" customHeight="1" x14ac:dyDescent="0.25">
      <c r="A334" s="52" t="s">
        <v>935</v>
      </c>
      <c r="B334" s="58"/>
      <c r="C334" s="58"/>
      <c r="D334" s="58"/>
      <c r="E334" s="123"/>
      <c r="F334" s="54">
        <f>SUM(F336:F359)</f>
        <v>1329575</v>
      </c>
      <c r="G334" s="162"/>
      <c r="H334" s="124"/>
      <c r="I334" s="159"/>
    </row>
    <row r="335" spans="1:9" s="208" customFormat="1" ht="13.5" customHeight="1" x14ac:dyDescent="0.25">
      <c r="A335" s="204" t="s">
        <v>23</v>
      </c>
      <c r="B335" s="56"/>
      <c r="C335" s="56" t="s">
        <v>12</v>
      </c>
      <c r="D335" s="56" t="s">
        <v>1159</v>
      </c>
      <c r="E335" s="205" t="s">
        <v>1158</v>
      </c>
      <c r="F335" s="57">
        <v>15400</v>
      </c>
      <c r="G335" s="57"/>
      <c r="H335" s="206"/>
      <c r="I335" s="207"/>
    </row>
    <row r="336" spans="1:9" s="15" customFormat="1" ht="15.75" customHeight="1" x14ac:dyDescent="0.25">
      <c r="A336" s="155" t="s">
        <v>23</v>
      </c>
      <c r="B336" s="155"/>
      <c r="C336" s="155" t="s">
        <v>16</v>
      </c>
      <c r="D336" s="155" t="s">
        <v>370</v>
      </c>
      <c r="E336" s="163" t="s">
        <v>1088</v>
      </c>
      <c r="F336" s="157">
        <v>91600</v>
      </c>
      <c r="G336" s="160"/>
      <c r="H336" s="158" t="s">
        <v>612</v>
      </c>
      <c r="I336" s="159"/>
    </row>
    <row r="337" spans="1:9" s="15" customFormat="1" ht="15.75" customHeight="1" x14ac:dyDescent="0.25">
      <c r="A337" s="155" t="s">
        <v>23</v>
      </c>
      <c r="B337" s="155"/>
      <c r="C337" s="155" t="s">
        <v>16</v>
      </c>
      <c r="D337" s="155" t="s">
        <v>1035</v>
      </c>
      <c r="E337" s="156">
        <v>40953</v>
      </c>
      <c r="F337" s="160">
        <v>35000</v>
      </c>
      <c r="G337" s="160"/>
      <c r="H337" s="158"/>
      <c r="I337" s="159"/>
    </row>
    <row r="338" spans="1:9" s="15" customFormat="1" ht="15.75" customHeight="1" x14ac:dyDescent="0.25">
      <c r="A338" s="155" t="s">
        <v>23</v>
      </c>
      <c r="B338" s="155"/>
      <c r="C338" s="155" t="s">
        <v>16</v>
      </c>
      <c r="D338" s="155" t="s">
        <v>1160</v>
      </c>
      <c r="E338" s="156" t="s">
        <v>1141</v>
      </c>
      <c r="F338" s="160">
        <v>67200</v>
      </c>
      <c r="G338" s="160"/>
      <c r="H338" s="158" t="s">
        <v>1140</v>
      </c>
      <c r="I338" s="159"/>
    </row>
    <row r="339" spans="1:9" s="15" customFormat="1" ht="15.75" customHeight="1" x14ac:dyDescent="0.25">
      <c r="A339" s="155" t="s">
        <v>23</v>
      </c>
      <c r="B339" s="155"/>
      <c r="C339" s="155" t="s">
        <v>16</v>
      </c>
      <c r="D339" s="155" t="s">
        <v>1157</v>
      </c>
      <c r="E339" s="164" t="s">
        <v>1139</v>
      </c>
      <c r="F339" s="157">
        <v>32250</v>
      </c>
      <c r="G339" s="160"/>
      <c r="H339" s="158"/>
      <c r="I339" s="159"/>
    </row>
    <row r="340" spans="1:9" s="15" customFormat="1" ht="15.75" customHeight="1" x14ac:dyDescent="0.25">
      <c r="A340" s="155" t="s">
        <v>23</v>
      </c>
      <c r="B340" s="155"/>
      <c r="C340" s="155" t="s">
        <v>16</v>
      </c>
      <c r="D340" s="155" t="s">
        <v>357</v>
      </c>
      <c r="E340" s="164" t="s">
        <v>1142</v>
      </c>
      <c r="F340" s="157">
        <v>60000</v>
      </c>
      <c r="G340" s="160"/>
      <c r="H340" s="158"/>
      <c r="I340" s="159"/>
    </row>
    <row r="341" spans="1:9" s="199" customFormat="1" ht="15.75" x14ac:dyDescent="0.25">
      <c r="A341" s="196" t="s">
        <v>21</v>
      </c>
      <c r="B341" s="196"/>
      <c r="C341" s="196" t="s">
        <v>16</v>
      </c>
      <c r="D341" s="196" t="s">
        <v>648</v>
      </c>
      <c r="E341" s="195" t="s">
        <v>635</v>
      </c>
      <c r="F341" s="197">
        <v>0</v>
      </c>
      <c r="G341" s="197"/>
      <c r="H341" s="165"/>
      <c r="I341" s="198"/>
    </row>
    <row r="342" spans="1:9" ht="15.75" x14ac:dyDescent="0.25">
      <c r="A342" s="36" t="s">
        <v>21</v>
      </c>
      <c r="B342" s="36"/>
      <c r="C342" s="36" t="s">
        <v>16</v>
      </c>
      <c r="D342" s="36" t="s">
        <v>76</v>
      </c>
      <c r="E342" s="156" t="s">
        <v>711</v>
      </c>
      <c r="F342" s="55">
        <v>200000</v>
      </c>
      <c r="G342" s="55"/>
      <c r="H342" s="127"/>
      <c r="I342" s="128"/>
    </row>
    <row r="343" spans="1:9" ht="15.75" x14ac:dyDescent="0.25">
      <c r="A343" s="36" t="s">
        <v>21</v>
      </c>
      <c r="B343" s="36"/>
      <c r="C343" s="36" t="s">
        <v>16</v>
      </c>
      <c r="D343" s="36" t="s">
        <v>1054</v>
      </c>
      <c r="E343" s="156" t="s">
        <v>1148</v>
      </c>
      <c r="F343" s="130">
        <v>50800</v>
      </c>
      <c r="G343" s="55"/>
      <c r="H343" s="127"/>
      <c r="I343" s="128"/>
    </row>
    <row r="344" spans="1:9" ht="15.75" x14ac:dyDescent="0.25">
      <c r="A344" s="36" t="s">
        <v>21</v>
      </c>
      <c r="B344" s="36"/>
      <c r="C344" s="36" t="s">
        <v>16</v>
      </c>
      <c r="D344" s="36" t="s">
        <v>1149</v>
      </c>
      <c r="E344" s="156" t="s">
        <v>1150</v>
      </c>
      <c r="F344" s="130">
        <v>61600</v>
      </c>
      <c r="G344" s="55"/>
      <c r="H344" s="127"/>
      <c r="I344" s="128"/>
    </row>
    <row r="345" spans="1:9" ht="15.75" x14ac:dyDescent="0.25">
      <c r="A345" s="36" t="s">
        <v>21</v>
      </c>
      <c r="B345" s="36"/>
      <c r="C345" s="36" t="s">
        <v>16</v>
      </c>
      <c r="D345" s="36" t="s">
        <v>120</v>
      </c>
      <c r="E345" s="156" t="s">
        <v>1130</v>
      </c>
      <c r="F345" s="130" t="s">
        <v>1130</v>
      </c>
      <c r="G345" s="55"/>
      <c r="H345" s="127" t="s">
        <v>1131</v>
      </c>
      <c r="I345" s="128"/>
    </row>
    <row r="346" spans="1:9" ht="15.75" x14ac:dyDescent="0.25">
      <c r="A346" s="36" t="s">
        <v>21</v>
      </c>
      <c r="B346" s="36"/>
      <c r="C346" s="36" t="s">
        <v>16</v>
      </c>
      <c r="D346" s="36" t="s">
        <v>1055</v>
      </c>
      <c r="E346" s="156">
        <v>40952</v>
      </c>
      <c r="F346" s="130">
        <v>61600</v>
      </c>
      <c r="G346" s="55"/>
      <c r="H346" s="127"/>
      <c r="I346" s="128"/>
    </row>
    <row r="347" spans="1:9" ht="15.75" x14ac:dyDescent="0.25">
      <c r="A347" s="36" t="s">
        <v>21</v>
      </c>
      <c r="B347" s="36"/>
      <c r="C347" s="36" t="s">
        <v>30</v>
      </c>
      <c r="D347" s="36" t="s">
        <v>1124</v>
      </c>
      <c r="E347" s="156">
        <v>40993</v>
      </c>
      <c r="F347" s="130">
        <v>15000</v>
      </c>
      <c r="G347" s="55"/>
      <c r="H347" s="127"/>
      <c r="I347" s="128"/>
    </row>
    <row r="348" spans="1:9" ht="15.75" x14ac:dyDescent="0.25">
      <c r="A348" s="36" t="s">
        <v>21</v>
      </c>
      <c r="B348" s="36"/>
      <c r="C348" s="36" t="s">
        <v>30</v>
      </c>
      <c r="D348" s="36" t="s">
        <v>1125</v>
      </c>
      <c r="E348" s="156" t="s">
        <v>30</v>
      </c>
      <c r="F348" s="130">
        <v>30800</v>
      </c>
      <c r="G348" s="55"/>
      <c r="H348" s="127"/>
      <c r="I348" s="128"/>
    </row>
    <row r="349" spans="1:9" s="15" customFormat="1" ht="15.75" customHeight="1" x14ac:dyDescent="0.25">
      <c r="A349" s="155" t="s">
        <v>66</v>
      </c>
      <c r="B349" s="155"/>
      <c r="C349" s="155" t="s">
        <v>16</v>
      </c>
      <c r="D349" s="155" t="s">
        <v>1016</v>
      </c>
      <c r="E349" s="156">
        <v>40956</v>
      </c>
      <c r="F349" s="160">
        <v>80000</v>
      </c>
      <c r="G349" s="160"/>
      <c r="H349" s="158"/>
      <c r="I349" s="159"/>
    </row>
    <row r="350" spans="1:9" s="15" customFormat="1" ht="15.75" customHeight="1" x14ac:dyDescent="0.25">
      <c r="A350" s="155" t="s">
        <v>66</v>
      </c>
      <c r="B350" s="155"/>
      <c r="C350" s="155" t="s">
        <v>16</v>
      </c>
      <c r="D350" s="155" t="s">
        <v>1017</v>
      </c>
      <c r="E350" s="156">
        <v>40957</v>
      </c>
      <c r="F350" s="160">
        <v>40000</v>
      </c>
      <c r="G350" s="160"/>
      <c r="H350" s="158"/>
      <c r="I350" s="159"/>
    </row>
    <row r="351" spans="1:9" s="15" customFormat="1" ht="15.75" customHeight="1" x14ac:dyDescent="0.25">
      <c r="A351" s="155" t="s">
        <v>66</v>
      </c>
      <c r="B351" s="155"/>
      <c r="C351" s="155" t="s">
        <v>16</v>
      </c>
      <c r="D351" s="155" t="s">
        <v>1015</v>
      </c>
      <c r="E351" s="164" t="s">
        <v>1103</v>
      </c>
      <c r="F351" s="157">
        <v>116600</v>
      </c>
      <c r="G351" s="160"/>
      <c r="H351" s="158" t="s">
        <v>18</v>
      </c>
      <c r="I351" s="159"/>
    </row>
    <row r="352" spans="1:9" s="15" customFormat="1" ht="15.75" customHeight="1" x14ac:dyDescent="0.25">
      <c r="A352" s="155" t="s">
        <v>66</v>
      </c>
      <c r="B352" s="155"/>
      <c r="C352" s="155" t="s">
        <v>16</v>
      </c>
      <c r="D352" s="155" t="s">
        <v>538</v>
      </c>
      <c r="E352" s="164" t="s">
        <v>1103</v>
      </c>
      <c r="F352" s="157">
        <v>30800</v>
      </c>
      <c r="G352" s="160"/>
      <c r="H352" s="158"/>
      <c r="I352" s="159"/>
    </row>
    <row r="353" spans="1:9" s="15" customFormat="1" ht="15.75" customHeight="1" x14ac:dyDescent="0.25">
      <c r="A353" s="155" t="s">
        <v>19</v>
      </c>
      <c r="B353" s="155"/>
      <c r="C353" s="155"/>
      <c r="D353" s="155" t="s">
        <v>1127</v>
      </c>
      <c r="E353" s="156" t="s">
        <v>711</v>
      </c>
      <c r="F353" s="157">
        <v>61600</v>
      </c>
      <c r="G353" s="160"/>
      <c r="H353" s="158"/>
      <c r="I353" s="159"/>
    </row>
    <row r="354" spans="1:9" s="15" customFormat="1" ht="15.75" customHeight="1" x14ac:dyDescent="0.25">
      <c r="A354" s="155" t="s">
        <v>19</v>
      </c>
      <c r="B354" s="155"/>
      <c r="C354" s="155" t="s">
        <v>30</v>
      </c>
      <c r="D354" s="155" t="s">
        <v>1168</v>
      </c>
      <c r="E354" s="156" t="s">
        <v>711</v>
      </c>
      <c r="F354" s="157">
        <v>60000</v>
      </c>
      <c r="G354" s="160"/>
      <c r="H354" s="158"/>
      <c r="I354" s="159"/>
    </row>
    <row r="355" spans="1:9" ht="15.75" x14ac:dyDescent="0.25">
      <c r="A355" s="36" t="s">
        <v>11</v>
      </c>
      <c r="B355" s="36"/>
      <c r="C355" s="36" t="s">
        <v>16</v>
      </c>
      <c r="D355" s="36" t="s">
        <v>1058</v>
      </c>
      <c r="E355" s="156" t="s">
        <v>1018</v>
      </c>
      <c r="F355" s="130">
        <v>61600</v>
      </c>
      <c r="G355" s="55"/>
      <c r="H355" s="167"/>
      <c r="I355" s="128"/>
    </row>
    <row r="356" spans="1:9" s="15" customFormat="1" ht="15.75" customHeight="1" x14ac:dyDescent="0.25">
      <c r="A356" s="155" t="s">
        <v>11</v>
      </c>
      <c r="B356" s="155"/>
      <c r="C356" s="155" t="s">
        <v>16</v>
      </c>
      <c r="D356" s="155" t="s">
        <v>956</v>
      </c>
      <c r="E356" s="203" t="s">
        <v>635</v>
      </c>
      <c r="F356" s="16">
        <v>0</v>
      </c>
      <c r="G356" s="160"/>
      <c r="H356" s="158"/>
      <c r="I356" s="159"/>
    </row>
    <row r="357" spans="1:9" s="15" customFormat="1" ht="15.75" customHeight="1" x14ac:dyDescent="0.25">
      <c r="A357" s="155" t="s">
        <v>11</v>
      </c>
      <c r="B357" s="155"/>
      <c r="C357" s="155" t="s">
        <v>16</v>
      </c>
      <c r="D357" s="155" t="s">
        <v>28</v>
      </c>
      <c r="E357" s="203" t="s">
        <v>635</v>
      </c>
      <c r="F357" s="16">
        <v>0</v>
      </c>
      <c r="G357" s="160"/>
      <c r="H357" s="158"/>
      <c r="I357" s="159"/>
    </row>
    <row r="358" spans="1:9" s="15" customFormat="1" ht="15.75" customHeight="1" x14ac:dyDescent="0.25">
      <c r="A358" s="155" t="s">
        <v>11</v>
      </c>
      <c r="B358" s="155"/>
      <c r="C358" s="155" t="s">
        <v>16</v>
      </c>
      <c r="D358" s="155" t="s">
        <v>1132</v>
      </c>
      <c r="E358" s="156" t="s">
        <v>1133</v>
      </c>
      <c r="F358" s="160">
        <v>81525</v>
      </c>
      <c r="G358" s="160"/>
      <c r="H358" s="158"/>
      <c r="I358" s="159"/>
    </row>
    <row r="359" spans="1:9" s="15" customFormat="1" ht="15.75" customHeight="1" x14ac:dyDescent="0.25">
      <c r="A359" s="155" t="s">
        <v>11</v>
      </c>
      <c r="B359" s="155"/>
      <c r="C359" s="155" t="s">
        <v>16</v>
      </c>
      <c r="D359" s="155" t="s">
        <v>1174</v>
      </c>
      <c r="E359" s="156" t="s">
        <v>30</v>
      </c>
      <c r="F359" s="160">
        <v>91600</v>
      </c>
      <c r="G359" s="160"/>
      <c r="H359" s="158"/>
      <c r="I359" s="159"/>
    </row>
    <row r="360" spans="1:9" s="15" customFormat="1" ht="15.75" customHeight="1" x14ac:dyDescent="0.25">
      <c r="A360" s="52" t="s">
        <v>52</v>
      </c>
      <c r="B360" s="58"/>
      <c r="C360" s="58"/>
      <c r="D360" s="58"/>
      <c r="E360" s="123"/>
      <c r="F360" s="54">
        <f>SUM(F361:F390)</f>
        <v>1705750</v>
      </c>
      <c r="G360" s="162"/>
      <c r="H360" s="124"/>
      <c r="I360" s="159"/>
    </row>
    <row r="361" spans="1:9" s="15" customFormat="1" ht="15.75" customHeight="1" x14ac:dyDescent="0.25">
      <c r="A361" s="155" t="s">
        <v>66</v>
      </c>
      <c r="B361" s="155"/>
      <c r="C361" s="155" t="s">
        <v>16</v>
      </c>
      <c r="D361" s="155" t="s">
        <v>1156</v>
      </c>
      <c r="E361" s="164"/>
      <c r="F361" s="157">
        <v>0</v>
      </c>
      <c r="G361" s="160"/>
      <c r="H361" s="158"/>
      <c r="I361" s="159"/>
    </row>
    <row r="362" spans="1:9" s="15" customFormat="1" ht="15.75" customHeight="1" x14ac:dyDescent="0.25">
      <c r="A362" s="155" t="s">
        <v>11</v>
      </c>
      <c r="B362" s="155"/>
      <c r="C362" s="155" t="s">
        <v>30</v>
      </c>
      <c r="D362" s="155" t="s">
        <v>1108</v>
      </c>
      <c r="E362" s="156" t="s">
        <v>15</v>
      </c>
      <c r="F362" s="157">
        <v>0</v>
      </c>
      <c r="G362" s="160"/>
      <c r="H362" s="158"/>
      <c r="I362" s="159"/>
    </row>
    <row r="363" spans="1:9" s="15" customFormat="1" ht="15.75" customHeight="1" x14ac:dyDescent="0.25">
      <c r="A363" s="155" t="s">
        <v>19</v>
      </c>
      <c r="B363" s="155"/>
      <c r="C363" s="155"/>
      <c r="D363" s="155" t="s">
        <v>1178</v>
      </c>
      <c r="E363" s="163" t="s">
        <v>1081</v>
      </c>
      <c r="F363" s="160">
        <v>15000</v>
      </c>
      <c r="G363" s="160"/>
      <c r="H363" s="158"/>
      <c r="I363" s="159"/>
    </row>
    <row r="364" spans="1:9" s="15" customFormat="1" ht="15.75" customHeight="1" x14ac:dyDescent="0.25">
      <c r="A364" s="155" t="s">
        <v>23</v>
      </c>
      <c r="B364" s="155"/>
      <c r="C364" s="155" t="s">
        <v>16</v>
      </c>
      <c r="D364" s="155" t="s">
        <v>936</v>
      </c>
      <c r="E364" s="163" t="s">
        <v>937</v>
      </c>
      <c r="F364" s="157" t="s">
        <v>122</v>
      </c>
      <c r="G364" s="160"/>
      <c r="H364" s="158"/>
      <c r="I364" s="159"/>
    </row>
    <row r="365" spans="1:9" s="15" customFormat="1" ht="15.75" customHeight="1" x14ac:dyDescent="0.25">
      <c r="A365" s="155" t="s">
        <v>23</v>
      </c>
      <c r="B365" s="155"/>
      <c r="C365" s="155" t="s">
        <v>30</v>
      </c>
      <c r="D365" s="155" t="s">
        <v>1102</v>
      </c>
      <c r="E365" s="163" t="s">
        <v>15</v>
      </c>
      <c r="F365" s="160">
        <v>61950</v>
      </c>
      <c r="G365" s="160"/>
      <c r="H365" s="158"/>
      <c r="I365" s="159"/>
    </row>
    <row r="366" spans="1:9" s="15" customFormat="1" ht="15.75" customHeight="1" x14ac:dyDescent="0.25">
      <c r="A366" s="155" t="s">
        <v>23</v>
      </c>
      <c r="B366" s="155"/>
      <c r="C366" s="155" t="s">
        <v>16</v>
      </c>
      <c r="D366" s="155" t="s">
        <v>1226</v>
      </c>
      <c r="E366" s="163"/>
      <c r="F366" s="160">
        <v>51500</v>
      </c>
      <c r="G366" s="160"/>
      <c r="H366" s="158"/>
      <c r="I366" s="159"/>
    </row>
    <row r="367" spans="1:9" s="15" customFormat="1" ht="15.75" customHeight="1" x14ac:dyDescent="0.25">
      <c r="A367" s="155" t="s">
        <v>23</v>
      </c>
      <c r="B367" s="155"/>
      <c r="C367" s="155" t="s">
        <v>16</v>
      </c>
      <c r="D367" s="155" t="s">
        <v>1161</v>
      </c>
      <c r="E367" s="163"/>
      <c r="F367" s="160">
        <v>60000</v>
      </c>
      <c r="G367" s="160"/>
      <c r="H367" s="158"/>
      <c r="I367" s="159"/>
    </row>
    <row r="368" spans="1:9" s="15" customFormat="1" ht="15.75" customHeight="1" x14ac:dyDescent="0.25">
      <c r="A368" s="155" t="s">
        <v>23</v>
      </c>
      <c r="B368" s="155"/>
      <c r="C368" s="155" t="s">
        <v>12</v>
      </c>
      <c r="D368" s="155" t="s">
        <v>1166</v>
      </c>
      <c r="E368" s="163" t="s">
        <v>1167</v>
      </c>
      <c r="F368" s="160">
        <v>11000</v>
      </c>
      <c r="G368" s="160"/>
      <c r="H368" s="158"/>
      <c r="I368" s="159"/>
    </row>
    <row r="369" spans="1:9" s="15" customFormat="1" ht="15.75" customHeight="1" x14ac:dyDescent="0.25">
      <c r="A369" s="155" t="s">
        <v>23</v>
      </c>
      <c r="B369" s="155"/>
      <c r="C369" s="155" t="s">
        <v>711</v>
      </c>
      <c r="D369" s="155" t="s">
        <v>1227</v>
      </c>
      <c r="E369" s="163"/>
      <c r="F369" s="160">
        <v>50000</v>
      </c>
      <c r="G369" s="160"/>
      <c r="H369" s="158"/>
      <c r="I369" s="159"/>
    </row>
    <row r="370" spans="1:9" s="15" customFormat="1" ht="15.75" customHeight="1" x14ac:dyDescent="0.25">
      <c r="A370" s="155" t="s">
        <v>11</v>
      </c>
      <c r="B370" s="155"/>
      <c r="C370" s="155" t="s">
        <v>16</v>
      </c>
      <c r="D370" s="155" t="s">
        <v>967</v>
      </c>
      <c r="E370" s="163" t="s">
        <v>1076</v>
      </c>
      <c r="F370" s="160">
        <v>75000</v>
      </c>
      <c r="G370" s="160"/>
      <c r="H370" s="158" t="s">
        <v>18</v>
      </c>
      <c r="I370" s="159"/>
    </row>
    <row r="371" spans="1:9" s="15" customFormat="1" ht="15.75" customHeight="1" x14ac:dyDescent="0.25">
      <c r="A371" s="155" t="s">
        <v>11</v>
      </c>
      <c r="B371" s="155"/>
      <c r="C371" s="155" t="s">
        <v>12</v>
      </c>
      <c r="D371" s="155" t="s">
        <v>1184</v>
      </c>
      <c r="E371" s="163" t="s">
        <v>1185</v>
      </c>
      <c r="F371" s="160">
        <v>25000</v>
      </c>
      <c r="G371" s="160"/>
      <c r="H371" s="158"/>
      <c r="I371" s="159"/>
    </row>
    <row r="372" spans="1:9" s="15" customFormat="1" ht="15.75" customHeight="1" x14ac:dyDescent="0.25">
      <c r="A372" s="155" t="s">
        <v>11</v>
      </c>
      <c r="B372" s="155"/>
      <c r="C372" s="155" t="s">
        <v>30</v>
      </c>
      <c r="D372" s="155" t="s">
        <v>1225</v>
      </c>
      <c r="E372" s="163"/>
      <c r="F372" s="160">
        <v>61600</v>
      </c>
      <c r="G372" s="160"/>
      <c r="H372" s="158"/>
      <c r="I372" s="159"/>
    </row>
    <row r="373" spans="1:9" s="15" customFormat="1" ht="15.75" customHeight="1" x14ac:dyDescent="0.25">
      <c r="A373" s="155" t="s">
        <v>652</v>
      </c>
      <c r="B373" s="155"/>
      <c r="C373" s="155" t="s">
        <v>16</v>
      </c>
      <c r="D373" s="155" t="s">
        <v>963</v>
      </c>
      <c r="E373" s="163" t="s">
        <v>1077</v>
      </c>
      <c r="F373" s="160">
        <v>75000</v>
      </c>
      <c r="G373" s="160"/>
      <c r="H373" s="158" t="s">
        <v>18</v>
      </c>
      <c r="I373" s="159"/>
    </row>
    <row r="374" spans="1:9" s="15" customFormat="1" ht="15.75" customHeight="1" x14ac:dyDescent="0.25">
      <c r="A374" s="155" t="s">
        <v>652</v>
      </c>
      <c r="B374" s="155"/>
      <c r="C374" s="155" t="s">
        <v>16</v>
      </c>
      <c r="D374" s="155" t="s">
        <v>1183</v>
      </c>
      <c r="E374" s="163" t="s">
        <v>1078</v>
      </c>
      <c r="F374" s="160">
        <v>40000</v>
      </c>
      <c r="G374" s="160"/>
      <c r="H374" s="158"/>
      <c r="I374" s="159"/>
    </row>
    <row r="375" spans="1:9" s="15" customFormat="1" ht="15.75" customHeight="1" x14ac:dyDescent="0.25">
      <c r="A375" s="155" t="s">
        <v>19</v>
      </c>
      <c r="B375" s="155"/>
      <c r="C375" s="155" t="s">
        <v>16</v>
      </c>
      <c r="D375" s="155" t="s">
        <v>1023</v>
      </c>
      <c r="E375" s="163" t="s">
        <v>1024</v>
      </c>
      <c r="F375" s="160">
        <v>10000</v>
      </c>
      <c r="G375" s="160"/>
      <c r="H375" s="158" t="s">
        <v>18</v>
      </c>
      <c r="I375" s="159"/>
    </row>
    <row r="376" spans="1:9" s="15" customFormat="1" ht="15.75" customHeight="1" x14ac:dyDescent="0.25">
      <c r="A376" s="155" t="s">
        <v>19</v>
      </c>
      <c r="B376" s="155"/>
      <c r="C376" s="155" t="s">
        <v>30</v>
      </c>
      <c r="D376" s="155" t="s">
        <v>1189</v>
      </c>
      <c r="E376" s="163"/>
      <c r="F376" s="160">
        <v>6000</v>
      </c>
      <c r="G376" s="160"/>
      <c r="H376" s="158"/>
      <c r="I376" s="159"/>
    </row>
    <row r="377" spans="1:9" s="15" customFormat="1" ht="15.75" x14ac:dyDescent="0.25">
      <c r="A377" s="155" t="s">
        <v>19</v>
      </c>
      <c r="B377" s="155"/>
      <c r="C377" s="155" t="s">
        <v>64</v>
      </c>
      <c r="D377" s="155" t="s">
        <v>1169</v>
      </c>
      <c r="E377" s="163" t="s">
        <v>1081</v>
      </c>
      <c r="F377" s="157">
        <v>85000</v>
      </c>
      <c r="G377" s="160"/>
      <c r="H377" s="158" t="s">
        <v>18</v>
      </c>
      <c r="I377" s="159"/>
    </row>
    <row r="378" spans="1:9" s="15" customFormat="1" ht="15.75" customHeight="1" x14ac:dyDescent="0.25">
      <c r="A378" s="155" t="s">
        <v>19</v>
      </c>
      <c r="B378" s="155"/>
      <c r="C378" s="155" t="s">
        <v>16</v>
      </c>
      <c r="D378" s="155" t="s">
        <v>1080</v>
      </c>
      <c r="E378" s="163" t="s">
        <v>1078</v>
      </c>
      <c r="F378" s="157">
        <v>14000</v>
      </c>
      <c r="G378" s="160"/>
      <c r="H378" s="158" t="s">
        <v>1079</v>
      </c>
      <c r="I378" s="159"/>
    </row>
    <row r="379" spans="1:9" s="15" customFormat="1" ht="15.75" customHeight="1" x14ac:dyDescent="0.25">
      <c r="A379" s="155" t="s">
        <v>19</v>
      </c>
      <c r="B379" s="155"/>
      <c r="C379" s="155" t="s">
        <v>16</v>
      </c>
      <c r="D379" s="155" t="s">
        <v>1170</v>
      </c>
      <c r="E379" s="163" t="s">
        <v>1147</v>
      </c>
      <c r="F379" s="157" t="s">
        <v>15</v>
      </c>
      <c r="G379" s="160"/>
      <c r="H379" s="158"/>
      <c r="I379" s="159"/>
    </row>
    <row r="380" spans="1:9" s="15" customFormat="1" ht="15.75" customHeight="1" x14ac:dyDescent="0.25">
      <c r="A380" s="155" t="s">
        <v>19</v>
      </c>
      <c r="B380" s="155"/>
      <c r="C380" s="155" t="s">
        <v>16</v>
      </c>
      <c r="D380" s="155" t="s">
        <v>1190</v>
      </c>
      <c r="E380" s="163" t="s">
        <v>30</v>
      </c>
      <c r="F380" s="157">
        <v>10000</v>
      </c>
      <c r="G380" s="160"/>
      <c r="H380" s="158"/>
      <c r="I380" s="159"/>
    </row>
    <row r="381" spans="1:9" s="15" customFormat="1" ht="15.75" customHeight="1" x14ac:dyDescent="0.25">
      <c r="A381" s="155" t="s">
        <v>19</v>
      </c>
      <c r="B381" s="155"/>
      <c r="C381" s="155" t="s">
        <v>16</v>
      </c>
      <c r="D381" s="155" t="s">
        <v>1104</v>
      </c>
      <c r="E381" s="156" t="s">
        <v>1180</v>
      </c>
      <c r="F381" s="157">
        <v>92400</v>
      </c>
      <c r="G381" s="160"/>
      <c r="H381" s="158" t="s">
        <v>1191</v>
      </c>
      <c r="I381" s="159"/>
    </row>
    <row r="382" spans="1:9" s="15" customFormat="1" ht="15.75" customHeight="1" x14ac:dyDescent="0.25">
      <c r="A382" s="155" t="s">
        <v>19</v>
      </c>
      <c r="B382" s="155"/>
      <c r="C382" s="155" t="s">
        <v>30</v>
      </c>
      <c r="D382" s="155" t="s">
        <v>1179</v>
      </c>
      <c r="E382" s="156" t="s">
        <v>1180</v>
      </c>
      <c r="F382" s="157">
        <v>123200</v>
      </c>
      <c r="G382" s="160"/>
      <c r="H382" s="158" t="s">
        <v>1192</v>
      </c>
      <c r="I382" s="159"/>
    </row>
    <row r="383" spans="1:9" s="15" customFormat="1" ht="15.75" customHeight="1" x14ac:dyDescent="0.25">
      <c r="A383" s="155" t="s">
        <v>19</v>
      </c>
      <c r="B383" s="155"/>
      <c r="C383" s="155" t="s">
        <v>12</v>
      </c>
      <c r="D383" s="155" t="s">
        <v>1105</v>
      </c>
      <c r="E383" s="156" t="s">
        <v>75</v>
      </c>
      <c r="F383" s="157" t="s">
        <v>15</v>
      </c>
      <c r="G383" s="160"/>
      <c r="H383" s="158" t="s">
        <v>1181</v>
      </c>
      <c r="I383" s="159"/>
    </row>
    <row r="384" spans="1:9" s="15" customFormat="1" ht="15.75" customHeight="1" x14ac:dyDescent="0.25">
      <c r="A384" s="155" t="s">
        <v>19</v>
      </c>
      <c r="B384" s="155"/>
      <c r="C384" s="155" t="s">
        <v>16</v>
      </c>
      <c r="D384" s="155" t="s">
        <v>1129</v>
      </c>
      <c r="E384" s="156" t="s">
        <v>1145</v>
      </c>
      <c r="F384" s="157" t="s">
        <v>122</v>
      </c>
      <c r="G384" s="160"/>
      <c r="H384" s="158"/>
      <c r="I384" s="159"/>
    </row>
    <row r="385" spans="1:17" s="15" customFormat="1" ht="15.75" customHeight="1" x14ac:dyDescent="0.25">
      <c r="A385" s="155" t="s">
        <v>19</v>
      </c>
      <c r="B385" s="155"/>
      <c r="C385" s="155" t="s">
        <v>16</v>
      </c>
      <c r="D385" s="155" t="s">
        <v>1171</v>
      </c>
      <c r="E385" s="156" t="s">
        <v>1144</v>
      </c>
      <c r="F385" s="157" t="s">
        <v>122</v>
      </c>
      <c r="G385" s="160"/>
      <c r="H385" s="158"/>
      <c r="I385" s="159"/>
    </row>
    <row r="386" spans="1:17" s="15" customFormat="1" ht="15.75" customHeight="1" x14ac:dyDescent="0.25">
      <c r="A386" s="155" t="s">
        <v>21</v>
      </c>
      <c r="B386" s="155"/>
      <c r="C386" s="155" t="s">
        <v>16</v>
      </c>
      <c r="D386" s="155" t="s">
        <v>1082</v>
      </c>
      <c r="E386" s="163" t="s">
        <v>1075</v>
      </c>
      <c r="F386" s="160">
        <v>500000</v>
      </c>
      <c r="G386" s="160"/>
      <c r="H386" s="158"/>
      <c r="I386" s="159"/>
    </row>
    <row r="387" spans="1:17" s="15" customFormat="1" ht="15.75" customHeight="1" x14ac:dyDescent="0.25">
      <c r="A387" s="155" t="s">
        <v>21</v>
      </c>
      <c r="B387" s="155"/>
      <c r="C387" s="155" t="s">
        <v>16</v>
      </c>
      <c r="D387" s="155" t="s">
        <v>1199</v>
      </c>
      <c r="E387" s="163" t="s">
        <v>15</v>
      </c>
      <c r="F387" s="157">
        <v>114100</v>
      </c>
      <c r="G387" s="160"/>
      <c r="H387" s="158"/>
      <c r="I387" s="159"/>
    </row>
    <row r="388" spans="1:17" s="15" customFormat="1" ht="15.75" customHeight="1" x14ac:dyDescent="0.25">
      <c r="A388" s="155" t="s">
        <v>21</v>
      </c>
      <c r="B388" s="155"/>
      <c r="C388" s="155" t="s">
        <v>16</v>
      </c>
      <c r="D388" s="155" t="s">
        <v>1085</v>
      </c>
      <c r="E388" s="163" t="s">
        <v>1086</v>
      </c>
      <c r="F388" s="157">
        <v>100000</v>
      </c>
      <c r="G388" s="160"/>
      <c r="H388" s="158" t="s">
        <v>1186</v>
      </c>
      <c r="I388" s="159"/>
    </row>
    <row r="389" spans="1:17" s="15" customFormat="1" ht="15.75" customHeight="1" x14ac:dyDescent="0.25">
      <c r="A389" s="155" t="s">
        <v>21</v>
      </c>
      <c r="B389" s="155"/>
      <c r="C389" s="155" t="s">
        <v>16</v>
      </c>
      <c r="D389" s="155" t="s">
        <v>1126</v>
      </c>
      <c r="E389" s="163" t="s">
        <v>1087</v>
      </c>
      <c r="F389" s="157">
        <v>50000</v>
      </c>
      <c r="G389" s="160"/>
      <c r="H389" s="158" t="s">
        <v>18</v>
      </c>
      <c r="I389" s="159"/>
    </row>
    <row r="390" spans="1:17" s="15" customFormat="1" ht="15.75" customHeight="1" x14ac:dyDescent="0.25">
      <c r="A390" s="155" t="s">
        <v>21</v>
      </c>
      <c r="B390" s="155"/>
      <c r="C390" s="155" t="s">
        <v>16</v>
      </c>
      <c r="D390" s="155" t="s">
        <v>1037</v>
      </c>
      <c r="E390" s="163" t="s">
        <v>1087</v>
      </c>
      <c r="F390" s="157">
        <v>75000</v>
      </c>
      <c r="G390" s="160"/>
      <c r="H390" s="158" t="s">
        <v>18</v>
      </c>
      <c r="I390" s="159"/>
    </row>
    <row r="391" spans="1:17" s="15" customFormat="1" ht="15.75" customHeight="1" x14ac:dyDescent="0.25">
      <c r="A391" s="52" t="s">
        <v>181</v>
      </c>
      <c r="B391" s="58"/>
      <c r="C391" s="58"/>
      <c r="D391" s="58"/>
      <c r="E391" s="123"/>
      <c r="F391" s="54">
        <f>SUM(F392:F408)</f>
        <v>1255350</v>
      </c>
      <c r="G391" s="162"/>
      <c r="H391" s="124"/>
      <c r="I391" s="159"/>
    </row>
    <row r="392" spans="1:17" s="15" customFormat="1" ht="15.75" customHeight="1" x14ac:dyDescent="0.25">
      <c r="A392" s="155" t="s">
        <v>23</v>
      </c>
      <c r="B392" s="155"/>
      <c r="C392" s="155" t="s">
        <v>16</v>
      </c>
      <c r="D392" s="155" t="s">
        <v>1152</v>
      </c>
      <c r="E392" s="163" t="s">
        <v>1153</v>
      </c>
      <c r="F392" s="160">
        <v>135000</v>
      </c>
      <c r="G392" s="160"/>
      <c r="H392" s="158" t="s">
        <v>1165</v>
      </c>
      <c r="I392" s="159"/>
    </row>
    <row r="393" spans="1:17" s="15" customFormat="1" ht="15.75" customHeight="1" x14ac:dyDescent="0.25">
      <c r="A393" s="155" t="s">
        <v>23</v>
      </c>
      <c r="B393" s="155"/>
      <c r="C393" s="155" t="s">
        <v>12</v>
      </c>
      <c r="D393" s="155" t="s">
        <v>354</v>
      </c>
      <c r="E393" s="163" t="s">
        <v>1153</v>
      </c>
      <c r="F393" s="160">
        <v>15000</v>
      </c>
      <c r="G393" s="160"/>
      <c r="H393" s="158"/>
      <c r="I393" s="159"/>
    </row>
    <row r="394" spans="1:17" s="15" customFormat="1" ht="15.75" customHeight="1" x14ac:dyDescent="0.25">
      <c r="A394" s="155" t="s">
        <v>23</v>
      </c>
      <c r="B394" s="155"/>
      <c r="C394" s="155" t="s">
        <v>16</v>
      </c>
      <c r="D394" s="155" t="s">
        <v>1231</v>
      </c>
      <c r="E394" s="163" t="s">
        <v>1232</v>
      </c>
      <c r="F394" s="160">
        <v>20000</v>
      </c>
      <c r="G394" s="160"/>
      <c r="H394" s="158"/>
      <c r="I394" s="159"/>
    </row>
    <row r="395" spans="1:17" s="15" customFormat="1" ht="15.75" customHeight="1" x14ac:dyDescent="0.25">
      <c r="A395" s="155" t="s">
        <v>23</v>
      </c>
      <c r="B395" s="155"/>
      <c r="C395" s="155" t="s">
        <v>509</v>
      </c>
      <c r="D395" s="155" t="s">
        <v>1234</v>
      </c>
      <c r="E395" s="163" t="s">
        <v>30</v>
      </c>
      <c r="F395" s="160">
        <v>10000</v>
      </c>
      <c r="G395" s="160"/>
      <c r="H395" s="158"/>
      <c r="I395" s="159"/>
    </row>
    <row r="396" spans="1:17" s="15" customFormat="1" ht="15.75" customHeight="1" x14ac:dyDescent="0.25">
      <c r="A396" s="155" t="s">
        <v>11</v>
      </c>
      <c r="B396" s="155"/>
      <c r="C396" s="155" t="s">
        <v>16</v>
      </c>
      <c r="D396" s="155" t="s">
        <v>411</v>
      </c>
      <c r="E396" s="163" t="s">
        <v>1228</v>
      </c>
      <c r="F396" s="160">
        <v>115000</v>
      </c>
      <c r="G396" s="160"/>
      <c r="H396" s="158" t="s">
        <v>18</v>
      </c>
      <c r="I396" s="159"/>
    </row>
    <row r="397" spans="1:17" s="15" customFormat="1" ht="15.75" customHeight="1" x14ac:dyDescent="0.25">
      <c r="A397" s="155" t="s">
        <v>66</v>
      </c>
      <c r="B397" s="155"/>
      <c r="C397" s="155" t="s">
        <v>16</v>
      </c>
      <c r="D397" s="155" t="s">
        <v>1172</v>
      </c>
      <c r="E397" s="163" t="s">
        <v>1173</v>
      </c>
      <c r="F397" s="157">
        <v>100000</v>
      </c>
      <c r="G397" s="160"/>
      <c r="H397" s="158" t="s">
        <v>18</v>
      </c>
      <c r="I397" s="159"/>
    </row>
    <row r="398" spans="1:17" s="213" customFormat="1" ht="15.75" customHeight="1" x14ac:dyDescent="0.25">
      <c r="A398" s="155" t="s">
        <v>66</v>
      </c>
      <c r="B398" s="155"/>
      <c r="C398" s="155" t="s">
        <v>16</v>
      </c>
      <c r="D398" s="155" t="s">
        <v>1050</v>
      </c>
      <c r="E398" s="156">
        <v>41012</v>
      </c>
      <c r="F398" s="160">
        <v>100000</v>
      </c>
      <c r="G398" s="160"/>
      <c r="H398" s="158" t="s">
        <v>18</v>
      </c>
      <c r="I398" s="159"/>
      <c r="J398" s="15"/>
      <c r="K398" s="15"/>
      <c r="L398" s="15"/>
      <c r="M398" s="15"/>
      <c r="N398" s="15"/>
      <c r="O398" s="15"/>
      <c r="P398" s="15"/>
      <c r="Q398" s="15"/>
    </row>
    <row r="399" spans="1:17" s="15" customFormat="1" ht="15.75" customHeight="1" x14ac:dyDescent="0.25">
      <c r="A399" s="155" t="s">
        <v>241</v>
      </c>
      <c r="B399" s="155"/>
      <c r="C399" s="155" t="s">
        <v>12</v>
      </c>
      <c r="D399" s="155" t="s">
        <v>1235</v>
      </c>
      <c r="E399" s="163" t="s">
        <v>711</v>
      </c>
      <c r="F399" s="160">
        <v>30800</v>
      </c>
      <c r="G399" s="160"/>
      <c r="H399" s="158"/>
      <c r="I399" s="159"/>
    </row>
    <row r="400" spans="1:17" s="15" customFormat="1" ht="15.75" customHeight="1" x14ac:dyDescent="0.25">
      <c r="A400" s="155" t="s">
        <v>241</v>
      </c>
      <c r="B400" s="155"/>
      <c r="C400" s="155"/>
      <c r="D400" s="155" t="s">
        <v>1236</v>
      </c>
      <c r="E400" s="163" t="s">
        <v>30</v>
      </c>
      <c r="F400" s="160">
        <v>2500</v>
      </c>
      <c r="G400" s="160"/>
      <c r="H400" s="158"/>
      <c r="I400" s="159"/>
    </row>
    <row r="401" spans="1:9" s="15" customFormat="1" ht="15.75" customHeight="1" x14ac:dyDescent="0.25">
      <c r="A401" s="155" t="s">
        <v>241</v>
      </c>
      <c r="B401" s="155"/>
      <c r="C401" s="155"/>
      <c r="D401" s="155" t="s">
        <v>1268</v>
      </c>
      <c r="E401" s="163" t="s">
        <v>30</v>
      </c>
      <c r="F401" s="160">
        <v>39000</v>
      </c>
      <c r="G401" s="160"/>
      <c r="H401" s="158"/>
      <c r="I401" s="159"/>
    </row>
    <row r="402" spans="1:9" s="15" customFormat="1" ht="15.75" customHeight="1" x14ac:dyDescent="0.25">
      <c r="A402" s="155" t="s">
        <v>1229</v>
      </c>
      <c r="B402" s="155"/>
      <c r="C402" s="155" t="s">
        <v>12</v>
      </c>
      <c r="D402" s="155" t="s">
        <v>1230</v>
      </c>
      <c r="E402" s="163" t="s">
        <v>30</v>
      </c>
      <c r="F402" s="160">
        <v>30800</v>
      </c>
      <c r="G402" s="160"/>
      <c r="H402" s="158"/>
      <c r="I402" s="159"/>
    </row>
    <row r="403" spans="1:9" s="15" customFormat="1" ht="15.75" customHeight="1" x14ac:dyDescent="0.25">
      <c r="A403" s="155" t="s">
        <v>19</v>
      </c>
      <c r="B403" s="155"/>
      <c r="C403" s="155"/>
      <c r="D403" s="155" t="s">
        <v>1243</v>
      </c>
      <c r="E403" s="163" t="s">
        <v>1244</v>
      </c>
      <c r="F403" s="157">
        <v>2500</v>
      </c>
      <c r="G403" s="160"/>
      <c r="H403" s="158"/>
      <c r="I403" s="159"/>
    </row>
    <row r="404" spans="1:9" s="15" customFormat="1" ht="15.75" customHeight="1" x14ac:dyDescent="0.25">
      <c r="A404" s="155" t="s">
        <v>19</v>
      </c>
      <c r="B404" s="155"/>
      <c r="C404" s="155" t="s">
        <v>16</v>
      </c>
      <c r="D404" s="155" t="s">
        <v>607</v>
      </c>
      <c r="E404" s="163" t="s">
        <v>1173</v>
      </c>
      <c r="F404" s="157">
        <v>20800</v>
      </c>
      <c r="G404" s="160"/>
      <c r="H404" s="158"/>
      <c r="I404" s="159"/>
    </row>
    <row r="405" spans="1:9" s="15" customFormat="1" ht="15.75" customHeight="1" x14ac:dyDescent="0.25">
      <c r="A405" s="155" t="s">
        <v>19</v>
      </c>
      <c r="B405" s="155"/>
      <c r="C405" s="155" t="s">
        <v>30</v>
      </c>
      <c r="D405" s="155" t="s">
        <v>1112</v>
      </c>
      <c r="E405" s="163" t="s">
        <v>30</v>
      </c>
      <c r="F405" s="157">
        <v>13850</v>
      </c>
      <c r="G405" s="160"/>
      <c r="H405" s="158"/>
      <c r="I405" s="159"/>
    </row>
    <row r="406" spans="1:9" s="15" customFormat="1" ht="15.75" customHeight="1" x14ac:dyDescent="0.25">
      <c r="A406" s="155" t="s">
        <v>21</v>
      </c>
      <c r="B406" s="155"/>
      <c r="C406" s="155" t="s">
        <v>16</v>
      </c>
      <c r="D406" s="155" t="s">
        <v>1238</v>
      </c>
      <c r="E406" s="156">
        <v>41011</v>
      </c>
      <c r="F406" s="160">
        <v>56300</v>
      </c>
      <c r="G406" s="160"/>
      <c r="H406" s="158"/>
      <c r="I406" s="159"/>
    </row>
    <row r="407" spans="1:9" s="15" customFormat="1" ht="15.75" customHeight="1" x14ac:dyDescent="0.25">
      <c r="A407" s="155" t="s">
        <v>21</v>
      </c>
      <c r="B407" s="155"/>
      <c r="C407" s="155" t="s">
        <v>16</v>
      </c>
      <c r="D407" s="155" t="s">
        <v>1083</v>
      </c>
      <c r="E407" s="163" t="s">
        <v>1075</v>
      </c>
      <c r="F407" s="160">
        <v>533000</v>
      </c>
      <c r="G407" s="160"/>
      <c r="H407" s="158" t="s">
        <v>18</v>
      </c>
      <c r="I407" s="159"/>
    </row>
    <row r="408" spans="1:9" s="15" customFormat="1" ht="15.75" customHeight="1" x14ac:dyDescent="0.25">
      <c r="A408" s="155" t="s">
        <v>21</v>
      </c>
      <c r="B408" s="155"/>
      <c r="C408" s="155" t="s">
        <v>30</v>
      </c>
      <c r="D408" s="155" t="s">
        <v>1271</v>
      </c>
      <c r="E408" s="163" t="s">
        <v>30</v>
      </c>
      <c r="F408" s="160">
        <v>30800</v>
      </c>
      <c r="G408" s="160"/>
      <c r="H408" s="158"/>
      <c r="I408" s="159"/>
    </row>
    <row r="409" spans="1:9" s="15" customFormat="1" ht="15.75" customHeight="1" x14ac:dyDescent="0.25">
      <c r="A409" s="52" t="s">
        <v>190</v>
      </c>
      <c r="B409" s="58"/>
      <c r="C409" s="58"/>
      <c r="D409" s="58"/>
      <c r="E409" s="123"/>
      <c r="F409" s="54">
        <f>SUM(F410:F436)</f>
        <v>1140900</v>
      </c>
      <c r="G409" s="162"/>
      <c r="H409" s="124"/>
      <c r="I409" s="159"/>
    </row>
    <row r="410" spans="1:9" s="208" customFormat="1" ht="15.75" customHeight="1" x14ac:dyDescent="0.25">
      <c r="A410" s="56" t="s">
        <v>23</v>
      </c>
      <c r="B410" s="56"/>
      <c r="C410" s="56" t="s">
        <v>16</v>
      </c>
      <c r="D410" s="56" t="s">
        <v>1162</v>
      </c>
      <c r="E410" s="205" t="s">
        <v>1163</v>
      </c>
      <c r="F410" s="57">
        <v>50000</v>
      </c>
      <c r="G410" s="57"/>
      <c r="H410" s="206"/>
      <c r="I410" s="207"/>
    </row>
    <row r="411" spans="1:9" s="208" customFormat="1" ht="15.75" customHeight="1" x14ac:dyDescent="0.25">
      <c r="A411" s="56" t="s">
        <v>23</v>
      </c>
      <c r="B411" s="56"/>
      <c r="C411" s="56" t="s">
        <v>16</v>
      </c>
      <c r="D411" s="56" t="s">
        <v>1164</v>
      </c>
      <c r="E411" s="205" t="s">
        <v>1232</v>
      </c>
      <c r="F411" s="57">
        <v>50000</v>
      </c>
      <c r="G411" s="57"/>
      <c r="H411" s="206"/>
      <c r="I411" s="207"/>
    </row>
    <row r="412" spans="1:9" s="208" customFormat="1" ht="15.75" customHeight="1" x14ac:dyDescent="0.25">
      <c r="A412" s="56" t="s">
        <v>23</v>
      </c>
      <c r="B412" s="56"/>
      <c r="C412" s="56" t="s">
        <v>30</v>
      </c>
      <c r="D412" s="56" t="s">
        <v>1264</v>
      </c>
      <c r="E412" s="205" t="s">
        <v>1153</v>
      </c>
      <c r="F412" s="57">
        <v>30000</v>
      </c>
      <c r="G412" s="57"/>
      <c r="H412" s="206" t="s">
        <v>1265</v>
      </c>
      <c r="I412" s="207"/>
    </row>
    <row r="413" spans="1:9" s="15" customFormat="1" ht="15.75" customHeight="1" x14ac:dyDescent="0.25">
      <c r="A413" s="155" t="s">
        <v>19</v>
      </c>
      <c r="B413" s="155"/>
      <c r="C413" s="155" t="s">
        <v>16</v>
      </c>
      <c r="D413" s="155" t="s">
        <v>1261</v>
      </c>
      <c r="E413" s="163" t="s">
        <v>1245</v>
      </c>
      <c r="F413" s="157">
        <v>55000</v>
      </c>
      <c r="G413" s="160"/>
      <c r="H413" s="158"/>
      <c r="I413" s="159"/>
    </row>
    <row r="414" spans="1:9" s="15" customFormat="1" ht="15.75" customHeight="1" x14ac:dyDescent="0.25">
      <c r="A414" s="155" t="s">
        <v>19</v>
      </c>
      <c r="B414" s="155"/>
      <c r="C414" s="155" t="s">
        <v>16</v>
      </c>
      <c r="D414" s="155" t="s">
        <v>1084</v>
      </c>
      <c r="E414" s="163" t="s">
        <v>1146</v>
      </c>
      <c r="F414" s="160">
        <v>75000</v>
      </c>
      <c r="G414" s="160"/>
      <c r="H414" s="158" t="s">
        <v>1246</v>
      </c>
      <c r="I414" s="159"/>
    </row>
    <row r="415" spans="1:9" s="15" customFormat="1" ht="15.75" customHeight="1" x14ac:dyDescent="0.25">
      <c r="A415" s="155" t="s">
        <v>268</v>
      </c>
      <c r="B415" s="155"/>
      <c r="C415" s="155" t="s">
        <v>16</v>
      </c>
      <c r="D415" s="155" t="s">
        <v>1128</v>
      </c>
      <c r="E415" s="163" t="s">
        <v>1182</v>
      </c>
      <c r="F415" s="157">
        <v>115000</v>
      </c>
      <c r="G415" s="160"/>
      <c r="H415" s="158"/>
      <c r="I415" s="159"/>
    </row>
    <row r="416" spans="1:9" s="15" customFormat="1" ht="15.75" customHeight="1" x14ac:dyDescent="0.25">
      <c r="A416" s="155" t="s">
        <v>19</v>
      </c>
      <c r="B416" s="155"/>
      <c r="C416" s="155" t="s">
        <v>30</v>
      </c>
      <c r="D416" s="155" t="s">
        <v>1248</v>
      </c>
      <c r="E416" s="163" t="s">
        <v>30</v>
      </c>
      <c r="F416" s="157" t="s">
        <v>15</v>
      </c>
      <c r="G416" s="160"/>
      <c r="H416" s="158" t="s">
        <v>1249</v>
      </c>
      <c r="I416" s="159"/>
    </row>
    <row r="417" spans="1:17" s="15" customFormat="1" ht="15.75" customHeight="1" x14ac:dyDescent="0.25">
      <c r="A417" s="155" t="s">
        <v>19</v>
      </c>
      <c r="B417" s="155"/>
      <c r="C417" s="155" t="s">
        <v>30</v>
      </c>
      <c r="D417" s="155" t="s">
        <v>1270</v>
      </c>
      <c r="E417" s="163" t="s">
        <v>30</v>
      </c>
      <c r="F417" s="157" t="s">
        <v>15</v>
      </c>
      <c r="G417" s="160"/>
      <c r="H417" s="158" t="s">
        <v>1249</v>
      </c>
      <c r="I417" s="159"/>
    </row>
    <row r="418" spans="1:17" s="15" customFormat="1" ht="15.75" customHeight="1" x14ac:dyDescent="0.25">
      <c r="A418" s="155" t="s">
        <v>19</v>
      </c>
      <c r="B418" s="155"/>
      <c r="C418" s="155" t="s">
        <v>16</v>
      </c>
      <c r="D418" s="155" t="s">
        <v>1267</v>
      </c>
      <c r="E418" s="163" t="s">
        <v>30</v>
      </c>
      <c r="F418" s="157">
        <v>81600</v>
      </c>
      <c r="G418" s="160"/>
      <c r="H418" s="158"/>
      <c r="I418" s="159"/>
    </row>
    <row r="419" spans="1:17" s="15" customFormat="1" ht="15.75" customHeight="1" x14ac:dyDescent="0.25">
      <c r="A419" s="155" t="s">
        <v>241</v>
      </c>
      <c r="B419" s="155"/>
      <c r="C419" s="155" t="s">
        <v>12</v>
      </c>
      <c r="D419" s="155" t="s">
        <v>1242</v>
      </c>
      <c r="E419" s="163"/>
      <c r="F419" s="157" t="s">
        <v>15</v>
      </c>
      <c r="G419" s="160"/>
      <c r="H419" s="158"/>
      <c r="I419" s="159"/>
    </row>
    <row r="420" spans="1:17" s="15" customFormat="1" ht="15.75" customHeight="1" x14ac:dyDescent="0.25">
      <c r="A420" s="155" t="s">
        <v>11</v>
      </c>
      <c r="B420" s="155"/>
      <c r="C420" s="155" t="s">
        <v>16</v>
      </c>
      <c r="D420" s="155" t="s">
        <v>1116</v>
      </c>
      <c r="E420" s="163" t="s">
        <v>1202</v>
      </c>
      <c r="F420" s="157">
        <v>23500</v>
      </c>
      <c r="G420" s="160"/>
      <c r="H420" s="158"/>
      <c r="I420" s="159"/>
    </row>
    <row r="421" spans="1:17" s="213" customFormat="1" ht="15.75" customHeight="1" x14ac:dyDescent="0.25">
      <c r="A421" s="155" t="s">
        <v>11</v>
      </c>
      <c r="B421" s="155"/>
      <c r="C421" s="155" t="s">
        <v>16</v>
      </c>
      <c r="D421" s="155" t="s">
        <v>1201</v>
      </c>
      <c r="E421" s="163" t="s">
        <v>1202</v>
      </c>
      <c r="F421" s="157">
        <v>25000</v>
      </c>
      <c r="G421" s="160"/>
      <c r="H421" s="158"/>
      <c r="I421" s="159"/>
      <c r="J421" s="15"/>
      <c r="K421" s="15"/>
      <c r="L421" s="15"/>
      <c r="M421" s="15"/>
      <c r="N421" s="15"/>
      <c r="O421" s="15"/>
      <c r="P421" s="15"/>
      <c r="Q421" s="15"/>
    </row>
    <row r="422" spans="1:17" s="15" customFormat="1" ht="15.75" customHeight="1" x14ac:dyDescent="0.25">
      <c r="A422" s="132" t="s">
        <v>11</v>
      </c>
      <c r="B422" s="220"/>
      <c r="C422" s="220" t="s">
        <v>16</v>
      </c>
      <c r="D422" s="132" t="s">
        <v>1257</v>
      </c>
      <c r="E422" s="200" t="s">
        <v>30</v>
      </c>
      <c r="F422" s="129">
        <v>20000</v>
      </c>
      <c r="G422" s="221"/>
      <c r="H422" s="222"/>
      <c r="I422" s="223"/>
      <c r="J422" s="224"/>
      <c r="K422" s="224"/>
      <c r="L422" s="224"/>
      <c r="M422" s="224"/>
      <c r="N422" s="224"/>
      <c r="O422" s="224"/>
      <c r="P422" s="224"/>
      <c r="Q422" s="224"/>
    </row>
    <row r="423" spans="1:17" s="15" customFormat="1" ht="15.75" customHeight="1" x14ac:dyDescent="0.25">
      <c r="A423" s="132" t="s">
        <v>11</v>
      </c>
      <c r="B423" s="220"/>
      <c r="C423" s="220" t="s">
        <v>30</v>
      </c>
      <c r="D423" s="132" t="s">
        <v>1258</v>
      </c>
      <c r="E423" s="200" t="s">
        <v>30</v>
      </c>
      <c r="F423" s="129">
        <v>20000</v>
      </c>
      <c r="G423" s="221"/>
      <c r="H423" s="222"/>
      <c r="I423" s="223"/>
      <c r="J423" s="224"/>
      <c r="K423" s="224"/>
      <c r="L423" s="224"/>
      <c r="M423" s="224"/>
      <c r="N423" s="224"/>
      <c r="O423" s="224"/>
      <c r="P423" s="224"/>
      <c r="Q423" s="224"/>
    </row>
    <row r="424" spans="1:17" s="15" customFormat="1" ht="15.75" customHeight="1" x14ac:dyDescent="0.25">
      <c r="A424" s="132" t="s">
        <v>11</v>
      </c>
      <c r="B424" s="220"/>
      <c r="C424" s="220" t="s">
        <v>30</v>
      </c>
      <c r="D424" s="132" t="s">
        <v>1259</v>
      </c>
      <c r="E424" s="200" t="s">
        <v>30</v>
      </c>
      <c r="F424" s="129">
        <v>5000</v>
      </c>
      <c r="G424" s="221"/>
      <c r="H424" s="222"/>
      <c r="I424" s="223"/>
      <c r="J424" s="224"/>
      <c r="K424" s="224"/>
      <c r="L424" s="224"/>
      <c r="M424" s="224"/>
      <c r="N424" s="224"/>
      <c r="O424" s="224"/>
      <c r="P424" s="224"/>
      <c r="Q424" s="224"/>
    </row>
    <row r="425" spans="1:17" s="15" customFormat="1" ht="15.75" customHeight="1" x14ac:dyDescent="0.25">
      <c r="A425" s="132" t="s">
        <v>11</v>
      </c>
      <c r="B425" s="220"/>
      <c r="C425" s="220" t="s">
        <v>30</v>
      </c>
      <c r="D425" s="132" t="s">
        <v>1260</v>
      </c>
      <c r="E425" s="200" t="s">
        <v>30</v>
      </c>
      <c r="F425" s="129">
        <v>10000</v>
      </c>
      <c r="G425" s="221"/>
      <c r="H425" s="222"/>
      <c r="I425" s="223"/>
      <c r="J425" s="224"/>
      <c r="K425" s="224"/>
      <c r="L425" s="224"/>
      <c r="M425" s="224"/>
      <c r="N425" s="224"/>
      <c r="O425" s="224"/>
      <c r="P425" s="224"/>
      <c r="Q425" s="224"/>
    </row>
    <row r="426" spans="1:17" s="15" customFormat="1" ht="15.75" customHeight="1" x14ac:dyDescent="0.25">
      <c r="A426" s="132" t="s">
        <v>66</v>
      </c>
      <c r="B426" s="220"/>
      <c r="C426" s="220" t="s">
        <v>16</v>
      </c>
      <c r="D426" s="132" t="s">
        <v>538</v>
      </c>
      <c r="E426" s="200" t="s">
        <v>1173</v>
      </c>
      <c r="F426" s="129" t="s">
        <v>64</v>
      </c>
      <c r="G426" s="221"/>
      <c r="H426" s="222"/>
      <c r="I426" s="223"/>
      <c r="J426" s="224"/>
      <c r="K426" s="224"/>
      <c r="L426" s="224"/>
      <c r="M426" s="224"/>
      <c r="N426" s="224"/>
      <c r="O426" s="224"/>
      <c r="P426" s="224"/>
      <c r="Q426" s="224"/>
    </row>
    <row r="427" spans="1:17" s="15" customFormat="1" ht="15.75" customHeight="1" x14ac:dyDescent="0.25">
      <c r="A427" s="132" t="s">
        <v>66</v>
      </c>
      <c r="B427" s="220"/>
      <c r="C427" s="220" t="s">
        <v>16</v>
      </c>
      <c r="D427" s="132" t="s">
        <v>1263</v>
      </c>
      <c r="E427" s="200" t="s">
        <v>1173</v>
      </c>
      <c r="F427" s="129">
        <v>30800</v>
      </c>
      <c r="G427" s="221"/>
      <c r="H427" s="222"/>
      <c r="I427" s="223"/>
      <c r="J427" s="224"/>
      <c r="K427" s="224"/>
      <c r="L427" s="224"/>
      <c r="M427" s="224"/>
      <c r="N427" s="224"/>
      <c r="O427" s="224"/>
      <c r="P427" s="224"/>
      <c r="Q427" s="224"/>
    </row>
    <row r="428" spans="1:17" s="15" customFormat="1" ht="15.75" customHeight="1" x14ac:dyDescent="0.25">
      <c r="A428" s="132" t="s">
        <v>66</v>
      </c>
      <c r="B428" s="220"/>
      <c r="C428" s="220" t="s">
        <v>30</v>
      </c>
      <c r="D428" s="132" t="s">
        <v>1262</v>
      </c>
      <c r="E428" s="200" t="s">
        <v>30</v>
      </c>
      <c r="F428" s="129">
        <v>45000</v>
      </c>
      <c r="G428" s="221"/>
      <c r="H428" s="222"/>
      <c r="I428" s="223"/>
      <c r="J428" s="224"/>
      <c r="K428" s="224"/>
      <c r="L428" s="224"/>
      <c r="M428" s="224"/>
      <c r="N428" s="224"/>
      <c r="O428" s="224"/>
      <c r="P428" s="224"/>
      <c r="Q428" s="224"/>
    </row>
    <row r="429" spans="1:17" s="15" customFormat="1" ht="15.75" customHeight="1" x14ac:dyDescent="0.25">
      <c r="A429" s="155" t="s">
        <v>66</v>
      </c>
      <c r="B429" s="155"/>
      <c r="C429" s="155" t="s">
        <v>16</v>
      </c>
      <c r="D429" s="155" t="s">
        <v>1151</v>
      </c>
      <c r="E429" s="163" t="s">
        <v>15</v>
      </c>
      <c r="F429" s="160">
        <v>20000</v>
      </c>
      <c r="G429" s="160"/>
      <c r="H429" s="158"/>
      <c r="I429" s="159"/>
    </row>
    <row r="430" spans="1:17" s="15" customFormat="1" ht="15.75" customHeight="1" x14ac:dyDescent="0.25">
      <c r="A430" s="155" t="s">
        <v>66</v>
      </c>
      <c r="B430" s="155"/>
      <c r="C430" s="155" t="s">
        <v>12</v>
      </c>
      <c r="D430" s="155" t="s">
        <v>1177</v>
      </c>
      <c r="E430" s="163" t="s">
        <v>1176</v>
      </c>
      <c r="F430" s="157">
        <v>50000</v>
      </c>
      <c r="G430" s="160"/>
      <c r="H430" s="158"/>
      <c r="I430" s="159"/>
    </row>
    <row r="431" spans="1:17" s="215" customFormat="1" ht="15.75" customHeight="1" x14ac:dyDescent="0.25">
      <c r="A431" s="155" t="s">
        <v>21</v>
      </c>
      <c r="B431" s="155"/>
      <c r="C431" s="155" t="s">
        <v>16</v>
      </c>
      <c r="D431" s="155" t="s">
        <v>1065</v>
      </c>
      <c r="E431" s="163" t="s">
        <v>1135</v>
      </c>
      <c r="F431" s="157">
        <v>40000</v>
      </c>
      <c r="G431" s="160"/>
      <c r="H431" s="158"/>
      <c r="I431" s="159"/>
      <c r="J431" s="15"/>
      <c r="K431" s="15"/>
      <c r="L431" s="15"/>
      <c r="M431" s="15"/>
      <c r="N431" s="15"/>
      <c r="O431" s="15"/>
      <c r="P431" s="15"/>
      <c r="Q431" s="15"/>
    </row>
    <row r="432" spans="1:17" s="215" customFormat="1" ht="15.75" customHeight="1" x14ac:dyDescent="0.25">
      <c r="A432" s="155" t="s">
        <v>21</v>
      </c>
      <c r="B432" s="155"/>
      <c r="C432" s="155" t="s">
        <v>30</v>
      </c>
      <c r="D432" s="155" t="s">
        <v>1253</v>
      </c>
      <c r="E432" s="163" t="s">
        <v>30</v>
      </c>
      <c r="F432" s="157">
        <v>10000</v>
      </c>
      <c r="G432" s="160"/>
      <c r="H432" s="158"/>
      <c r="I432" s="159"/>
      <c r="J432" s="15"/>
      <c r="K432" s="15"/>
      <c r="L432" s="15"/>
      <c r="M432" s="15"/>
      <c r="N432" s="15"/>
      <c r="O432" s="15"/>
      <c r="P432" s="15"/>
      <c r="Q432" s="15"/>
    </row>
    <row r="433" spans="1:17" s="15" customFormat="1" ht="15.75" customHeight="1" x14ac:dyDescent="0.25">
      <c r="A433" s="155" t="s">
        <v>21</v>
      </c>
      <c r="B433" s="155"/>
      <c r="C433" s="155" t="s">
        <v>16</v>
      </c>
      <c r="D433" s="155" t="s">
        <v>1134</v>
      </c>
      <c r="E433" s="163" t="s">
        <v>1136</v>
      </c>
      <c r="F433" s="157">
        <v>225000</v>
      </c>
      <c r="G433" s="160"/>
      <c r="H433" s="158"/>
      <c r="I433" s="159"/>
    </row>
    <row r="434" spans="1:17" s="15" customFormat="1" ht="15.75" customHeight="1" x14ac:dyDescent="0.25">
      <c r="A434" s="155" t="s">
        <v>21</v>
      </c>
      <c r="B434" s="155"/>
      <c r="C434" s="155" t="s">
        <v>30</v>
      </c>
      <c r="D434" s="155" t="s">
        <v>1240</v>
      </c>
      <c r="E434" s="163" t="s">
        <v>30</v>
      </c>
      <c r="F434" s="157">
        <v>100000</v>
      </c>
      <c r="G434" s="160"/>
      <c r="H434" s="158"/>
      <c r="I434" s="159"/>
    </row>
    <row r="435" spans="1:17" s="15" customFormat="1" ht="15.75" customHeight="1" x14ac:dyDescent="0.25">
      <c r="A435" s="155" t="s">
        <v>21</v>
      </c>
      <c r="B435" s="155"/>
      <c r="C435" s="155" t="s">
        <v>30</v>
      </c>
      <c r="D435" s="155" t="s">
        <v>1254</v>
      </c>
      <c r="E435" s="163" t="s">
        <v>711</v>
      </c>
      <c r="F435" s="157">
        <v>10000</v>
      </c>
      <c r="G435" s="160"/>
      <c r="H435" s="158"/>
      <c r="I435" s="159"/>
    </row>
    <row r="436" spans="1:17" s="15" customFormat="1" ht="15.75" customHeight="1" x14ac:dyDescent="0.25">
      <c r="A436" s="155" t="s">
        <v>21</v>
      </c>
      <c r="B436" s="155"/>
      <c r="C436" s="155" t="s">
        <v>30</v>
      </c>
      <c r="D436" s="155" t="s">
        <v>1272</v>
      </c>
      <c r="E436" s="163" t="s">
        <v>30</v>
      </c>
      <c r="F436" s="157">
        <v>50000</v>
      </c>
      <c r="G436" s="160"/>
      <c r="H436" s="158"/>
      <c r="I436" s="159"/>
    </row>
    <row r="437" spans="1:17" s="7" customFormat="1" ht="15.75" customHeight="1" x14ac:dyDescent="0.25">
      <c r="A437" s="52" t="s">
        <v>193</v>
      </c>
      <c r="B437" s="58"/>
      <c r="C437" s="58"/>
      <c r="D437" s="58"/>
      <c r="E437" s="123"/>
      <c r="F437" s="209">
        <f>SUM(F439:F465)</f>
        <v>1437070</v>
      </c>
      <c r="G437" s="162"/>
      <c r="H437" s="124"/>
      <c r="I437" s="125"/>
    </row>
    <row r="438" spans="1:17" s="245" customFormat="1" ht="15.75" customHeight="1" x14ac:dyDescent="0.25">
      <c r="A438" s="238" t="s">
        <v>1312</v>
      </c>
      <c r="B438" s="239"/>
      <c r="C438" s="239"/>
      <c r="D438" s="239"/>
      <c r="E438" s="240"/>
      <c r="F438" s="241"/>
      <c r="G438" s="242"/>
      <c r="H438" s="243"/>
      <c r="I438" s="244"/>
    </row>
    <row r="439" spans="1:17" s="15" customFormat="1" ht="15.75" customHeight="1" x14ac:dyDescent="0.25">
      <c r="A439" s="132" t="s">
        <v>23</v>
      </c>
      <c r="B439" s="132"/>
      <c r="C439" s="132" t="s">
        <v>16</v>
      </c>
      <c r="D439" s="132" t="s">
        <v>1137</v>
      </c>
      <c r="E439" s="200" t="s">
        <v>1138</v>
      </c>
      <c r="F439" s="129">
        <v>100000</v>
      </c>
      <c r="G439" s="201"/>
      <c r="H439" s="136"/>
      <c r="I439" s="202"/>
      <c r="J439" s="13"/>
      <c r="K439" s="13"/>
      <c r="L439" s="13"/>
      <c r="M439" s="13"/>
      <c r="N439" s="13"/>
      <c r="O439" s="13"/>
      <c r="P439" s="13"/>
      <c r="Q439" s="13"/>
    </row>
    <row r="440" spans="1:17" s="15" customFormat="1" ht="15.75" customHeight="1" x14ac:dyDescent="0.25">
      <c r="A440" s="132" t="s">
        <v>23</v>
      </c>
      <c r="B440" s="132"/>
      <c r="C440" s="132" t="s">
        <v>16</v>
      </c>
      <c r="D440" s="132" t="s">
        <v>1175</v>
      </c>
      <c r="E440" s="200" t="s">
        <v>1155</v>
      </c>
      <c r="F440" s="129">
        <v>15000</v>
      </c>
      <c r="G440" s="201"/>
      <c r="H440" s="136"/>
      <c r="I440" s="202"/>
      <c r="J440" s="13"/>
      <c r="K440" s="13"/>
      <c r="L440" s="13"/>
      <c r="M440" s="13"/>
      <c r="N440" s="13"/>
      <c r="O440" s="13"/>
      <c r="P440" s="13"/>
      <c r="Q440" s="13"/>
    </row>
    <row r="441" spans="1:17" s="13" customFormat="1" ht="15.75" customHeight="1" x14ac:dyDescent="0.25">
      <c r="A441" s="132" t="s">
        <v>23</v>
      </c>
      <c r="B441" s="132"/>
      <c r="C441" s="132" t="s">
        <v>12</v>
      </c>
      <c r="D441" s="132" t="s">
        <v>1266</v>
      </c>
      <c r="E441" s="200" t="s">
        <v>1208</v>
      </c>
      <c r="F441" s="129">
        <v>25000</v>
      </c>
      <c r="G441" s="201"/>
      <c r="H441" s="136"/>
      <c r="I441" s="202"/>
    </row>
    <row r="442" spans="1:17" s="13" customFormat="1" ht="15.75" customHeight="1" x14ac:dyDescent="0.25">
      <c r="A442" s="155" t="s">
        <v>23</v>
      </c>
      <c r="B442" s="155"/>
      <c r="C442" s="155" t="s">
        <v>16</v>
      </c>
      <c r="D442" s="155" t="s">
        <v>361</v>
      </c>
      <c r="E442" s="163" t="s">
        <v>1288</v>
      </c>
      <c r="F442" s="160">
        <v>40000</v>
      </c>
      <c r="G442" s="160"/>
      <c r="H442" s="158" t="s">
        <v>612</v>
      </c>
      <c r="I442" s="212"/>
      <c r="J442" s="213"/>
      <c r="K442" s="213"/>
      <c r="L442" s="213"/>
      <c r="M442" s="213"/>
      <c r="N442" s="213"/>
      <c r="O442" s="213"/>
      <c r="P442" s="213"/>
      <c r="Q442" s="213"/>
    </row>
    <row r="443" spans="1:17" s="13" customFormat="1" ht="15.75" customHeight="1" x14ac:dyDescent="0.25">
      <c r="A443" s="155" t="s">
        <v>23</v>
      </c>
      <c r="B443" s="155"/>
      <c r="C443" s="155" t="s">
        <v>16</v>
      </c>
      <c r="D443" s="155" t="s">
        <v>1034</v>
      </c>
      <c r="E443" s="163" t="s">
        <v>15</v>
      </c>
      <c r="F443" s="157">
        <v>50000</v>
      </c>
      <c r="G443" s="160"/>
      <c r="H443" s="158" t="s">
        <v>612</v>
      </c>
      <c r="I443" s="159"/>
      <c r="J443" s="15"/>
      <c r="K443" s="15"/>
      <c r="L443" s="15"/>
      <c r="M443" s="15"/>
      <c r="N443" s="15"/>
      <c r="O443" s="15"/>
      <c r="P443" s="15"/>
      <c r="Q443" s="15"/>
    </row>
    <row r="444" spans="1:17" s="13" customFormat="1" ht="15.75" customHeight="1" x14ac:dyDescent="0.25">
      <c r="A444" s="155" t="s">
        <v>19</v>
      </c>
      <c r="B444" s="155"/>
      <c r="C444" s="155" t="s">
        <v>30</v>
      </c>
      <c r="D444" s="155" t="s">
        <v>1269</v>
      </c>
      <c r="E444" s="163" t="s">
        <v>30</v>
      </c>
      <c r="F444" s="157">
        <v>45000</v>
      </c>
      <c r="G444" s="160"/>
      <c r="H444" s="158"/>
      <c r="I444" s="159"/>
      <c r="J444" s="15"/>
      <c r="K444" s="15"/>
      <c r="L444" s="15"/>
      <c r="M444" s="15"/>
      <c r="N444" s="15"/>
      <c r="O444" s="15"/>
      <c r="P444" s="15"/>
      <c r="Q444" s="15"/>
    </row>
    <row r="445" spans="1:17" s="39" customFormat="1" ht="15.75" customHeight="1" x14ac:dyDescent="0.25">
      <c r="A445" s="155" t="s">
        <v>19</v>
      </c>
      <c r="B445" s="155"/>
      <c r="C445" s="155" t="s">
        <v>16</v>
      </c>
      <c r="D445" s="155" t="s">
        <v>1237</v>
      </c>
      <c r="E445" s="163" t="s">
        <v>1155</v>
      </c>
      <c r="F445" s="157">
        <v>0</v>
      </c>
      <c r="G445" s="160"/>
      <c r="H445" s="158"/>
      <c r="I445" s="159"/>
      <c r="J445" s="15"/>
      <c r="K445" s="15"/>
      <c r="L445" s="15"/>
      <c r="M445" s="15"/>
      <c r="N445" s="15"/>
      <c r="O445" s="15"/>
      <c r="P445" s="15"/>
      <c r="Q445" s="15"/>
    </row>
    <row r="446" spans="1:17" s="39" customFormat="1" ht="15.75" customHeight="1" x14ac:dyDescent="0.25">
      <c r="A446" s="155" t="s">
        <v>19</v>
      </c>
      <c r="B446" s="155"/>
      <c r="C446" s="155"/>
      <c r="D446" s="155" t="s">
        <v>1250</v>
      </c>
      <c r="E446" s="163" t="s">
        <v>1155</v>
      </c>
      <c r="F446" s="157">
        <v>0</v>
      </c>
      <c r="G446" s="160"/>
      <c r="H446" s="158"/>
      <c r="I446" s="159"/>
      <c r="J446" s="15"/>
      <c r="K446" s="15"/>
      <c r="L446" s="15"/>
      <c r="M446" s="15"/>
      <c r="N446" s="15"/>
      <c r="O446" s="15"/>
      <c r="P446" s="15"/>
      <c r="Q446" s="15"/>
    </row>
    <row r="447" spans="1:17" s="233" customFormat="1" ht="15.75" customHeight="1" x14ac:dyDescent="0.25">
      <c r="A447" s="226" t="s">
        <v>1193</v>
      </c>
      <c r="B447" s="226"/>
      <c r="C447" s="226" t="s">
        <v>16</v>
      </c>
      <c r="D447" s="226" t="s">
        <v>1194</v>
      </c>
      <c r="E447" s="227" t="s">
        <v>1195</v>
      </c>
      <c r="F447" s="228" t="s">
        <v>635</v>
      </c>
      <c r="G447" s="229"/>
      <c r="H447" s="230"/>
      <c r="I447" s="231"/>
      <c r="J447" s="232"/>
      <c r="K447" s="232"/>
      <c r="L447" s="232"/>
      <c r="M447" s="232"/>
      <c r="N447" s="232"/>
      <c r="O447" s="232"/>
      <c r="P447" s="232"/>
      <c r="Q447" s="232"/>
    </row>
    <row r="448" spans="1:17" s="214" customFormat="1" ht="15.75" customHeight="1" x14ac:dyDescent="0.25">
      <c r="A448" s="155" t="s">
        <v>241</v>
      </c>
      <c r="B448" s="155"/>
      <c r="C448" s="155" t="s">
        <v>12</v>
      </c>
      <c r="D448" s="155" t="s">
        <v>1290</v>
      </c>
      <c r="E448" s="163" t="s">
        <v>711</v>
      </c>
      <c r="F448" s="160">
        <v>30800</v>
      </c>
      <c r="G448" s="160"/>
      <c r="H448" s="158"/>
      <c r="I448" s="159"/>
      <c r="J448" s="15"/>
      <c r="K448" s="15"/>
      <c r="L448" s="15"/>
      <c r="M448" s="15"/>
      <c r="N448" s="15"/>
      <c r="O448" s="15"/>
      <c r="P448" s="15"/>
      <c r="Q448" s="15"/>
    </row>
    <row r="449" spans="1:17" s="214" customFormat="1" ht="15.75" customHeight="1" x14ac:dyDescent="0.25">
      <c r="A449" s="155" t="s">
        <v>241</v>
      </c>
      <c r="B449" s="155"/>
      <c r="C449" s="155" t="s">
        <v>12</v>
      </c>
      <c r="D449" s="155" t="s">
        <v>1291</v>
      </c>
      <c r="E449" s="163" t="s">
        <v>711</v>
      </c>
      <c r="F449" s="160">
        <v>30800</v>
      </c>
      <c r="G449" s="160"/>
      <c r="H449" s="158"/>
      <c r="I449" s="159"/>
      <c r="J449" s="15"/>
      <c r="K449" s="15"/>
      <c r="L449" s="15"/>
      <c r="M449" s="15"/>
      <c r="N449" s="15"/>
      <c r="O449" s="15"/>
      <c r="P449" s="15"/>
      <c r="Q449" s="15"/>
    </row>
    <row r="450" spans="1:17" s="39" customFormat="1" ht="15.75" customHeight="1" x14ac:dyDescent="0.25">
      <c r="A450" s="155" t="s">
        <v>11</v>
      </c>
      <c r="B450" s="155"/>
      <c r="C450" s="155"/>
      <c r="D450" s="155" t="s">
        <v>1109</v>
      </c>
      <c r="E450" s="163" t="s">
        <v>1143</v>
      </c>
      <c r="F450" s="157">
        <v>55000</v>
      </c>
      <c r="G450" s="160"/>
      <c r="H450" s="158"/>
      <c r="I450" s="159"/>
      <c r="J450" s="15"/>
      <c r="K450" s="15"/>
      <c r="L450" s="15"/>
      <c r="M450" s="15"/>
      <c r="N450" s="15"/>
      <c r="O450" s="15"/>
      <c r="P450" s="15"/>
      <c r="Q450" s="15"/>
    </row>
    <row r="451" spans="1:17" s="15" customFormat="1" ht="15.75" customHeight="1" x14ac:dyDescent="0.25">
      <c r="A451" s="155" t="s">
        <v>11</v>
      </c>
      <c r="B451" s="155"/>
      <c r="C451" s="155" t="s">
        <v>16</v>
      </c>
      <c r="D451" s="155" t="s">
        <v>1117</v>
      </c>
      <c r="E451" s="163" t="s">
        <v>1277</v>
      </c>
      <c r="F451" s="157">
        <v>67750</v>
      </c>
      <c r="G451" s="160"/>
      <c r="H451" s="158"/>
      <c r="I451" s="159"/>
    </row>
    <row r="452" spans="1:17" s="15" customFormat="1" ht="15.75" customHeight="1" x14ac:dyDescent="0.25">
      <c r="A452" s="155" t="s">
        <v>652</v>
      </c>
      <c r="B452" s="155"/>
      <c r="C452" s="155" t="s">
        <v>16</v>
      </c>
      <c r="D452" s="155" t="s">
        <v>1304</v>
      </c>
      <c r="E452" s="163" t="s">
        <v>1206</v>
      </c>
      <c r="F452" s="157">
        <v>189400</v>
      </c>
      <c r="G452" s="160"/>
      <c r="H452" s="158"/>
      <c r="I452" s="159"/>
    </row>
    <row r="453" spans="1:17" s="211" customFormat="1" ht="15.75" customHeight="1" x14ac:dyDescent="0.25">
      <c r="A453" s="155" t="s">
        <v>652</v>
      </c>
      <c r="B453" s="155"/>
      <c r="C453" s="155"/>
      <c r="D453" s="155" t="s">
        <v>1154</v>
      </c>
      <c r="E453" s="163" t="s">
        <v>1196</v>
      </c>
      <c r="F453" s="157">
        <v>41225</v>
      </c>
      <c r="G453" s="160"/>
      <c r="H453" s="158"/>
      <c r="I453" s="159"/>
      <c r="J453" s="15"/>
      <c r="K453" s="15"/>
      <c r="L453" s="15"/>
      <c r="M453" s="15"/>
      <c r="N453" s="15"/>
      <c r="O453" s="15"/>
      <c r="P453" s="15"/>
      <c r="Q453" s="15"/>
    </row>
    <row r="454" spans="1:17" s="15" customFormat="1" ht="15.75" customHeight="1" x14ac:dyDescent="0.25">
      <c r="A454" s="155" t="s">
        <v>652</v>
      </c>
      <c r="B454" s="155"/>
      <c r="C454" s="155" t="s">
        <v>16</v>
      </c>
      <c r="D454" s="155" t="s">
        <v>1204</v>
      </c>
      <c r="E454" s="163" t="s">
        <v>1205</v>
      </c>
      <c r="F454" s="157">
        <v>84495</v>
      </c>
      <c r="G454" s="160"/>
      <c r="H454" s="158" t="s">
        <v>18</v>
      </c>
      <c r="I454" s="159"/>
    </row>
    <row r="455" spans="1:17" s="15" customFormat="1" ht="15.75" customHeight="1" x14ac:dyDescent="0.25">
      <c r="A455" s="155" t="s">
        <v>652</v>
      </c>
      <c r="B455" s="155"/>
      <c r="C455" s="155"/>
      <c r="D455" s="155" t="s">
        <v>1286</v>
      </c>
      <c r="E455" s="163" t="s">
        <v>1287</v>
      </c>
      <c r="F455" s="157">
        <v>30800</v>
      </c>
      <c r="G455" s="160"/>
      <c r="H455" s="158"/>
      <c r="I455" s="159"/>
    </row>
    <row r="456" spans="1:17" s="15" customFormat="1" ht="15.75" customHeight="1" x14ac:dyDescent="0.25">
      <c r="A456" s="155" t="s">
        <v>21</v>
      </c>
      <c r="B456" s="155"/>
      <c r="C456" s="155" t="s">
        <v>30</v>
      </c>
      <c r="D456" s="155" t="s">
        <v>1273</v>
      </c>
      <c r="E456" s="163" t="s">
        <v>30</v>
      </c>
      <c r="F456" s="157">
        <v>30800</v>
      </c>
      <c r="G456" s="160"/>
      <c r="H456" s="158"/>
      <c r="I456" s="159"/>
    </row>
    <row r="457" spans="1:17" s="15" customFormat="1" ht="15.75" customHeight="1" x14ac:dyDescent="0.25">
      <c r="A457" s="155" t="s">
        <v>21</v>
      </c>
      <c r="B457" s="155"/>
      <c r="C457" s="155" t="s">
        <v>16</v>
      </c>
      <c r="D457" s="155" t="s">
        <v>1187</v>
      </c>
      <c r="E457" s="163" t="s">
        <v>1188</v>
      </c>
      <c r="F457" s="157">
        <v>110000</v>
      </c>
      <c r="G457" s="160"/>
      <c r="H457" s="158" t="s">
        <v>18</v>
      </c>
      <c r="I457" s="159"/>
    </row>
    <row r="458" spans="1:17" s="15" customFormat="1" ht="15.75" customHeight="1" x14ac:dyDescent="0.25">
      <c r="A458" s="155" t="s">
        <v>21</v>
      </c>
      <c r="B458" s="155"/>
      <c r="C458" s="155" t="s">
        <v>30</v>
      </c>
      <c r="D458" s="155" t="s">
        <v>1255</v>
      </c>
      <c r="E458" s="163" t="s">
        <v>30</v>
      </c>
      <c r="F458" s="157">
        <v>30800</v>
      </c>
      <c r="G458" s="160"/>
      <c r="H458" s="158"/>
      <c r="I458" s="159"/>
    </row>
    <row r="459" spans="1:17" s="233" customFormat="1" ht="15.75" customHeight="1" x14ac:dyDescent="0.25">
      <c r="A459" s="234" t="s">
        <v>66</v>
      </c>
      <c r="B459" s="234"/>
      <c r="C459" s="234" t="s">
        <v>16</v>
      </c>
      <c r="D459" s="234" t="s">
        <v>1284</v>
      </c>
      <c r="E459" s="235" t="s">
        <v>1138</v>
      </c>
      <c r="F459" s="236" t="s">
        <v>635</v>
      </c>
      <c r="G459" s="237"/>
      <c r="H459" s="167"/>
      <c r="I459" s="170"/>
    </row>
    <row r="460" spans="1:17" s="15" customFormat="1" ht="15.75" customHeight="1" x14ac:dyDescent="0.25">
      <c r="A460" s="155" t="s">
        <v>21</v>
      </c>
      <c r="B460" s="155"/>
      <c r="C460" s="155"/>
      <c r="D460" s="155" t="s">
        <v>1324</v>
      </c>
      <c r="E460" s="163"/>
      <c r="F460" s="157">
        <v>10000</v>
      </c>
      <c r="G460" s="160"/>
      <c r="H460" s="158"/>
      <c r="I460" s="159"/>
    </row>
    <row r="461" spans="1:17" s="15" customFormat="1" ht="15.75" customHeight="1" x14ac:dyDescent="0.25">
      <c r="A461" s="155" t="s">
        <v>21</v>
      </c>
      <c r="B461" s="155"/>
      <c r="C461" s="155" t="s">
        <v>30</v>
      </c>
      <c r="D461" s="155" t="s">
        <v>1299</v>
      </c>
      <c r="E461" s="163" t="s">
        <v>30</v>
      </c>
      <c r="F461" s="157" t="s">
        <v>15</v>
      </c>
      <c r="G461" s="160"/>
      <c r="H461" s="158"/>
      <c r="I461" s="159"/>
    </row>
    <row r="462" spans="1:17" s="15" customFormat="1" ht="15.75" customHeight="1" x14ac:dyDescent="0.25">
      <c r="A462" s="155" t="s">
        <v>652</v>
      </c>
      <c r="B462" s="155"/>
      <c r="C462" s="155"/>
      <c r="D462" s="155" t="s">
        <v>1323</v>
      </c>
      <c r="E462" s="163" t="s">
        <v>15</v>
      </c>
      <c r="F462" s="157">
        <v>5000</v>
      </c>
      <c r="G462" s="160"/>
      <c r="H462" s="158"/>
      <c r="I462" s="159"/>
    </row>
    <row r="463" spans="1:17" s="15" customFormat="1" ht="15.75" customHeight="1" x14ac:dyDescent="0.25">
      <c r="A463" s="36" t="s">
        <v>11</v>
      </c>
      <c r="B463" s="36"/>
      <c r="C463" s="36" t="s">
        <v>16</v>
      </c>
      <c r="D463" s="36" t="s">
        <v>1316</v>
      </c>
      <c r="E463" s="156" t="s">
        <v>15</v>
      </c>
      <c r="F463" s="130">
        <v>52800</v>
      </c>
      <c r="G463" s="55"/>
      <c r="H463" s="158" t="s">
        <v>1317</v>
      </c>
      <c r="I463" s="128"/>
    </row>
    <row r="464" spans="1:17" s="15" customFormat="1" ht="15.75" customHeight="1" x14ac:dyDescent="0.25">
      <c r="A464" s="155" t="s">
        <v>21</v>
      </c>
      <c r="B464" s="155"/>
      <c r="C464" s="155"/>
      <c r="D464" s="155" t="s">
        <v>1197</v>
      </c>
      <c r="E464" s="163" t="s">
        <v>1143</v>
      </c>
      <c r="F464" s="157">
        <v>300000</v>
      </c>
      <c r="G464" s="160"/>
      <c r="H464" s="158" t="s">
        <v>18</v>
      </c>
      <c r="I464" s="159"/>
    </row>
    <row r="465" spans="1:17" s="15" customFormat="1" ht="15.75" customHeight="1" x14ac:dyDescent="0.25">
      <c r="A465" s="155" t="s">
        <v>268</v>
      </c>
      <c r="B465" s="155"/>
      <c r="C465" s="155"/>
      <c r="D465" s="155" t="s">
        <v>1333</v>
      </c>
      <c r="E465" s="163"/>
      <c r="F465" s="157">
        <v>92400</v>
      </c>
      <c r="G465" s="160"/>
      <c r="H465" s="158"/>
      <c r="I465" s="159"/>
    </row>
    <row r="466" spans="1:17" s="7" customFormat="1" ht="15.75" customHeight="1" x14ac:dyDescent="0.25">
      <c r="A466" s="52" t="s">
        <v>1110</v>
      </c>
      <c r="B466" s="58"/>
      <c r="C466" s="58"/>
      <c r="D466" s="58"/>
      <c r="E466" s="123"/>
      <c r="F466" s="209">
        <f>SUM(F468:F491)</f>
        <v>867900</v>
      </c>
      <c r="G466" s="162"/>
      <c r="H466" s="124"/>
      <c r="I466" s="125"/>
    </row>
    <row r="467" spans="1:17" s="245" customFormat="1" ht="15.75" customHeight="1" x14ac:dyDescent="0.25">
      <c r="A467" s="238" t="s">
        <v>1318</v>
      </c>
      <c r="B467" s="239"/>
      <c r="C467" s="239"/>
      <c r="D467" s="239"/>
      <c r="E467" s="240"/>
      <c r="F467" s="241"/>
      <c r="G467" s="242"/>
      <c r="H467" s="243"/>
      <c r="I467" s="244"/>
    </row>
    <row r="468" spans="1:17" s="15" customFormat="1" ht="15.75" customHeight="1" x14ac:dyDescent="0.25">
      <c r="A468" s="132" t="s">
        <v>23</v>
      </c>
      <c r="B468" s="132"/>
      <c r="C468" s="132" t="s">
        <v>12</v>
      </c>
      <c r="D468" s="132" t="s">
        <v>1233</v>
      </c>
      <c r="E468" s="200" t="s">
        <v>1311</v>
      </c>
      <c r="F468" s="129">
        <v>125000</v>
      </c>
      <c r="G468" s="160"/>
      <c r="H468" s="136" t="s">
        <v>204</v>
      </c>
      <c r="I468" s="136"/>
      <c r="J468" s="136"/>
      <c r="K468" s="136"/>
      <c r="L468" s="136"/>
      <c r="M468" s="136"/>
      <c r="N468" s="136"/>
      <c r="O468" s="136"/>
      <c r="P468" s="136"/>
      <c r="Q468" s="136"/>
    </row>
    <row r="469" spans="1:17" s="15" customFormat="1" ht="15.75" customHeight="1" x14ac:dyDescent="0.25">
      <c r="A469" s="155" t="s">
        <v>23</v>
      </c>
      <c r="B469" s="155"/>
      <c r="C469" s="155" t="s">
        <v>16</v>
      </c>
      <c r="D469" s="155" t="s">
        <v>614</v>
      </c>
      <c r="E469" s="163" t="s">
        <v>1296</v>
      </c>
      <c r="F469" s="160">
        <v>15000</v>
      </c>
      <c r="G469" s="160"/>
      <c r="H469" s="158" t="s">
        <v>18</v>
      </c>
      <c r="I469" s="159"/>
    </row>
    <row r="470" spans="1:17" ht="15.75" x14ac:dyDescent="0.25">
      <c r="A470" s="155" t="s">
        <v>652</v>
      </c>
      <c r="B470" s="155"/>
      <c r="C470" s="155" t="s">
        <v>16</v>
      </c>
      <c r="D470" s="155" t="s">
        <v>1295</v>
      </c>
      <c r="E470" s="163" t="s">
        <v>1296</v>
      </c>
      <c r="F470" s="157">
        <v>30800</v>
      </c>
      <c r="G470" s="160"/>
      <c r="H470" s="158" t="s">
        <v>18</v>
      </c>
      <c r="I470" s="159"/>
    </row>
    <row r="471" spans="1:17" ht="15.75" x14ac:dyDescent="0.25">
      <c r="A471" s="155" t="s">
        <v>652</v>
      </c>
      <c r="B471" s="155"/>
      <c r="C471" s="155" t="s">
        <v>12</v>
      </c>
      <c r="D471" s="155" t="s">
        <v>1216</v>
      </c>
      <c r="E471" s="163" t="s">
        <v>1251</v>
      </c>
      <c r="F471" s="157">
        <v>155000</v>
      </c>
      <c r="G471" s="160"/>
      <c r="H471" s="158" t="s">
        <v>1252</v>
      </c>
      <c r="I471" s="159"/>
    </row>
    <row r="472" spans="1:17" s="15" customFormat="1" ht="15.75" customHeight="1" x14ac:dyDescent="0.25">
      <c r="A472" s="155" t="s">
        <v>66</v>
      </c>
      <c r="B472" s="155"/>
      <c r="C472" s="155" t="s">
        <v>16</v>
      </c>
      <c r="D472" s="155" t="s">
        <v>1301</v>
      </c>
      <c r="E472" s="163" t="s">
        <v>1302</v>
      </c>
      <c r="F472" s="160">
        <v>48500</v>
      </c>
      <c r="G472" s="160"/>
      <c r="H472" s="158" t="s">
        <v>18</v>
      </c>
      <c r="I472" s="159"/>
    </row>
    <row r="473" spans="1:17" s="15" customFormat="1" ht="15.75" customHeight="1" x14ac:dyDescent="0.25">
      <c r="A473" s="155" t="s">
        <v>66</v>
      </c>
      <c r="B473" s="155"/>
      <c r="C473" s="155"/>
      <c r="D473" s="155" t="s">
        <v>1372</v>
      </c>
      <c r="E473" s="163"/>
      <c r="F473" s="160">
        <v>22000</v>
      </c>
      <c r="G473" s="160"/>
      <c r="H473" s="158"/>
      <c r="I473" s="159"/>
    </row>
    <row r="474" spans="1:17" ht="15.75" x14ac:dyDescent="0.25">
      <c r="A474" s="155" t="s">
        <v>21</v>
      </c>
      <c r="B474" s="155"/>
      <c r="C474" s="155" t="s">
        <v>16</v>
      </c>
      <c r="D474" s="155" t="s">
        <v>1297</v>
      </c>
      <c r="E474" s="163" t="s">
        <v>1298</v>
      </c>
      <c r="F474" s="157">
        <v>15000</v>
      </c>
      <c r="G474" s="160"/>
      <c r="H474" s="158" t="s">
        <v>18</v>
      </c>
      <c r="I474" s="159"/>
    </row>
    <row r="475" spans="1:17" ht="15.75" x14ac:dyDescent="0.25">
      <c r="A475" s="155" t="s">
        <v>21</v>
      </c>
      <c r="B475" s="155"/>
      <c r="C475" s="155" t="s">
        <v>16</v>
      </c>
      <c r="D475" s="155" t="s">
        <v>1303</v>
      </c>
      <c r="E475" s="163" t="s">
        <v>1300</v>
      </c>
      <c r="F475" s="157">
        <v>150000</v>
      </c>
      <c r="G475" s="160"/>
      <c r="H475" s="158" t="s">
        <v>18</v>
      </c>
      <c r="I475" s="159"/>
    </row>
    <row r="476" spans="1:17" ht="15.75" x14ac:dyDescent="0.25">
      <c r="A476" s="155" t="s">
        <v>21</v>
      </c>
      <c r="B476" s="155"/>
      <c r="C476" s="155" t="s">
        <v>30</v>
      </c>
      <c r="D476" s="155" t="s">
        <v>1334</v>
      </c>
      <c r="E476" s="163" t="s">
        <v>30</v>
      </c>
      <c r="F476" s="157">
        <v>100000</v>
      </c>
      <c r="G476" s="160"/>
      <c r="H476" s="158" t="s">
        <v>1335</v>
      </c>
      <c r="I476" s="159"/>
    </row>
    <row r="477" spans="1:17" ht="15.75" x14ac:dyDescent="0.25">
      <c r="A477" s="155" t="s">
        <v>21</v>
      </c>
      <c r="B477" s="155"/>
      <c r="C477" s="155"/>
      <c r="D477" s="155" t="s">
        <v>1341</v>
      </c>
      <c r="E477" s="163"/>
      <c r="F477" s="157" t="s">
        <v>15</v>
      </c>
      <c r="G477" s="160"/>
      <c r="H477" s="190">
        <v>30800</v>
      </c>
      <c r="I477" s="159"/>
    </row>
    <row r="478" spans="1:17" ht="15.75" x14ac:dyDescent="0.25">
      <c r="A478" s="155" t="s">
        <v>21</v>
      </c>
      <c r="B478" s="155"/>
      <c r="C478" s="155"/>
      <c r="D478" s="155" t="s">
        <v>1342</v>
      </c>
      <c r="E478" s="163"/>
      <c r="F478" s="157" t="s">
        <v>15</v>
      </c>
      <c r="G478" s="160"/>
      <c r="H478" s="190">
        <v>30800</v>
      </c>
      <c r="I478" s="159"/>
    </row>
    <row r="479" spans="1:17" s="15" customFormat="1" ht="15.75" customHeight="1" x14ac:dyDescent="0.25">
      <c r="A479" s="155" t="s">
        <v>21</v>
      </c>
      <c r="B479" s="155"/>
      <c r="C479" s="155" t="s">
        <v>30</v>
      </c>
      <c r="D479" s="155" t="s">
        <v>1299</v>
      </c>
      <c r="E479" s="163" t="s">
        <v>30</v>
      </c>
      <c r="F479" s="157">
        <v>15000</v>
      </c>
      <c r="G479" s="160"/>
      <c r="H479" s="158"/>
      <c r="I479" s="159"/>
    </row>
    <row r="480" spans="1:17" ht="15.75" x14ac:dyDescent="0.25">
      <c r="A480" s="155" t="s">
        <v>23</v>
      </c>
      <c r="B480" s="155"/>
      <c r="C480" s="155" t="s">
        <v>16</v>
      </c>
      <c r="D480" s="155" t="s">
        <v>1308</v>
      </c>
      <c r="E480" s="163" t="s">
        <v>1309</v>
      </c>
      <c r="F480" s="157" t="s">
        <v>15</v>
      </c>
      <c r="G480" s="160"/>
      <c r="H480" s="158" t="s">
        <v>1310</v>
      </c>
      <c r="I480" s="159"/>
    </row>
    <row r="481" spans="1:9" s="15" customFormat="1" ht="15.75" customHeight="1" x14ac:dyDescent="0.25">
      <c r="A481" s="155" t="s">
        <v>268</v>
      </c>
      <c r="B481" s="155"/>
      <c r="C481" s="155" t="s">
        <v>16</v>
      </c>
      <c r="D481" s="155" t="s">
        <v>1198</v>
      </c>
      <c r="E481" s="163" t="s">
        <v>1283</v>
      </c>
      <c r="F481" s="157" t="s">
        <v>15</v>
      </c>
      <c r="G481" s="160"/>
      <c r="H481" s="158" t="s">
        <v>1305</v>
      </c>
      <c r="I481" s="159"/>
    </row>
    <row r="482" spans="1:9" s="15" customFormat="1" ht="15.75" customHeight="1" x14ac:dyDescent="0.25">
      <c r="A482" s="155" t="s">
        <v>1193</v>
      </c>
      <c r="B482" s="155"/>
      <c r="C482" s="155" t="s">
        <v>30</v>
      </c>
      <c r="D482" s="155" t="s">
        <v>1331</v>
      </c>
      <c r="E482" s="163" t="s">
        <v>30</v>
      </c>
      <c r="F482" s="157">
        <v>30000</v>
      </c>
      <c r="G482" s="160"/>
      <c r="H482" s="158" t="s">
        <v>1349</v>
      </c>
      <c r="I482" s="159"/>
    </row>
    <row r="483" spans="1:9" s="15" customFormat="1" ht="15.75" customHeight="1" x14ac:dyDescent="0.25">
      <c r="A483" s="155" t="s">
        <v>19</v>
      </c>
      <c r="B483" s="155"/>
      <c r="C483" s="155"/>
      <c r="D483" s="155" t="s">
        <v>1361</v>
      </c>
      <c r="E483" s="163"/>
      <c r="F483" s="157">
        <v>10000</v>
      </c>
      <c r="G483" s="160"/>
      <c r="H483" s="158"/>
      <c r="I483" s="159"/>
    </row>
    <row r="484" spans="1:9" s="15" customFormat="1" ht="15.75" customHeight="1" x14ac:dyDescent="0.25">
      <c r="A484" s="155" t="s">
        <v>19</v>
      </c>
      <c r="B484" s="155"/>
      <c r="C484" s="155"/>
      <c r="D484" s="155" t="s">
        <v>1355</v>
      </c>
      <c r="E484" s="163"/>
      <c r="F484" s="157" t="s">
        <v>15</v>
      </c>
      <c r="G484" s="160"/>
      <c r="H484" s="158"/>
      <c r="I484" s="159"/>
    </row>
    <row r="485" spans="1:9" s="15" customFormat="1" ht="15.75" customHeight="1" x14ac:dyDescent="0.25">
      <c r="A485" s="155" t="s">
        <v>19</v>
      </c>
      <c r="B485" s="155"/>
      <c r="C485" s="155"/>
      <c r="D485" s="155" t="s">
        <v>1352</v>
      </c>
      <c r="E485" s="163"/>
      <c r="F485" s="157" t="s">
        <v>15</v>
      </c>
      <c r="G485" s="160"/>
      <c r="H485" s="253">
        <v>30800</v>
      </c>
      <c r="I485" s="159"/>
    </row>
    <row r="486" spans="1:9" s="15" customFormat="1" ht="15.75" customHeight="1" x14ac:dyDescent="0.25">
      <c r="A486" s="155" t="s">
        <v>19</v>
      </c>
      <c r="B486" s="155"/>
      <c r="C486" s="155"/>
      <c r="D486" s="155" t="s">
        <v>1353</v>
      </c>
      <c r="E486" s="163"/>
      <c r="F486" s="157">
        <v>10000</v>
      </c>
      <c r="G486" s="160"/>
      <c r="H486" s="253"/>
      <c r="I486" s="159"/>
    </row>
    <row r="487" spans="1:9" s="15" customFormat="1" ht="15.75" customHeight="1" x14ac:dyDescent="0.25">
      <c r="A487" s="155" t="s">
        <v>1348</v>
      </c>
      <c r="B487" s="155"/>
      <c r="C487" s="155" t="s">
        <v>30</v>
      </c>
      <c r="D487" s="155" t="s">
        <v>1351</v>
      </c>
      <c r="E487" s="163"/>
      <c r="F487" s="157">
        <v>54800</v>
      </c>
      <c r="G487" s="160"/>
      <c r="H487" s="158"/>
      <c r="I487" s="159"/>
    </row>
    <row r="488" spans="1:9" s="15" customFormat="1" ht="15.75" customHeight="1" x14ac:dyDescent="0.25">
      <c r="A488" s="155" t="s">
        <v>19</v>
      </c>
      <c r="B488" s="155"/>
      <c r="C488" s="155"/>
      <c r="D488" s="155" t="s">
        <v>1350</v>
      </c>
      <c r="E488" s="163"/>
      <c r="F488" s="157">
        <v>25000</v>
      </c>
      <c r="G488" s="160"/>
      <c r="H488" s="158"/>
      <c r="I488" s="159"/>
    </row>
    <row r="489" spans="1:9" s="15" customFormat="1" ht="15.75" customHeight="1" x14ac:dyDescent="0.25">
      <c r="A489" s="155" t="s">
        <v>19</v>
      </c>
      <c r="B489" s="155"/>
      <c r="C489" s="155"/>
      <c r="D489" s="155" t="s">
        <v>1354</v>
      </c>
      <c r="E489" s="163"/>
      <c r="F489" s="157">
        <v>7500</v>
      </c>
      <c r="G489" s="160"/>
      <c r="H489" s="158"/>
      <c r="I489" s="159"/>
    </row>
    <row r="490" spans="1:9" s="15" customFormat="1" ht="15.75" customHeight="1" x14ac:dyDescent="0.25">
      <c r="A490" s="155" t="s">
        <v>21</v>
      </c>
      <c r="B490" s="155"/>
      <c r="C490" s="155"/>
      <c r="D490" s="155" t="s">
        <v>1346</v>
      </c>
      <c r="E490" s="163"/>
      <c r="F490" s="157">
        <v>30800</v>
      </c>
      <c r="G490" s="160"/>
      <c r="H490" s="158" t="s">
        <v>1347</v>
      </c>
      <c r="I490" s="159"/>
    </row>
    <row r="491" spans="1:9" s="15" customFormat="1" ht="15.75" customHeight="1" x14ac:dyDescent="0.25">
      <c r="A491" s="155" t="s">
        <v>66</v>
      </c>
      <c r="B491" s="155"/>
      <c r="C491" s="155"/>
      <c r="D491" s="155" t="s">
        <v>1373</v>
      </c>
      <c r="E491" s="163"/>
      <c r="F491" s="157">
        <v>23500</v>
      </c>
      <c r="G491" s="160"/>
      <c r="H491" s="158"/>
      <c r="I491" s="159"/>
    </row>
    <row r="492" spans="1:9" s="7" customFormat="1" ht="15.75" customHeight="1" x14ac:dyDescent="0.25">
      <c r="A492" s="52" t="s">
        <v>210</v>
      </c>
      <c r="B492" s="58"/>
      <c r="C492" s="58"/>
      <c r="D492" s="58"/>
      <c r="E492" s="123"/>
      <c r="F492" s="209">
        <f>SUM(F494:F511)</f>
        <v>768600</v>
      </c>
      <c r="G492" s="162"/>
      <c r="H492" s="124"/>
      <c r="I492" s="125"/>
    </row>
    <row r="493" spans="1:9" s="245" customFormat="1" ht="15.75" customHeight="1" x14ac:dyDescent="0.25">
      <c r="A493" s="238" t="s">
        <v>1336</v>
      </c>
      <c r="B493" s="239"/>
      <c r="C493" s="239"/>
      <c r="D493" s="239"/>
      <c r="E493" s="240"/>
      <c r="F493" s="241"/>
      <c r="G493" s="242"/>
      <c r="H493" s="243"/>
      <c r="I493" s="244"/>
    </row>
    <row r="494" spans="1:9" s="15" customFormat="1" ht="15.75" customHeight="1" x14ac:dyDescent="0.25">
      <c r="A494" s="155" t="s">
        <v>11</v>
      </c>
      <c r="B494" s="155"/>
      <c r="C494" s="155" t="s">
        <v>16</v>
      </c>
      <c r="D494" s="155" t="s">
        <v>1278</v>
      </c>
      <c r="E494" s="163" t="s">
        <v>1340</v>
      </c>
      <c r="F494" s="157">
        <v>150000</v>
      </c>
      <c r="G494" s="160"/>
      <c r="H494" s="158"/>
      <c r="I494" s="159"/>
    </row>
    <row r="495" spans="1:9" s="15" customFormat="1" ht="15.75" customHeight="1" x14ac:dyDescent="0.25">
      <c r="A495" s="155" t="s">
        <v>11</v>
      </c>
      <c r="B495" s="155"/>
      <c r="C495" s="155" t="s">
        <v>16</v>
      </c>
      <c r="D495" s="155" t="s">
        <v>1380</v>
      </c>
      <c r="E495" s="163" t="s">
        <v>15</v>
      </c>
      <c r="F495" s="157">
        <v>61200</v>
      </c>
      <c r="G495" s="160"/>
      <c r="H495" s="158"/>
      <c r="I495" s="159"/>
    </row>
    <row r="496" spans="1:9" s="15" customFormat="1" ht="15.75" customHeight="1" x14ac:dyDescent="0.25">
      <c r="A496" s="155" t="s">
        <v>66</v>
      </c>
      <c r="B496" s="155"/>
      <c r="C496" s="155" t="s">
        <v>16</v>
      </c>
      <c r="D496" s="155" t="s">
        <v>1200</v>
      </c>
      <c r="E496" s="163" t="s">
        <v>1375</v>
      </c>
      <c r="F496" s="157">
        <v>90000</v>
      </c>
      <c r="G496" s="160"/>
      <c r="H496" s="158"/>
      <c r="I496" s="159"/>
    </row>
    <row r="497" spans="1:9" s="15" customFormat="1" ht="15.75" customHeight="1" x14ac:dyDescent="0.25">
      <c r="A497" s="155" t="s">
        <v>66</v>
      </c>
      <c r="B497" s="155"/>
      <c r="C497" s="155" t="s">
        <v>16</v>
      </c>
      <c r="D497" s="155" t="s">
        <v>1207</v>
      </c>
      <c r="E497" s="163" t="s">
        <v>1376</v>
      </c>
      <c r="F497" s="157">
        <v>65000</v>
      </c>
      <c r="G497" s="160"/>
      <c r="H497" s="158"/>
      <c r="I497" s="159"/>
    </row>
    <row r="498" spans="1:9" s="15" customFormat="1" ht="15.75" customHeight="1" x14ac:dyDescent="0.25">
      <c r="A498" s="155" t="s">
        <v>66</v>
      </c>
      <c r="B498" s="155"/>
      <c r="C498" s="155" t="s">
        <v>16</v>
      </c>
      <c r="D498" s="155" t="s">
        <v>1374</v>
      </c>
      <c r="E498" s="163" t="s">
        <v>1215</v>
      </c>
      <c r="F498" s="157">
        <v>30800</v>
      </c>
      <c r="G498" s="160"/>
      <c r="H498" s="158"/>
      <c r="I498" s="159"/>
    </row>
    <row r="499" spans="1:9" s="15" customFormat="1" ht="15.75" customHeight="1" x14ac:dyDescent="0.25">
      <c r="A499" s="155" t="s">
        <v>66</v>
      </c>
      <c r="B499" s="155"/>
      <c r="C499" s="155" t="s">
        <v>16</v>
      </c>
      <c r="D499" s="155" t="s">
        <v>1209</v>
      </c>
      <c r="E499" s="163" t="s">
        <v>1210</v>
      </c>
      <c r="F499" s="157">
        <v>15000</v>
      </c>
      <c r="G499" s="160"/>
      <c r="H499" s="158"/>
      <c r="I499" s="159"/>
    </row>
    <row r="500" spans="1:9" s="15" customFormat="1" ht="15.75" customHeight="1" x14ac:dyDescent="0.25">
      <c r="A500" s="155" t="s">
        <v>21</v>
      </c>
      <c r="B500" s="155"/>
      <c r="C500" s="155" t="s">
        <v>16</v>
      </c>
      <c r="D500" s="155" t="s">
        <v>1214</v>
      </c>
      <c r="E500" s="163" t="s">
        <v>1275</v>
      </c>
      <c r="F500" s="157">
        <v>75000</v>
      </c>
      <c r="G500" s="160"/>
      <c r="H500" s="158" t="s">
        <v>18</v>
      </c>
      <c r="I500" s="159"/>
    </row>
    <row r="501" spans="1:9" s="15" customFormat="1" ht="15.75" customHeight="1" x14ac:dyDescent="0.25">
      <c r="A501" s="155" t="s">
        <v>21</v>
      </c>
      <c r="B501" s="155"/>
      <c r="C501" s="155" t="s">
        <v>16</v>
      </c>
      <c r="D501" s="155" t="s">
        <v>562</v>
      </c>
      <c r="E501" s="163" t="s">
        <v>1275</v>
      </c>
      <c r="F501" s="157">
        <v>30800</v>
      </c>
      <c r="G501" s="160"/>
      <c r="H501" s="158" t="s">
        <v>18</v>
      </c>
      <c r="I501" s="159"/>
    </row>
    <row r="502" spans="1:9" s="15" customFormat="1" ht="15.75" customHeight="1" x14ac:dyDescent="0.25">
      <c r="A502" s="155" t="s">
        <v>1280</v>
      </c>
      <c r="B502" s="155"/>
      <c r="C502" s="155" t="s">
        <v>12</v>
      </c>
      <c r="D502" s="155" t="s">
        <v>1281</v>
      </c>
      <c r="E502" s="163" t="s">
        <v>1215</v>
      </c>
      <c r="F502" s="157">
        <v>45000</v>
      </c>
      <c r="G502" s="160"/>
      <c r="H502" s="158" t="s">
        <v>1282</v>
      </c>
      <c r="I502" s="159"/>
    </row>
    <row r="503" spans="1:9" s="15" customFormat="1" ht="15.75" customHeight="1" x14ac:dyDescent="0.25">
      <c r="A503" s="155" t="s">
        <v>19</v>
      </c>
      <c r="B503" s="155"/>
      <c r="C503" s="155"/>
      <c r="D503" s="155" t="s">
        <v>1369</v>
      </c>
      <c r="E503" s="163"/>
      <c r="F503" s="157">
        <v>5000</v>
      </c>
      <c r="G503" s="160"/>
      <c r="H503" s="158" t="s">
        <v>1370</v>
      </c>
      <c r="I503" s="159"/>
    </row>
    <row r="504" spans="1:9" s="15" customFormat="1" ht="15.75" customHeight="1" x14ac:dyDescent="0.25">
      <c r="A504" s="155" t="s">
        <v>19</v>
      </c>
      <c r="B504" s="155"/>
      <c r="C504" s="155"/>
      <c r="D504" s="155" t="s">
        <v>1358</v>
      </c>
      <c r="E504" s="163"/>
      <c r="F504" s="157" t="s">
        <v>15</v>
      </c>
      <c r="G504" s="160"/>
      <c r="H504" s="158"/>
      <c r="I504" s="159"/>
    </row>
    <row r="505" spans="1:9" s="15" customFormat="1" ht="15.75" customHeight="1" x14ac:dyDescent="0.25">
      <c r="A505" s="155" t="s">
        <v>19</v>
      </c>
      <c r="B505" s="155"/>
      <c r="C505" s="155"/>
      <c r="D505" s="155" t="s">
        <v>1359</v>
      </c>
      <c r="E505" s="163"/>
      <c r="F505" s="157" t="s">
        <v>15</v>
      </c>
      <c r="G505" s="160"/>
      <c r="H505" s="190">
        <v>10000</v>
      </c>
      <c r="I505" s="159"/>
    </row>
    <row r="506" spans="1:9" s="15" customFormat="1" ht="15.75" customHeight="1" x14ac:dyDescent="0.25">
      <c r="A506" s="155" t="s">
        <v>1193</v>
      </c>
      <c r="B506" s="155"/>
      <c r="C506" s="155" t="s">
        <v>16</v>
      </c>
      <c r="D506" s="155" t="s">
        <v>1294</v>
      </c>
      <c r="E506" s="163" t="s">
        <v>1215</v>
      </c>
      <c r="F506" s="157">
        <v>75000</v>
      </c>
      <c r="G506" s="160"/>
      <c r="H506" s="158" t="s">
        <v>1332</v>
      </c>
      <c r="I506" s="159"/>
    </row>
    <row r="507" spans="1:9" s="15" customFormat="1" ht="15.75" customHeight="1" x14ac:dyDescent="0.25">
      <c r="A507" s="155" t="s">
        <v>1193</v>
      </c>
      <c r="B507" s="155"/>
      <c r="C507" s="155" t="s">
        <v>16</v>
      </c>
      <c r="D507" s="155" t="s">
        <v>1194</v>
      </c>
      <c r="E507" s="163" t="s">
        <v>1337</v>
      </c>
      <c r="F507" s="157">
        <v>10000</v>
      </c>
      <c r="G507" s="160"/>
      <c r="H507" s="158" t="s">
        <v>1365</v>
      </c>
      <c r="I507" s="159"/>
    </row>
    <row r="508" spans="1:9" s="15" customFormat="1" ht="15.75" customHeight="1" x14ac:dyDescent="0.25">
      <c r="A508" s="155" t="s">
        <v>19</v>
      </c>
      <c r="B508" s="155"/>
      <c r="C508" s="155"/>
      <c r="D508" s="155" t="s">
        <v>1357</v>
      </c>
      <c r="E508" s="163" t="s">
        <v>30</v>
      </c>
      <c r="F508" s="157">
        <v>10000</v>
      </c>
      <c r="G508" s="160"/>
      <c r="H508" s="158"/>
      <c r="I508" s="159"/>
    </row>
    <row r="509" spans="1:9" s="15" customFormat="1" ht="15.75" customHeight="1" x14ac:dyDescent="0.25">
      <c r="A509" s="155" t="s">
        <v>19</v>
      </c>
      <c r="B509" s="155"/>
      <c r="C509" s="155"/>
      <c r="D509" s="155" t="s">
        <v>1356</v>
      </c>
      <c r="E509" s="163"/>
      <c r="F509" s="157" t="s">
        <v>15</v>
      </c>
      <c r="G509" s="160"/>
      <c r="H509" s="158"/>
      <c r="I509" s="159"/>
    </row>
    <row r="510" spans="1:9" s="15" customFormat="1" ht="15.75" customHeight="1" x14ac:dyDescent="0.25">
      <c r="A510" s="155" t="s">
        <v>19</v>
      </c>
      <c r="B510" s="155"/>
      <c r="C510" s="155" t="s">
        <v>16</v>
      </c>
      <c r="D510" s="155" t="s">
        <v>1292</v>
      </c>
      <c r="E510" s="163" t="s">
        <v>1215</v>
      </c>
      <c r="F510" s="157">
        <v>75000</v>
      </c>
      <c r="G510" s="160"/>
      <c r="H510" s="158"/>
      <c r="I510" s="159"/>
    </row>
    <row r="511" spans="1:9" s="15" customFormat="1" ht="15.75" customHeight="1" x14ac:dyDescent="0.25">
      <c r="A511" s="155" t="s">
        <v>19</v>
      </c>
      <c r="B511" s="155"/>
      <c r="C511" s="155" t="s">
        <v>16</v>
      </c>
      <c r="D511" s="155" t="s">
        <v>1293</v>
      </c>
      <c r="E511" s="163" t="s">
        <v>1215</v>
      </c>
      <c r="F511" s="157">
        <v>30800</v>
      </c>
      <c r="G511" s="160"/>
      <c r="H511" s="158"/>
      <c r="I511" s="159"/>
    </row>
    <row r="512" spans="1:9" s="7" customFormat="1" ht="15.75" customHeight="1" x14ac:dyDescent="0.25">
      <c r="A512" s="52" t="s">
        <v>211</v>
      </c>
      <c r="B512" s="58"/>
      <c r="C512" s="58"/>
      <c r="D512" s="58"/>
      <c r="E512" s="123"/>
      <c r="F512" s="209">
        <f>SUM(F514:F535)</f>
        <v>1023500</v>
      </c>
      <c r="G512" s="162"/>
      <c r="H512" s="124"/>
      <c r="I512" s="125"/>
    </row>
    <row r="513" spans="1:9" s="245" customFormat="1" ht="15.75" customHeight="1" x14ac:dyDescent="0.25">
      <c r="A513" s="238" t="s">
        <v>1319</v>
      </c>
      <c r="B513" s="239"/>
      <c r="C513" s="239"/>
      <c r="D513" s="239"/>
      <c r="E513" s="240"/>
      <c r="F513" s="241"/>
      <c r="G513" s="242"/>
      <c r="H513" s="243"/>
      <c r="I513" s="244"/>
    </row>
    <row r="514" spans="1:9" s="15" customFormat="1" ht="15.75" customHeight="1" x14ac:dyDescent="0.25">
      <c r="A514" s="155" t="s">
        <v>23</v>
      </c>
      <c r="B514" s="155"/>
      <c r="C514" s="36" t="s">
        <v>16</v>
      </c>
      <c r="D514" s="155" t="s">
        <v>1289</v>
      </c>
      <c r="E514" s="163" t="s">
        <v>1325</v>
      </c>
      <c r="F514" s="160">
        <v>45000</v>
      </c>
      <c r="G514" s="160"/>
      <c r="H514" s="158" t="s">
        <v>1326</v>
      </c>
      <c r="I514" s="159"/>
    </row>
    <row r="515" spans="1:9" s="7" customFormat="1" ht="15.75" customHeight="1" x14ac:dyDescent="0.25">
      <c r="A515" s="155" t="s">
        <v>23</v>
      </c>
      <c r="B515" s="210"/>
      <c r="C515" s="155" t="s">
        <v>16</v>
      </c>
      <c r="D515" s="155" t="s">
        <v>1409</v>
      </c>
      <c r="E515" s="163" t="s">
        <v>1285</v>
      </c>
      <c r="F515" s="157">
        <v>10000</v>
      </c>
      <c r="G515" s="160"/>
      <c r="H515" s="158"/>
      <c r="I515" s="125"/>
    </row>
    <row r="516" spans="1:9" s="7" customFormat="1" ht="15.75" customHeight="1" x14ac:dyDescent="0.25">
      <c r="A516" s="155" t="s">
        <v>11</v>
      </c>
      <c r="B516" s="210"/>
      <c r="C516" s="155" t="s">
        <v>30</v>
      </c>
      <c r="D516" s="155" t="s">
        <v>1407</v>
      </c>
      <c r="E516" s="163" t="s">
        <v>30</v>
      </c>
      <c r="F516" s="157">
        <v>10000</v>
      </c>
      <c r="G516" s="160"/>
      <c r="H516" s="158"/>
      <c r="I516" s="125"/>
    </row>
    <row r="517" spans="1:9" s="15" customFormat="1" ht="15.75" customHeight="1" x14ac:dyDescent="0.25">
      <c r="A517" s="155" t="s">
        <v>11</v>
      </c>
      <c r="B517" s="155"/>
      <c r="C517" s="155" t="s">
        <v>16</v>
      </c>
      <c r="D517" s="155" t="s">
        <v>1381</v>
      </c>
      <c r="E517" s="163" t="s">
        <v>1279</v>
      </c>
      <c r="F517" s="157">
        <v>125000</v>
      </c>
      <c r="G517" s="160"/>
      <c r="H517" s="158"/>
      <c r="I517" s="159"/>
    </row>
    <row r="518" spans="1:9" s="15" customFormat="1" ht="15.75" customHeight="1" x14ac:dyDescent="0.25">
      <c r="A518" s="155" t="s">
        <v>11</v>
      </c>
      <c r="B518" s="155"/>
      <c r="C518" s="155" t="s">
        <v>16</v>
      </c>
      <c r="D518" s="155" t="s">
        <v>1217</v>
      </c>
      <c r="E518" s="163" t="s">
        <v>1218</v>
      </c>
      <c r="F518" s="157">
        <v>80750</v>
      </c>
      <c r="G518" s="160"/>
      <c r="H518" s="158"/>
      <c r="I518" s="159"/>
    </row>
    <row r="519" spans="1:9" s="15" customFormat="1" ht="15.75" customHeight="1" x14ac:dyDescent="0.25">
      <c r="A519" s="155" t="s">
        <v>11</v>
      </c>
      <c r="B519" s="155"/>
      <c r="C519" s="155" t="s">
        <v>16</v>
      </c>
      <c r="D519" s="155" t="s">
        <v>1382</v>
      </c>
      <c r="E519" s="163" t="s">
        <v>1378</v>
      </c>
      <c r="F519" s="157">
        <v>90000</v>
      </c>
      <c r="G519" s="160"/>
      <c r="H519" s="158"/>
      <c r="I519" s="159"/>
    </row>
    <row r="520" spans="1:9" s="15" customFormat="1" ht="15.75" customHeight="1" x14ac:dyDescent="0.25">
      <c r="A520" s="155" t="s">
        <v>11</v>
      </c>
      <c r="B520" s="155"/>
      <c r="C520" s="155" t="s">
        <v>16</v>
      </c>
      <c r="D520" s="155" t="s">
        <v>1383</v>
      </c>
      <c r="E520" s="163" t="s">
        <v>1384</v>
      </c>
      <c r="F520" s="157">
        <v>33600</v>
      </c>
      <c r="G520" s="160"/>
      <c r="H520" s="158"/>
      <c r="I520" s="159"/>
    </row>
    <row r="521" spans="1:9" s="15" customFormat="1" ht="15.75" customHeight="1" x14ac:dyDescent="0.25">
      <c r="A521" s="155" t="s">
        <v>11</v>
      </c>
      <c r="B521" s="155"/>
      <c r="C521" s="155" t="s">
        <v>30</v>
      </c>
      <c r="D521" s="155" t="s">
        <v>1412</v>
      </c>
      <c r="E521" s="163" t="s">
        <v>30</v>
      </c>
      <c r="F521" s="157">
        <v>33350</v>
      </c>
      <c r="G521" s="160"/>
      <c r="H521" s="158"/>
      <c r="I521" s="159"/>
    </row>
    <row r="522" spans="1:9" s="15" customFormat="1" ht="15.75" customHeight="1" x14ac:dyDescent="0.25">
      <c r="A522" s="155" t="s">
        <v>21</v>
      </c>
      <c r="B522" s="155"/>
      <c r="C522" s="155" t="s">
        <v>16</v>
      </c>
      <c r="D522" s="155" t="s">
        <v>416</v>
      </c>
      <c r="E522" s="163" t="s">
        <v>1343</v>
      </c>
      <c r="F522" s="157">
        <v>156000</v>
      </c>
      <c r="G522" s="160"/>
      <c r="H522" s="158"/>
      <c r="I522" s="159"/>
    </row>
    <row r="523" spans="1:9" s="15" customFormat="1" ht="15.75" customHeight="1" x14ac:dyDescent="0.25">
      <c r="A523" s="155" t="s">
        <v>21</v>
      </c>
      <c r="B523" s="155"/>
      <c r="C523" s="155" t="s">
        <v>16</v>
      </c>
      <c r="D523" s="155" t="s">
        <v>1256</v>
      </c>
      <c r="E523" s="163" t="s">
        <v>1313</v>
      </c>
      <c r="F523" s="157">
        <v>35800</v>
      </c>
      <c r="G523" s="160"/>
      <c r="H523" s="158"/>
      <c r="I523" s="159"/>
    </row>
    <row r="524" spans="1:9" s="15" customFormat="1" ht="15.75" customHeight="1" x14ac:dyDescent="0.25">
      <c r="A524" s="155" t="s">
        <v>21</v>
      </c>
      <c r="B524" s="155"/>
      <c r="C524" s="155" t="s">
        <v>30</v>
      </c>
      <c r="D524" s="155" t="s">
        <v>1408</v>
      </c>
      <c r="E524" s="163"/>
      <c r="F524" s="157">
        <v>30000</v>
      </c>
      <c r="G524" s="160"/>
      <c r="H524" s="158"/>
      <c r="I524" s="159"/>
    </row>
    <row r="525" spans="1:9" s="15" customFormat="1" ht="15.75" customHeight="1" x14ac:dyDescent="0.25">
      <c r="A525" s="155" t="s">
        <v>66</v>
      </c>
      <c r="B525" s="155"/>
      <c r="C525" s="155" t="s">
        <v>30</v>
      </c>
      <c r="D525" s="155" t="s">
        <v>1402</v>
      </c>
      <c r="E525" s="163" t="s">
        <v>30</v>
      </c>
      <c r="F525" s="157">
        <v>5000</v>
      </c>
      <c r="G525" s="160"/>
      <c r="H525" s="158"/>
      <c r="I525" s="159"/>
    </row>
    <row r="526" spans="1:9" s="15" customFormat="1" ht="15.75" customHeight="1" x14ac:dyDescent="0.25">
      <c r="A526" s="155" t="s">
        <v>66</v>
      </c>
      <c r="B526" s="155"/>
      <c r="C526" s="155" t="s">
        <v>30</v>
      </c>
      <c r="D526" s="155" t="s">
        <v>1403</v>
      </c>
      <c r="E526" s="163" t="s">
        <v>30</v>
      </c>
      <c r="F526" s="157">
        <v>17800</v>
      </c>
      <c r="G526" s="160"/>
      <c r="H526" s="158"/>
      <c r="I526" s="159"/>
    </row>
    <row r="527" spans="1:9" s="15" customFormat="1" ht="15.75" customHeight="1" x14ac:dyDescent="0.25">
      <c r="A527" s="155" t="s">
        <v>66</v>
      </c>
      <c r="B527" s="155"/>
      <c r="C527" s="155" t="s">
        <v>30</v>
      </c>
      <c r="D527" s="155" t="s">
        <v>1387</v>
      </c>
      <c r="E527" s="163" t="s">
        <v>30</v>
      </c>
      <c r="F527" s="157">
        <v>15000</v>
      </c>
      <c r="G527" s="160"/>
      <c r="H527" s="158"/>
      <c r="I527" s="159"/>
    </row>
    <row r="528" spans="1:9" s="15" customFormat="1" ht="15.75" customHeight="1" x14ac:dyDescent="0.25">
      <c r="A528" s="155" t="s">
        <v>66</v>
      </c>
      <c r="B528" s="155"/>
      <c r="C528" s="155" t="s">
        <v>16</v>
      </c>
      <c r="D528" s="155" t="s">
        <v>1307</v>
      </c>
      <c r="E528" s="163" t="s">
        <v>1330</v>
      </c>
      <c r="F528" s="160">
        <v>100000</v>
      </c>
      <c r="G528" s="160"/>
      <c r="H528" s="158"/>
      <c r="I528" s="159"/>
    </row>
    <row r="529" spans="1:9" s="15" customFormat="1" ht="15.75" customHeight="1" x14ac:dyDescent="0.25">
      <c r="A529" s="155" t="s">
        <v>66</v>
      </c>
      <c r="B529" s="155"/>
      <c r="C529" s="155" t="s">
        <v>16</v>
      </c>
      <c r="D529" s="155" t="s">
        <v>1404</v>
      </c>
      <c r="E529" s="163">
        <v>9.15</v>
      </c>
      <c r="F529" s="157">
        <v>30800</v>
      </c>
      <c r="G529" s="160"/>
      <c r="H529" s="158" t="s">
        <v>1405</v>
      </c>
      <c r="I529" s="159"/>
    </row>
    <row r="530" spans="1:9" s="15" customFormat="1" ht="15.75" customHeight="1" x14ac:dyDescent="0.25">
      <c r="A530" s="155" t="s">
        <v>66</v>
      </c>
      <c r="B530" s="155"/>
      <c r="C530" s="155" t="s">
        <v>16</v>
      </c>
      <c r="D530" s="155" t="s">
        <v>1388</v>
      </c>
      <c r="E530" s="163">
        <v>9.16</v>
      </c>
      <c r="F530" s="157">
        <v>55800</v>
      </c>
      <c r="G530" s="160"/>
      <c r="H530" s="158"/>
      <c r="I530" s="159"/>
    </row>
    <row r="531" spans="1:9" s="15" customFormat="1" ht="15.75" customHeight="1" x14ac:dyDescent="0.25">
      <c r="A531" s="155" t="s">
        <v>1193</v>
      </c>
      <c r="B531" s="155"/>
      <c r="C531" s="155" t="s">
        <v>12</v>
      </c>
      <c r="D531" s="155" t="s">
        <v>1339</v>
      </c>
      <c r="E531" s="163"/>
      <c r="F531" s="157">
        <v>63300</v>
      </c>
      <c r="G531" s="160"/>
      <c r="H531" s="158"/>
      <c r="I531" s="159"/>
    </row>
    <row r="532" spans="1:9" s="15" customFormat="1" ht="15.75" customHeight="1" x14ac:dyDescent="0.25">
      <c r="A532" s="155" t="s">
        <v>1193</v>
      </c>
      <c r="B532" s="155"/>
      <c r="C532" s="155" t="s">
        <v>12</v>
      </c>
      <c r="D532" s="155" t="s">
        <v>1397</v>
      </c>
      <c r="E532" s="163" t="s">
        <v>1215</v>
      </c>
      <c r="F532" s="157">
        <v>5000</v>
      </c>
      <c r="G532" s="160"/>
      <c r="H532" s="158" t="s">
        <v>1398</v>
      </c>
      <c r="I532" s="159"/>
    </row>
    <row r="533" spans="1:9" s="15" customFormat="1" ht="15.75" customHeight="1" x14ac:dyDescent="0.25">
      <c r="A533" s="155" t="s">
        <v>241</v>
      </c>
      <c r="B533" s="155"/>
      <c r="C533" s="155"/>
      <c r="D533" s="155" t="s">
        <v>1364</v>
      </c>
      <c r="E533" s="163"/>
      <c r="F533" s="157">
        <v>30800</v>
      </c>
      <c r="G533" s="160"/>
      <c r="H533" s="158"/>
      <c r="I533" s="159"/>
    </row>
    <row r="534" spans="1:9" s="15" customFormat="1" ht="15.75" customHeight="1" x14ac:dyDescent="0.25">
      <c r="A534" s="155" t="s">
        <v>21</v>
      </c>
      <c r="B534" s="155"/>
      <c r="C534" s="155"/>
      <c r="D534" s="155" t="s">
        <v>129</v>
      </c>
      <c r="E534" s="163"/>
      <c r="F534" s="157">
        <v>2500</v>
      </c>
      <c r="G534" s="160"/>
      <c r="H534" s="158"/>
      <c r="I534" s="159"/>
    </row>
    <row r="535" spans="1:9" s="15" customFormat="1" ht="15.75" customHeight="1" x14ac:dyDescent="0.25">
      <c r="A535" s="155" t="s">
        <v>21</v>
      </c>
      <c r="B535" s="155"/>
      <c r="C535" s="155"/>
      <c r="D535" s="155" t="s">
        <v>1433</v>
      </c>
      <c r="E535" s="163"/>
      <c r="F535" s="157">
        <v>48000</v>
      </c>
      <c r="G535" s="160"/>
      <c r="H535" s="158"/>
      <c r="I535" s="159"/>
    </row>
    <row r="536" spans="1:9" s="7" customFormat="1" ht="15.75" customHeight="1" x14ac:dyDescent="0.25">
      <c r="A536" s="52" t="s">
        <v>212</v>
      </c>
      <c r="B536" s="58"/>
      <c r="C536" s="58"/>
      <c r="D536" s="58"/>
      <c r="E536" s="123"/>
      <c r="F536" s="209">
        <f>SUM(F538:F567)</f>
        <v>1168100</v>
      </c>
      <c r="G536" s="162"/>
      <c r="H536" s="124"/>
      <c r="I536" s="125"/>
    </row>
    <row r="537" spans="1:9" s="245" customFormat="1" ht="15.75" customHeight="1" x14ac:dyDescent="0.25">
      <c r="A537" s="238" t="s">
        <v>1320</v>
      </c>
      <c r="B537" s="239"/>
      <c r="C537" s="239"/>
      <c r="D537" s="239"/>
      <c r="E537" s="240"/>
      <c r="F537" s="241"/>
      <c r="G537" s="242"/>
      <c r="H537" s="243"/>
      <c r="I537" s="244"/>
    </row>
    <row r="538" spans="1:9" s="15" customFormat="1" ht="15.75" customHeight="1" x14ac:dyDescent="0.25">
      <c r="A538" s="155" t="s">
        <v>19</v>
      </c>
      <c r="B538" s="155"/>
      <c r="C538" s="155"/>
      <c r="D538" s="155" t="s">
        <v>1338</v>
      </c>
      <c r="E538" s="163" t="s">
        <v>1414</v>
      </c>
      <c r="F538" s="157">
        <v>15000</v>
      </c>
      <c r="G538" s="160"/>
      <c r="H538" s="158"/>
      <c r="I538" s="159"/>
    </row>
    <row r="539" spans="1:9" s="15" customFormat="1" ht="15.75" customHeight="1" x14ac:dyDescent="0.25">
      <c r="A539" s="155" t="s">
        <v>19</v>
      </c>
      <c r="B539" s="155"/>
      <c r="C539" s="155" t="s">
        <v>16</v>
      </c>
      <c r="D539" s="155" t="s">
        <v>1392</v>
      </c>
      <c r="E539" s="163" t="s">
        <v>1378</v>
      </c>
      <c r="F539" s="157">
        <v>20000</v>
      </c>
      <c r="G539" s="160"/>
      <c r="H539" s="158"/>
      <c r="I539" s="159"/>
    </row>
    <row r="540" spans="1:9" s="15" customFormat="1" ht="15.75" customHeight="1" x14ac:dyDescent="0.25">
      <c r="A540" s="155" t="s">
        <v>19</v>
      </c>
      <c r="B540" s="155"/>
      <c r="C540" s="155" t="s">
        <v>16</v>
      </c>
      <c r="D540" s="155" t="s">
        <v>1389</v>
      </c>
      <c r="E540" s="163" t="s">
        <v>1378</v>
      </c>
      <c r="F540" s="157">
        <v>80000</v>
      </c>
      <c r="G540" s="160"/>
      <c r="H540" s="158"/>
      <c r="I540" s="159"/>
    </row>
    <row r="541" spans="1:9" s="15" customFormat="1" ht="15.75" customHeight="1" x14ac:dyDescent="0.25">
      <c r="A541" s="155" t="s">
        <v>19</v>
      </c>
      <c r="B541" s="155"/>
      <c r="C541" s="155" t="s">
        <v>16</v>
      </c>
      <c r="D541" s="155" t="s">
        <v>1390</v>
      </c>
      <c r="E541" s="163" t="s">
        <v>1391</v>
      </c>
      <c r="F541" s="157">
        <v>20000</v>
      </c>
      <c r="G541" s="160"/>
      <c r="H541" s="158"/>
      <c r="I541" s="159"/>
    </row>
    <row r="542" spans="1:9" s="15" customFormat="1" ht="15.75" customHeight="1" x14ac:dyDescent="0.25">
      <c r="A542" s="155" t="s">
        <v>19</v>
      </c>
      <c r="B542" s="155"/>
      <c r="C542" s="155" t="s">
        <v>16</v>
      </c>
      <c r="D542" s="155" t="s">
        <v>1413</v>
      </c>
      <c r="E542" s="163" t="s">
        <v>1391</v>
      </c>
      <c r="F542" s="157">
        <v>77500</v>
      </c>
      <c r="G542" s="160"/>
      <c r="H542" s="158"/>
      <c r="I542" s="159"/>
    </row>
    <row r="543" spans="1:9" s="15" customFormat="1" ht="15.75" customHeight="1" x14ac:dyDescent="0.25">
      <c r="A543" s="155" t="s">
        <v>652</v>
      </c>
      <c r="B543" s="155"/>
      <c r="C543" s="155" t="s">
        <v>16</v>
      </c>
      <c r="D543" s="155" t="s">
        <v>1377</v>
      </c>
      <c r="E543" s="163" t="s">
        <v>1378</v>
      </c>
      <c r="F543" s="157">
        <v>100000</v>
      </c>
      <c r="G543" s="160"/>
      <c r="H543" s="158"/>
      <c r="I543" s="159"/>
    </row>
    <row r="544" spans="1:9" s="15" customFormat="1" ht="15.75" customHeight="1" x14ac:dyDescent="0.25">
      <c r="A544" s="155" t="s">
        <v>66</v>
      </c>
      <c r="B544" s="155"/>
      <c r="C544" s="155" t="s">
        <v>12</v>
      </c>
      <c r="D544" s="155" t="s">
        <v>1395</v>
      </c>
      <c r="E544" s="163" t="s">
        <v>1406</v>
      </c>
      <c r="F544" s="157">
        <v>9000</v>
      </c>
      <c r="G544" s="160"/>
      <c r="H544" s="158"/>
      <c r="I544" s="159"/>
    </row>
    <row r="545" spans="1:9" s="15" customFormat="1" ht="15.75" customHeight="1" x14ac:dyDescent="0.25">
      <c r="A545" s="155" t="s">
        <v>66</v>
      </c>
      <c r="B545" s="155"/>
      <c r="C545" s="155" t="s">
        <v>12</v>
      </c>
      <c r="D545" s="155" t="s">
        <v>1439</v>
      </c>
      <c r="E545" s="163" t="s">
        <v>1406</v>
      </c>
      <c r="F545" s="157">
        <v>10000</v>
      </c>
      <c r="G545" s="160"/>
      <c r="H545" s="158"/>
      <c r="I545" s="159"/>
    </row>
    <row r="546" spans="1:9" s="15" customFormat="1" ht="15.75" customHeight="1" x14ac:dyDescent="0.25">
      <c r="A546" s="155" t="s">
        <v>11</v>
      </c>
      <c r="B546" s="155"/>
      <c r="C546" s="155"/>
      <c r="D546" s="155" t="s">
        <v>1436</v>
      </c>
      <c r="E546" s="163" t="s">
        <v>711</v>
      </c>
      <c r="F546" s="157">
        <v>30800</v>
      </c>
      <c r="G546" s="160"/>
      <c r="H546" s="158"/>
      <c r="I546" s="159"/>
    </row>
    <row r="547" spans="1:9" s="15" customFormat="1" ht="15.75" customHeight="1" x14ac:dyDescent="0.25">
      <c r="A547" s="155" t="s">
        <v>11</v>
      </c>
      <c r="B547" s="155"/>
      <c r="C547" s="155"/>
      <c r="D547" s="155" t="s">
        <v>1437</v>
      </c>
      <c r="E547" s="163" t="s">
        <v>711</v>
      </c>
      <c r="F547" s="157">
        <v>10000</v>
      </c>
      <c r="G547" s="160"/>
      <c r="H547" s="158"/>
      <c r="I547" s="159"/>
    </row>
    <row r="548" spans="1:9" s="15" customFormat="1" ht="15.75" customHeight="1" x14ac:dyDescent="0.25">
      <c r="A548" s="155" t="s">
        <v>11</v>
      </c>
      <c r="B548" s="155"/>
      <c r="C548" s="155" t="s">
        <v>16</v>
      </c>
      <c r="D548" s="155" t="s">
        <v>1306</v>
      </c>
      <c r="E548" s="156">
        <v>41204</v>
      </c>
      <c r="F548" s="157">
        <v>50000</v>
      </c>
      <c r="G548" s="160"/>
      <c r="H548" s="158"/>
      <c r="I548" s="159"/>
    </row>
    <row r="549" spans="1:9" s="15" customFormat="1" ht="15.75" customHeight="1" x14ac:dyDescent="0.25">
      <c r="A549" s="155" t="s">
        <v>11</v>
      </c>
      <c r="B549" s="155"/>
      <c r="C549" s="155" t="s">
        <v>16</v>
      </c>
      <c r="D549" s="155" t="s">
        <v>1385</v>
      </c>
      <c r="E549" s="156">
        <v>41204</v>
      </c>
      <c r="F549" s="157">
        <v>30800</v>
      </c>
      <c r="G549" s="160"/>
      <c r="H549" s="158"/>
      <c r="I549" s="159"/>
    </row>
    <row r="550" spans="1:9" s="15" customFormat="1" ht="15.75" customHeight="1" x14ac:dyDescent="0.25">
      <c r="A550" s="155" t="s">
        <v>11</v>
      </c>
      <c r="B550" s="155"/>
      <c r="C550" s="155" t="s">
        <v>16</v>
      </c>
      <c r="D550" s="155" t="s">
        <v>1393</v>
      </c>
      <c r="E550" s="156">
        <v>41206</v>
      </c>
      <c r="F550" s="157">
        <v>75000</v>
      </c>
      <c r="G550" s="160"/>
      <c r="H550" s="158"/>
      <c r="I550" s="159"/>
    </row>
    <row r="551" spans="1:9" s="15" customFormat="1" ht="15.75" customHeight="1" x14ac:dyDescent="0.25">
      <c r="A551" s="155" t="s">
        <v>11</v>
      </c>
      <c r="B551" s="155"/>
      <c r="C551" s="155"/>
      <c r="D551" s="155" t="s">
        <v>1443</v>
      </c>
      <c r="E551" s="156" t="s">
        <v>15</v>
      </c>
      <c r="F551" s="157">
        <v>25000</v>
      </c>
      <c r="G551" s="160"/>
      <c r="H551" s="158"/>
      <c r="I551" s="159"/>
    </row>
    <row r="552" spans="1:9" s="15" customFormat="1" ht="15.75" customHeight="1" x14ac:dyDescent="0.25">
      <c r="A552" s="155" t="s">
        <v>11</v>
      </c>
      <c r="B552" s="155"/>
      <c r="C552" s="155"/>
      <c r="D552" s="155" t="s">
        <v>1444</v>
      </c>
      <c r="E552" s="156" t="s">
        <v>15</v>
      </c>
      <c r="F552" s="157">
        <v>55000</v>
      </c>
      <c r="G552" s="160"/>
      <c r="H552" s="158"/>
      <c r="I552" s="159"/>
    </row>
    <row r="553" spans="1:9" s="15" customFormat="1" ht="15.75" customHeight="1" x14ac:dyDescent="0.25">
      <c r="A553" s="155" t="s">
        <v>23</v>
      </c>
      <c r="B553" s="155"/>
      <c r="C553" s="155" t="s">
        <v>16</v>
      </c>
      <c r="D553" s="155" t="s">
        <v>1213</v>
      </c>
      <c r="E553" s="163" t="s">
        <v>1394</v>
      </c>
      <c r="F553" s="157">
        <v>100000</v>
      </c>
      <c r="G553" s="160"/>
      <c r="H553" s="158"/>
      <c r="I553" s="159"/>
    </row>
    <row r="554" spans="1:9" s="15" customFormat="1" ht="15.75" customHeight="1" x14ac:dyDescent="0.25">
      <c r="A554" s="155" t="s">
        <v>23</v>
      </c>
      <c r="B554" s="155"/>
      <c r="C554" s="155" t="s">
        <v>12</v>
      </c>
      <c r="D554" s="155" t="s">
        <v>1410</v>
      </c>
      <c r="E554" s="163" t="s">
        <v>1411</v>
      </c>
      <c r="F554" s="157">
        <v>20000</v>
      </c>
      <c r="G554" s="160"/>
      <c r="H554" s="158"/>
      <c r="I554" s="159"/>
    </row>
    <row r="555" spans="1:9" s="155" customFormat="1" ht="15.75" customHeight="1" x14ac:dyDescent="0.25">
      <c r="A555" s="155" t="s">
        <v>21</v>
      </c>
      <c r="C555" s="155" t="s">
        <v>16</v>
      </c>
      <c r="D555" s="155" t="s">
        <v>1203</v>
      </c>
      <c r="E555" s="163" t="s">
        <v>192</v>
      </c>
      <c r="F555" s="157" t="s">
        <v>15</v>
      </c>
      <c r="G555" s="160"/>
      <c r="H555" s="158"/>
      <c r="I555" s="159"/>
    </row>
    <row r="556" spans="1:9" s="155" customFormat="1" ht="15.75" customHeight="1" x14ac:dyDescent="0.25">
      <c r="A556" s="155" t="s">
        <v>21</v>
      </c>
      <c r="C556" s="155" t="s">
        <v>16</v>
      </c>
      <c r="D556" s="155" t="s">
        <v>1047</v>
      </c>
      <c r="E556" s="156">
        <v>41190</v>
      </c>
      <c r="F556" s="157">
        <v>10000</v>
      </c>
      <c r="G556" s="160"/>
      <c r="H556" s="158"/>
      <c r="I556" s="159"/>
    </row>
    <row r="557" spans="1:9" s="15" customFormat="1" ht="15.75" customHeight="1" x14ac:dyDescent="0.25">
      <c r="A557" s="155" t="s">
        <v>21</v>
      </c>
      <c r="B557" s="155"/>
      <c r="C557" s="155" t="s">
        <v>16</v>
      </c>
      <c r="D557" s="155" t="s">
        <v>1314</v>
      </c>
      <c r="E557" s="163" t="s">
        <v>1315</v>
      </c>
      <c r="F557" s="157">
        <v>180000</v>
      </c>
      <c r="G557" s="160"/>
      <c r="H557" s="158"/>
      <c r="I557" s="159"/>
    </row>
    <row r="558" spans="1:9" s="15" customFormat="1" ht="15.75" customHeight="1" x14ac:dyDescent="0.25">
      <c r="A558" s="155" t="s">
        <v>21</v>
      </c>
      <c r="B558" s="155"/>
      <c r="C558" s="155" t="s">
        <v>16</v>
      </c>
      <c r="D558" s="155" t="s">
        <v>1212</v>
      </c>
      <c r="E558" s="163" t="s">
        <v>1276</v>
      </c>
      <c r="F558" s="157">
        <v>200000</v>
      </c>
      <c r="G558" s="160"/>
      <c r="H558" s="158"/>
      <c r="I558" s="159"/>
    </row>
    <row r="559" spans="1:9" s="15" customFormat="1" ht="15.75" customHeight="1" x14ac:dyDescent="0.25">
      <c r="A559" s="155" t="s">
        <v>241</v>
      </c>
      <c r="B559" s="155"/>
      <c r="C559" s="155"/>
      <c r="D559" s="155" t="s">
        <v>1440</v>
      </c>
      <c r="E559" s="163"/>
      <c r="F559" s="157">
        <v>10000</v>
      </c>
      <c r="G559" s="160"/>
      <c r="H559" s="158"/>
      <c r="I559" s="159"/>
    </row>
    <row r="560" spans="1:9" s="15" customFormat="1" ht="15.75" customHeight="1" x14ac:dyDescent="0.25">
      <c r="A560" s="155" t="s">
        <v>241</v>
      </c>
      <c r="B560" s="155"/>
      <c r="C560" s="155"/>
      <c r="D560" s="155" t="s">
        <v>1441</v>
      </c>
      <c r="E560" s="163"/>
      <c r="F560" s="157">
        <v>15000</v>
      </c>
      <c r="G560" s="160"/>
      <c r="H560" s="158"/>
      <c r="I560" s="159"/>
    </row>
    <row r="561" spans="1:9" s="15" customFormat="1" ht="15.75" customHeight="1" x14ac:dyDescent="0.25">
      <c r="A561" s="155" t="s">
        <v>241</v>
      </c>
      <c r="B561" s="155"/>
      <c r="C561" s="155"/>
      <c r="D561" s="155" t="s">
        <v>1379</v>
      </c>
      <c r="E561" s="163"/>
      <c r="F561" s="157">
        <v>5000</v>
      </c>
      <c r="G561" s="160"/>
      <c r="H561" s="158" t="s">
        <v>1415</v>
      </c>
      <c r="I561" s="159"/>
    </row>
    <row r="562" spans="1:9" s="15" customFormat="1" ht="15.75" customHeight="1" x14ac:dyDescent="0.25">
      <c r="A562" s="155" t="s">
        <v>19</v>
      </c>
      <c r="B562" s="155"/>
      <c r="C562" s="155" t="s">
        <v>30</v>
      </c>
      <c r="D562" s="155" t="s">
        <v>1396</v>
      </c>
      <c r="E562" s="163"/>
      <c r="F562" s="157" t="s">
        <v>15</v>
      </c>
      <c r="G562" s="160"/>
      <c r="H562" s="158"/>
      <c r="I562" s="159"/>
    </row>
    <row r="563" spans="1:9" s="15" customFormat="1" ht="15.75" customHeight="1" x14ac:dyDescent="0.25">
      <c r="A563" s="155" t="s">
        <v>19</v>
      </c>
      <c r="B563" s="155"/>
      <c r="C563" s="155" t="s">
        <v>12</v>
      </c>
      <c r="D563" s="155" t="s">
        <v>1355</v>
      </c>
      <c r="E563" s="163"/>
      <c r="F563" s="157">
        <v>10000</v>
      </c>
      <c r="G563" s="160"/>
      <c r="H563" s="158"/>
      <c r="I563" s="159"/>
    </row>
    <row r="564" spans="1:9" s="15" customFormat="1" ht="15.75" customHeight="1" x14ac:dyDescent="0.25">
      <c r="A564" s="155" t="s">
        <v>19</v>
      </c>
      <c r="B564" s="155"/>
      <c r="C564" s="155"/>
      <c r="D564" s="155" t="s">
        <v>1356</v>
      </c>
      <c r="E564" s="163"/>
      <c r="F564" s="157" t="s">
        <v>15</v>
      </c>
      <c r="G564" s="160"/>
      <c r="H564" s="158"/>
      <c r="I564" s="159"/>
    </row>
    <row r="565" spans="1:9" s="15" customFormat="1" ht="15.75" customHeight="1" x14ac:dyDescent="0.25">
      <c r="A565" s="155" t="s">
        <v>19</v>
      </c>
      <c r="B565" s="155"/>
      <c r="C565" s="155"/>
      <c r="D565" s="155" t="s">
        <v>1399</v>
      </c>
      <c r="E565" s="163"/>
      <c r="F565" s="157">
        <v>10000</v>
      </c>
      <c r="G565" s="160"/>
      <c r="H565" s="158"/>
      <c r="I565" s="159"/>
    </row>
    <row r="566" spans="1:9" s="15" customFormat="1" ht="15.75" customHeight="1" x14ac:dyDescent="0.25">
      <c r="A566" s="155" t="s">
        <v>19</v>
      </c>
      <c r="B566" s="155"/>
      <c r="C566" s="155"/>
      <c r="D566" s="155" t="s">
        <v>1360</v>
      </c>
      <c r="E566" s="163"/>
      <c r="F566" s="157" t="s">
        <v>15</v>
      </c>
      <c r="G566" s="160"/>
      <c r="H566" s="158"/>
      <c r="I566" s="159"/>
    </row>
    <row r="567" spans="1:9" s="15" customFormat="1" ht="15.75" customHeight="1" x14ac:dyDescent="0.25">
      <c r="A567" s="155" t="s">
        <v>19</v>
      </c>
      <c r="B567" s="155"/>
      <c r="C567" s="155"/>
      <c r="D567" s="155" t="s">
        <v>1400</v>
      </c>
      <c r="E567" s="163"/>
      <c r="F567" s="157" t="s">
        <v>15</v>
      </c>
      <c r="G567" s="160"/>
      <c r="H567" s="158"/>
      <c r="I567" s="159"/>
    </row>
    <row r="568" spans="1:9" s="7" customFormat="1" ht="15.75" customHeight="1" x14ac:dyDescent="0.25">
      <c r="A568" s="52" t="s">
        <v>213</v>
      </c>
      <c r="B568" s="58"/>
      <c r="C568" s="58"/>
      <c r="D568" s="58"/>
      <c r="E568" s="123"/>
      <c r="F568" s="191"/>
      <c r="G568" s="162"/>
      <c r="H568" s="124"/>
      <c r="I568" s="125"/>
    </row>
    <row r="569" spans="1:9" s="245" customFormat="1" ht="15.75" customHeight="1" x14ac:dyDescent="0.25">
      <c r="A569" s="238" t="s">
        <v>1321</v>
      </c>
      <c r="B569" s="239"/>
      <c r="C569" s="239"/>
      <c r="D569" s="239"/>
      <c r="E569" s="240"/>
      <c r="F569" s="241">
        <f>SUM(F570:F576)</f>
        <v>295000</v>
      </c>
      <c r="G569" s="242"/>
      <c r="H569" s="243"/>
      <c r="I569" s="244"/>
    </row>
    <row r="570" spans="1:9" s="261" customFormat="1" ht="15.75" customHeight="1" x14ac:dyDescent="0.25">
      <c r="A570" s="254" t="s">
        <v>1434</v>
      </c>
      <c r="B570" s="255"/>
      <c r="C570" s="255"/>
      <c r="D570" s="255"/>
      <c r="E570" s="256"/>
      <c r="F570" s="257"/>
      <c r="G570" s="258"/>
      <c r="H570" s="259"/>
      <c r="I570" s="260"/>
    </row>
    <row r="571" spans="1:9" s="261" customFormat="1" ht="15.75" customHeight="1" x14ac:dyDescent="0.25">
      <c r="A571" s="254" t="s">
        <v>784</v>
      </c>
      <c r="B571" s="255"/>
      <c r="C571" s="255"/>
      <c r="D571" s="255"/>
      <c r="E571" s="256"/>
      <c r="F571" s="257">
        <v>75000</v>
      </c>
      <c r="G571" s="258"/>
      <c r="H571" s="259"/>
      <c r="I571" s="260"/>
    </row>
    <row r="572" spans="1:9" s="261" customFormat="1" ht="15.75" customHeight="1" x14ac:dyDescent="0.25">
      <c r="A572" s="254" t="s">
        <v>1435</v>
      </c>
      <c r="B572" s="255"/>
      <c r="C572" s="255"/>
      <c r="D572" s="255"/>
      <c r="E572" s="256"/>
      <c r="F572" s="257">
        <v>40000</v>
      </c>
      <c r="G572" s="258"/>
      <c r="H572" s="259"/>
      <c r="I572" s="260"/>
    </row>
    <row r="573" spans="1:9" s="261" customFormat="1" ht="15.75" customHeight="1" x14ac:dyDescent="0.25">
      <c r="A573" s="254" t="s">
        <v>66</v>
      </c>
      <c r="B573" s="255"/>
      <c r="C573" s="255"/>
      <c r="D573" s="255"/>
      <c r="E573" s="256"/>
      <c r="F573" s="257">
        <v>30000</v>
      </c>
      <c r="G573" s="258"/>
      <c r="H573" s="259"/>
      <c r="I573" s="260"/>
    </row>
    <row r="574" spans="1:9" s="261" customFormat="1" ht="15.75" customHeight="1" x14ac:dyDescent="0.25">
      <c r="A574" s="254" t="s">
        <v>94</v>
      </c>
      <c r="B574" s="255"/>
      <c r="C574" s="255"/>
      <c r="D574" s="255"/>
      <c r="E574" s="256"/>
      <c r="F574" s="257">
        <v>30000</v>
      </c>
      <c r="G574" s="258"/>
      <c r="H574" s="259"/>
      <c r="I574" s="260"/>
    </row>
    <row r="575" spans="1:9" s="261" customFormat="1" ht="15.75" customHeight="1" x14ac:dyDescent="0.25">
      <c r="A575" s="254" t="s">
        <v>21</v>
      </c>
      <c r="B575" s="255"/>
      <c r="C575" s="255"/>
      <c r="D575" s="255"/>
      <c r="E575" s="256"/>
      <c r="F575" s="257">
        <v>75000</v>
      </c>
      <c r="G575" s="258"/>
      <c r="H575" s="259"/>
      <c r="I575" s="260"/>
    </row>
    <row r="576" spans="1:9" s="261" customFormat="1" ht="15.75" customHeight="1" x14ac:dyDescent="0.25">
      <c r="A576" s="254" t="s">
        <v>705</v>
      </c>
      <c r="B576" s="255"/>
      <c r="C576" s="255"/>
      <c r="D576" s="255"/>
      <c r="E576" s="256"/>
      <c r="F576" s="257">
        <v>45000</v>
      </c>
      <c r="G576" s="258"/>
      <c r="H576" s="259"/>
      <c r="I576" s="260"/>
    </row>
    <row r="577" spans="1:9" s="245" customFormat="1" ht="15.75" customHeight="1" x14ac:dyDescent="0.25">
      <c r="A577" s="238"/>
      <c r="B577" s="239"/>
      <c r="C577" s="239"/>
      <c r="D577" s="239"/>
      <c r="E577" s="240"/>
      <c r="F577" s="241"/>
      <c r="G577" s="242"/>
      <c r="H577" s="243"/>
      <c r="I577" s="244"/>
    </row>
    <row r="578" spans="1:9" s="7" customFormat="1" ht="15.75" customHeight="1" x14ac:dyDescent="0.25">
      <c r="A578" s="52" t="s">
        <v>214</v>
      </c>
      <c r="B578" s="58"/>
      <c r="C578" s="58"/>
      <c r="D578" s="58"/>
      <c r="E578" s="123"/>
      <c r="F578" s="209"/>
      <c r="G578" s="162"/>
      <c r="H578" s="124"/>
      <c r="I578" s="125"/>
    </row>
    <row r="579" spans="1:9" s="245" customFormat="1" ht="15.75" customHeight="1" x14ac:dyDescent="0.25">
      <c r="A579" s="238" t="s">
        <v>1322</v>
      </c>
      <c r="B579" s="239"/>
      <c r="C579" s="239"/>
      <c r="D579" s="239"/>
      <c r="E579" s="240"/>
      <c r="F579" s="241"/>
      <c r="G579" s="242"/>
      <c r="H579" s="243"/>
      <c r="I579" s="244"/>
    </row>
    <row r="580" spans="1:9" s="7" customFormat="1" ht="15.75" customHeight="1" x14ac:dyDescent="0.25">
      <c r="A580" s="52" t="s">
        <v>1211</v>
      </c>
      <c r="B580" s="58"/>
      <c r="C580" s="58"/>
      <c r="D580" s="58"/>
      <c r="E580" s="123"/>
      <c r="F580" s="191"/>
      <c r="G580" s="162"/>
      <c r="H580" s="124"/>
      <c r="I580" s="125"/>
    </row>
    <row r="581" spans="1:9" s="15" customFormat="1" ht="15.75" customHeight="1" x14ac:dyDescent="0.25">
      <c r="A581" s="155" t="s">
        <v>241</v>
      </c>
      <c r="B581" s="155"/>
      <c r="C581" s="155"/>
      <c r="D581" s="155" t="s">
        <v>1362</v>
      </c>
      <c r="E581" s="163"/>
      <c r="F581" s="157">
        <v>30800</v>
      </c>
      <c r="G581" s="160"/>
      <c r="H581" s="158" t="s">
        <v>1363</v>
      </c>
      <c r="I581" s="159"/>
    </row>
    <row r="582" spans="1:9" s="15" customFormat="1" ht="15.75" customHeight="1" x14ac:dyDescent="0.25">
      <c r="A582" s="155" t="s">
        <v>241</v>
      </c>
      <c r="B582" s="155"/>
      <c r="C582" s="155"/>
      <c r="D582" s="155" t="s">
        <v>1366</v>
      </c>
      <c r="E582" s="163"/>
      <c r="F582" s="157">
        <v>30800</v>
      </c>
      <c r="G582" s="160"/>
      <c r="H582" s="158" t="s">
        <v>1368</v>
      </c>
      <c r="I582" s="159"/>
    </row>
    <row r="583" spans="1:9" s="15" customFormat="1" ht="15.75" customHeight="1" x14ac:dyDescent="0.25">
      <c r="A583" s="155" t="s">
        <v>241</v>
      </c>
      <c r="B583" s="155"/>
      <c r="C583" s="155"/>
      <c r="D583" s="155" t="s">
        <v>1367</v>
      </c>
      <c r="E583" s="163"/>
      <c r="F583" s="157">
        <v>30800</v>
      </c>
      <c r="G583" s="160"/>
      <c r="H583" s="158" t="s">
        <v>1368</v>
      </c>
      <c r="I583" s="159"/>
    </row>
    <row r="584" spans="1:9" s="15" customFormat="1" ht="15.75" customHeight="1" x14ac:dyDescent="0.25">
      <c r="A584" s="155" t="s">
        <v>241</v>
      </c>
      <c r="B584" s="155"/>
      <c r="C584" s="155"/>
      <c r="D584" s="155" t="s">
        <v>1371</v>
      </c>
      <c r="E584" s="163"/>
      <c r="F584" s="157">
        <v>10000</v>
      </c>
      <c r="G584" s="160"/>
      <c r="H584" s="158" t="s">
        <v>1416</v>
      </c>
      <c r="I584" s="159"/>
    </row>
    <row r="585" spans="1:9" s="15" customFormat="1" ht="15.75" customHeight="1" x14ac:dyDescent="0.25">
      <c r="A585" s="155" t="s">
        <v>241</v>
      </c>
      <c r="B585" s="155"/>
      <c r="C585" s="155"/>
      <c r="D585" s="155" t="s">
        <v>1401</v>
      </c>
      <c r="E585" s="163"/>
      <c r="F585" s="157">
        <v>10000</v>
      </c>
      <c r="G585" s="160"/>
      <c r="H585" s="158" t="s">
        <v>1417</v>
      </c>
      <c r="I585" s="159"/>
    </row>
    <row r="586" spans="1:9" s="15" customFormat="1" ht="15.75" customHeight="1" x14ac:dyDescent="0.25">
      <c r="A586" s="155" t="s">
        <v>241</v>
      </c>
      <c r="B586" s="155"/>
      <c r="C586" s="155"/>
      <c r="D586" s="155" t="s">
        <v>1418</v>
      </c>
      <c r="E586" s="163"/>
      <c r="F586" s="157">
        <v>5000</v>
      </c>
      <c r="G586" s="160"/>
      <c r="H586" s="158"/>
      <c r="I586" s="159"/>
    </row>
    <row r="587" spans="1:9" s="15" customFormat="1" ht="15.75" customHeight="1" x14ac:dyDescent="0.25">
      <c r="A587" s="155" t="s">
        <v>241</v>
      </c>
      <c r="B587" s="155"/>
      <c r="C587" s="155"/>
      <c r="D587" s="155" t="s">
        <v>1419</v>
      </c>
      <c r="E587" s="163"/>
      <c r="F587" s="157">
        <v>5000</v>
      </c>
      <c r="G587" s="160"/>
      <c r="H587" s="158"/>
      <c r="I587" s="159"/>
    </row>
    <row r="588" spans="1:9" s="15" customFormat="1" ht="15.75" customHeight="1" x14ac:dyDescent="0.25">
      <c r="A588" s="155" t="s">
        <v>241</v>
      </c>
      <c r="B588" s="155"/>
      <c r="C588" s="155"/>
      <c r="D588" s="155" t="s">
        <v>1420</v>
      </c>
      <c r="E588" s="163"/>
      <c r="F588" s="157">
        <v>5000</v>
      </c>
      <c r="G588" s="160"/>
      <c r="H588" s="158"/>
      <c r="I588" s="159"/>
    </row>
    <row r="589" spans="1:9" s="15" customFormat="1" ht="15.75" customHeight="1" x14ac:dyDescent="0.25">
      <c r="A589" s="155" t="s">
        <v>241</v>
      </c>
      <c r="B589" s="155"/>
      <c r="C589" s="155"/>
      <c r="D589" s="155" t="s">
        <v>1438</v>
      </c>
      <c r="E589" s="163"/>
      <c r="F589" s="157">
        <v>10000</v>
      </c>
      <c r="G589" s="160"/>
      <c r="H589" s="158"/>
      <c r="I589" s="159"/>
    </row>
    <row r="590" spans="1:9" s="155" customFormat="1" ht="15.75" customHeight="1" x14ac:dyDescent="0.25">
      <c r="A590" s="155" t="s">
        <v>19</v>
      </c>
      <c r="C590" s="155" t="s">
        <v>16</v>
      </c>
      <c r="D590" s="155" t="s">
        <v>1247</v>
      </c>
      <c r="E590" s="163" t="s">
        <v>15</v>
      </c>
      <c r="F590" s="157">
        <v>30800</v>
      </c>
      <c r="G590" s="160"/>
      <c r="H590" s="158" t="s">
        <v>1219</v>
      </c>
      <c r="I590" s="159"/>
    </row>
    <row r="591" spans="1:9" s="36" customFormat="1" ht="14.25" hidden="1" customHeight="1" x14ac:dyDescent="0.25">
      <c r="A591" s="36" t="s">
        <v>66</v>
      </c>
      <c r="C591" s="36" t="s">
        <v>16</v>
      </c>
      <c r="D591" s="36" t="s">
        <v>266</v>
      </c>
      <c r="E591" s="131" t="s">
        <v>15</v>
      </c>
      <c r="F591" s="55">
        <v>100000</v>
      </c>
      <c r="G591" s="55"/>
      <c r="H591" s="127" t="s">
        <v>479</v>
      </c>
      <c r="I591" s="128"/>
    </row>
    <row r="592" spans="1:9" s="155" customFormat="1" ht="17.25" customHeight="1" x14ac:dyDescent="0.25">
      <c r="A592" s="155" t="s">
        <v>66</v>
      </c>
      <c r="C592" s="155" t="s">
        <v>16</v>
      </c>
      <c r="D592" s="155" t="s">
        <v>944</v>
      </c>
      <c r="E592" s="163" t="s">
        <v>15</v>
      </c>
      <c r="F592" s="157">
        <v>75000</v>
      </c>
      <c r="G592" s="160"/>
      <c r="H592" s="158" t="s">
        <v>1220</v>
      </c>
      <c r="I592" s="159"/>
    </row>
    <row r="593" spans="1:9" s="15" customFormat="1" ht="15.75" customHeight="1" x14ac:dyDescent="0.25">
      <c r="A593" s="155" t="s">
        <v>21</v>
      </c>
      <c r="B593" s="155"/>
      <c r="C593" s="155" t="s">
        <v>16</v>
      </c>
      <c r="D593" s="155" t="s">
        <v>1274</v>
      </c>
      <c r="E593" s="156">
        <v>41192</v>
      </c>
      <c r="F593" s="157">
        <v>100000</v>
      </c>
      <c r="G593" s="160"/>
      <c r="H593" s="158"/>
      <c r="I593" s="159"/>
    </row>
    <row r="594" spans="1:9" s="155" customFormat="1" ht="15.75" customHeight="1" x14ac:dyDescent="0.25">
      <c r="A594" s="155" t="s">
        <v>21</v>
      </c>
      <c r="C594" s="155" t="s">
        <v>16</v>
      </c>
      <c r="D594" s="155" t="s">
        <v>1344</v>
      </c>
      <c r="E594" s="163" t="s">
        <v>1345</v>
      </c>
      <c r="F594" s="157">
        <v>75000</v>
      </c>
      <c r="G594" s="160"/>
      <c r="H594" s="158"/>
      <c r="I594" s="159"/>
    </row>
    <row r="595" spans="1:9" s="155" customFormat="1" ht="17.25" customHeight="1" x14ac:dyDescent="0.25">
      <c r="A595" s="155" t="s">
        <v>21</v>
      </c>
      <c r="C595" s="155" t="s">
        <v>16</v>
      </c>
      <c r="D595" s="155" t="s">
        <v>1066</v>
      </c>
      <c r="E595" s="163" t="s">
        <v>15</v>
      </c>
      <c r="F595" s="157" t="s">
        <v>15</v>
      </c>
      <c r="G595" s="160"/>
      <c r="H595" s="158" t="s">
        <v>1221</v>
      </c>
      <c r="I595" s="159"/>
    </row>
    <row r="596" spans="1:9" s="36" customFormat="1" ht="15.75" x14ac:dyDescent="0.25">
      <c r="A596" s="36" t="s">
        <v>21</v>
      </c>
      <c r="C596" s="36" t="s">
        <v>16</v>
      </c>
      <c r="D596" s="36" t="s">
        <v>1222</v>
      </c>
      <c r="E596" s="131" t="s">
        <v>15</v>
      </c>
      <c r="F596" s="55">
        <v>50000</v>
      </c>
      <c r="G596" s="55"/>
      <c r="H596" s="127"/>
      <c r="I596" s="128"/>
    </row>
    <row r="597" spans="1:9" s="36" customFormat="1" ht="17.25" customHeight="1" x14ac:dyDescent="0.25">
      <c r="A597" s="36" t="s">
        <v>21</v>
      </c>
      <c r="C597" s="36" t="s">
        <v>16</v>
      </c>
      <c r="D597" s="36" t="s">
        <v>1223</v>
      </c>
      <c r="E597" s="131" t="s">
        <v>1224</v>
      </c>
      <c r="F597" s="55">
        <v>100000</v>
      </c>
      <c r="G597" s="55"/>
      <c r="H597" s="127"/>
      <c r="I597" s="128"/>
    </row>
    <row r="598" spans="1:9" s="36" customFormat="1" ht="15.75" x14ac:dyDescent="0.25">
      <c r="A598" s="36" t="s">
        <v>11</v>
      </c>
      <c r="C598" s="36" t="s">
        <v>16</v>
      </c>
      <c r="D598" s="36" t="s">
        <v>1386</v>
      </c>
      <c r="E598" s="131"/>
      <c r="F598" s="55"/>
      <c r="G598" s="55"/>
      <c r="H598" s="127"/>
      <c r="I598" s="128"/>
    </row>
    <row r="599" spans="1:9" s="254" customFormat="1" ht="15.75" x14ac:dyDescent="0.25">
      <c r="A599" s="254" t="s">
        <v>1421</v>
      </c>
      <c r="E599" s="262"/>
      <c r="F599" s="263"/>
      <c r="G599" s="263"/>
      <c r="H599" s="264"/>
      <c r="I599" s="265"/>
    </row>
    <row r="600" spans="1:9" s="36" customFormat="1" ht="15.75" x14ac:dyDescent="0.25">
      <c r="A600" s="36" t="s">
        <v>19</v>
      </c>
      <c r="D600" s="36" t="s">
        <v>1422</v>
      </c>
      <c r="E600" s="131"/>
      <c r="F600" s="55">
        <v>10000</v>
      </c>
      <c r="G600" s="55"/>
      <c r="H600" s="127"/>
      <c r="I600" s="128"/>
    </row>
    <row r="601" spans="1:9" s="36" customFormat="1" ht="15.75" x14ac:dyDescent="0.25">
      <c r="A601" s="36" t="s">
        <v>19</v>
      </c>
      <c r="D601" s="36" t="s">
        <v>1423</v>
      </c>
      <c r="E601" s="131"/>
      <c r="F601" s="55">
        <v>10000</v>
      </c>
      <c r="G601" s="55"/>
      <c r="H601" s="127"/>
      <c r="I601" s="128"/>
    </row>
    <row r="602" spans="1:9" s="36" customFormat="1" ht="15.75" x14ac:dyDescent="0.25">
      <c r="A602" s="36" t="s">
        <v>19</v>
      </c>
      <c r="D602" s="36" t="s">
        <v>1424</v>
      </c>
      <c r="E602" s="131"/>
      <c r="F602" s="55">
        <v>10000</v>
      </c>
      <c r="G602" s="55"/>
      <c r="H602" s="127"/>
      <c r="I602" s="128"/>
    </row>
    <row r="603" spans="1:9" s="36" customFormat="1" ht="15.75" x14ac:dyDescent="0.25">
      <c r="A603" s="36" t="s">
        <v>19</v>
      </c>
      <c r="D603" s="36" t="s">
        <v>1425</v>
      </c>
      <c r="E603" s="131"/>
      <c r="F603" s="55">
        <v>10000</v>
      </c>
      <c r="G603" s="55"/>
      <c r="H603" s="127"/>
      <c r="I603" s="128"/>
    </row>
    <row r="604" spans="1:9" s="36" customFormat="1" ht="15.75" x14ac:dyDescent="0.25">
      <c r="A604" s="36" t="s">
        <v>19</v>
      </c>
      <c r="D604" s="36" t="s">
        <v>1426</v>
      </c>
      <c r="E604" s="131"/>
      <c r="F604" s="55">
        <v>10000</v>
      </c>
      <c r="G604" s="55"/>
      <c r="H604" s="127"/>
      <c r="I604" s="128"/>
    </row>
    <row r="605" spans="1:9" s="36" customFormat="1" ht="15.75" x14ac:dyDescent="0.25">
      <c r="A605" s="36" t="s">
        <v>19</v>
      </c>
      <c r="D605" s="36" t="s">
        <v>1427</v>
      </c>
      <c r="E605" s="131"/>
      <c r="F605" s="130" t="s">
        <v>15</v>
      </c>
      <c r="G605" s="55"/>
      <c r="H605" s="127"/>
      <c r="I605" s="128"/>
    </row>
    <row r="606" spans="1:9" s="36" customFormat="1" ht="15.75" x14ac:dyDescent="0.25">
      <c r="A606" s="36" t="s">
        <v>19</v>
      </c>
      <c r="D606" s="36" t="s">
        <v>1428</v>
      </c>
      <c r="E606" s="131"/>
      <c r="F606" s="130" t="s">
        <v>15</v>
      </c>
      <c r="G606" s="55"/>
      <c r="H606" s="127"/>
      <c r="I606" s="128"/>
    </row>
    <row r="607" spans="1:9" s="36" customFormat="1" ht="15.75" x14ac:dyDescent="0.25">
      <c r="A607" s="36" t="s">
        <v>19</v>
      </c>
      <c r="D607" s="36" t="s">
        <v>1429</v>
      </c>
      <c r="E607" s="131"/>
      <c r="F607" s="130" t="s">
        <v>15</v>
      </c>
      <c r="G607" s="55"/>
      <c r="H607" s="127"/>
      <c r="I607" s="128"/>
    </row>
    <row r="608" spans="1:9" s="36" customFormat="1" ht="15.75" x14ac:dyDescent="0.25">
      <c r="A608" s="36" t="s">
        <v>19</v>
      </c>
      <c r="D608" s="36" t="s">
        <v>1430</v>
      </c>
      <c r="E608" s="131"/>
      <c r="F608" s="130" t="s">
        <v>15</v>
      </c>
      <c r="G608" s="55"/>
      <c r="H608" s="127"/>
      <c r="I608" s="128"/>
    </row>
    <row r="609" spans="1:9" s="36" customFormat="1" ht="15.75" x14ac:dyDescent="0.25">
      <c r="A609" s="36" t="s">
        <v>19</v>
      </c>
      <c r="D609" s="36" t="s">
        <v>1431</v>
      </c>
      <c r="E609" s="131"/>
      <c r="F609" s="130" t="s">
        <v>15</v>
      </c>
      <c r="G609" s="55"/>
      <c r="H609" s="127"/>
      <c r="I609" s="128"/>
    </row>
    <row r="610" spans="1:9" x14ac:dyDescent="0.25">
      <c r="A610" s="9" t="s">
        <v>19</v>
      </c>
      <c r="D610" s="9" t="s">
        <v>1432</v>
      </c>
      <c r="F610" s="12" t="s">
        <v>15</v>
      </c>
    </row>
    <row r="611" spans="1:9" x14ac:dyDescent="0.25">
      <c r="A611" s="9" t="s">
        <v>11</v>
      </c>
      <c r="D611" s="9" t="s">
        <v>1442</v>
      </c>
      <c r="F611" s="10">
        <v>10000</v>
      </c>
    </row>
  </sheetData>
  <pageMargins left="0.2" right="0.2" top="0.75" bottom="0.5" header="0.3" footer="0.3"/>
  <pageSetup scale="8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F11" sqref="F11:F16"/>
    </sheetView>
  </sheetViews>
  <sheetFormatPr defaultRowHeight="16.5" x14ac:dyDescent="0.3"/>
  <cols>
    <col min="1" max="1" width="28.7109375" style="69" customWidth="1"/>
    <col min="2" max="2" width="28.7109375" style="70" customWidth="1"/>
    <col min="3" max="3" width="14.42578125" style="71" customWidth="1"/>
    <col min="4" max="4" width="19.28515625" style="72" customWidth="1"/>
    <col min="5" max="5" width="19.7109375" style="69" customWidth="1"/>
    <col min="6" max="6" width="13.5703125" style="103" customWidth="1"/>
    <col min="7" max="16384" width="9.140625" style="69"/>
  </cols>
  <sheetData>
    <row r="1" spans="1:6" s="60" customFormat="1" ht="15" x14ac:dyDescent="0.25">
      <c r="A1" s="60" t="s">
        <v>91</v>
      </c>
      <c r="B1" s="61"/>
      <c r="C1" s="61"/>
      <c r="D1" s="62"/>
      <c r="F1" s="100"/>
    </row>
    <row r="2" spans="1:6" s="63" customFormat="1" ht="15" x14ac:dyDescent="0.25">
      <c r="A2" s="63" t="s">
        <v>0</v>
      </c>
      <c r="B2" s="64" t="s">
        <v>86</v>
      </c>
      <c r="C2" s="64" t="s">
        <v>702</v>
      </c>
      <c r="D2" s="65" t="s">
        <v>703</v>
      </c>
      <c r="F2" s="101"/>
    </row>
    <row r="3" spans="1:6" s="66" customFormat="1" ht="15" x14ac:dyDescent="0.25">
      <c r="A3" s="66" t="s">
        <v>23</v>
      </c>
      <c r="B3" s="67"/>
      <c r="C3" s="67"/>
      <c r="D3" s="68"/>
      <c r="F3" s="102"/>
    </row>
    <row r="4" spans="1:6" x14ac:dyDescent="0.3">
      <c r="A4" s="69" t="s">
        <v>208</v>
      </c>
      <c r="B4" s="90">
        <v>100000</v>
      </c>
      <c r="C4" s="61">
        <v>145400</v>
      </c>
      <c r="D4" s="62">
        <f>C4/B4</f>
        <v>1.454</v>
      </c>
      <c r="E4"/>
    </row>
    <row r="5" spans="1:6" x14ac:dyDescent="0.3">
      <c r="A5" s="69" t="s">
        <v>46</v>
      </c>
      <c r="B5" s="90">
        <v>150000</v>
      </c>
      <c r="C5" s="61">
        <v>302500</v>
      </c>
      <c r="D5" s="62">
        <f>C5/B5</f>
        <v>2.0166666666666666</v>
      </c>
      <c r="E5"/>
    </row>
    <row r="6" spans="1:6" x14ac:dyDescent="0.3">
      <c r="A6" s="69" t="s">
        <v>52</v>
      </c>
      <c r="B6" s="90">
        <v>150000</v>
      </c>
      <c r="C6" s="61">
        <v>241400</v>
      </c>
      <c r="D6" s="62">
        <f>C6/B6</f>
        <v>1.6093333333333333</v>
      </c>
      <c r="E6"/>
    </row>
    <row r="7" spans="1:6" s="73" customFormat="1" x14ac:dyDescent="0.3">
      <c r="A7" s="92" t="s">
        <v>92</v>
      </c>
      <c r="B7" s="88">
        <f>SUM(B4:B6)</f>
        <v>400000</v>
      </c>
      <c r="C7" s="88">
        <f>SUM(C4:C6)</f>
        <v>689300</v>
      </c>
      <c r="D7" s="89">
        <f>C7/B7</f>
        <v>1.7232499999999999</v>
      </c>
      <c r="F7" s="104"/>
    </row>
    <row r="8" spans="1:6" s="63" customFormat="1" ht="15" x14ac:dyDescent="0.25">
      <c r="A8" s="63" t="s">
        <v>0</v>
      </c>
      <c r="B8" s="64" t="s">
        <v>86</v>
      </c>
      <c r="C8" s="64" t="s">
        <v>702</v>
      </c>
      <c r="D8" s="65" t="s">
        <v>703</v>
      </c>
      <c r="F8" s="101"/>
    </row>
    <row r="9" spans="1:6" s="66" customFormat="1" ht="15" x14ac:dyDescent="0.25">
      <c r="A9" s="66" t="s">
        <v>93</v>
      </c>
      <c r="B9" s="67"/>
      <c r="C9" s="67"/>
      <c r="D9" s="68"/>
      <c r="F9" s="102"/>
    </row>
    <row r="10" spans="1:6" x14ac:dyDescent="0.3">
      <c r="A10" s="69" t="s">
        <v>208</v>
      </c>
      <c r="B10" s="90">
        <v>300000</v>
      </c>
      <c r="C10" s="61">
        <v>198385</v>
      </c>
      <c r="D10" s="62">
        <f>C10/B10</f>
        <v>0.66128333333333333</v>
      </c>
    </row>
    <row r="11" spans="1:6" x14ac:dyDescent="0.3">
      <c r="A11" s="69" t="s">
        <v>46</v>
      </c>
      <c r="B11" s="90">
        <v>450000</v>
      </c>
      <c r="C11" s="61">
        <v>235850</v>
      </c>
      <c r="D11" s="62">
        <f>C11/B11</f>
        <v>0.52411111111111108</v>
      </c>
    </row>
    <row r="12" spans="1:6" x14ac:dyDescent="0.3">
      <c r="A12" s="69" t="s">
        <v>52</v>
      </c>
      <c r="B12" s="90">
        <v>200000</v>
      </c>
      <c r="C12" s="61">
        <v>173350</v>
      </c>
      <c r="D12" s="62">
        <f>C12/B12</f>
        <v>0.86675000000000002</v>
      </c>
    </row>
    <row r="13" spans="1:6" s="73" customFormat="1" x14ac:dyDescent="0.3">
      <c r="A13" s="92" t="s">
        <v>92</v>
      </c>
      <c r="B13" s="88">
        <f>SUM(B10:B12)</f>
        <v>950000</v>
      </c>
      <c r="C13" s="88">
        <f>SUM(C10:C12)</f>
        <v>607585</v>
      </c>
      <c r="D13" s="89">
        <f>C13/B13</f>
        <v>0.63956315789473683</v>
      </c>
      <c r="F13" s="104"/>
    </row>
    <row r="14" spans="1:6" s="63" customFormat="1" ht="15" x14ac:dyDescent="0.25">
      <c r="A14" s="63" t="s">
        <v>0</v>
      </c>
      <c r="B14" s="64" t="s">
        <v>86</v>
      </c>
      <c r="C14" s="64" t="s">
        <v>702</v>
      </c>
      <c r="D14" s="65" t="s">
        <v>703</v>
      </c>
      <c r="F14" s="101"/>
    </row>
    <row r="15" spans="1:6" s="66" customFormat="1" ht="15" x14ac:dyDescent="0.25">
      <c r="A15" s="66" t="s">
        <v>94</v>
      </c>
      <c r="B15" s="67"/>
      <c r="C15" s="74"/>
      <c r="D15" s="68"/>
      <c r="F15" s="102"/>
    </row>
    <row r="16" spans="1:6" x14ac:dyDescent="0.3">
      <c r="A16" s="69" t="s">
        <v>208</v>
      </c>
      <c r="B16" s="90">
        <v>150000</v>
      </c>
      <c r="C16" s="91">
        <v>33400</v>
      </c>
      <c r="D16" s="62">
        <f>C16/B16</f>
        <v>0.22266666666666668</v>
      </c>
    </row>
    <row r="17" spans="1:6" x14ac:dyDescent="0.3">
      <c r="A17" s="69" t="s">
        <v>46</v>
      </c>
      <c r="B17" s="90">
        <v>100000</v>
      </c>
      <c r="C17" s="91">
        <v>156680</v>
      </c>
      <c r="D17" s="62">
        <f>C17/B17</f>
        <v>1.5668</v>
      </c>
    </row>
    <row r="18" spans="1:6" x14ac:dyDescent="0.3">
      <c r="A18" s="69" t="s">
        <v>52</v>
      </c>
      <c r="B18" s="90">
        <v>450000</v>
      </c>
      <c r="C18" s="61">
        <v>413800</v>
      </c>
      <c r="D18" s="62">
        <f>C18/B18</f>
        <v>0.91955555555555557</v>
      </c>
    </row>
    <row r="19" spans="1:6" s="60" customFormat="1" ht="15" x14ac:dyDescent="0.25">
      <c r="A19" s="92" t="s">
        <v>92</v>
      </c>
      <c r="B19" s="88">
        <f>SUM(B16:B18)</f>
        <v>700000</v>
      </c>
      <c r="C19" s="88">
        <f>SUM(C16:C18)</f>
        <v>603880</v>
      </c>
      <c r="D19" s="89">
        <f>C19/B19</f>
        <v>0.86268571428571428</v>
      </c>
      <c r="F19" s="100"/>
    </row>
    <row r="20" spans="1:6" s="63" customFormat="1" ht="15" x14ac:dyDescent="0.25">
      <c r="A20" s="63" t="s">
        <v>0</v>
      </c>
      <c r="B20" s="64" t="s">
        <v>86</v>
      </c>
      <c r="C20" s="64" t="s">
        <v>702</v>
      </c>
      <c r="D20" s="65" t="s">
        <v>703</v>
      </c>
      <c r="F20" s="101"/>
    </row>
    <row r="21" spans="1:6" s="66" customFormat="1" ht="15" x14ac:dyDescent="0.25">
      <c r="A21" s="66" t="s">
        <v>21</v>
      </c>
      <c r="B21" s="67"/>
      <c r="C21" s="67"/>
      <c r="D21" s="68"/>
      <c r="F21" s="102"/>
    </row>
    <row r="22" spans="1:6" x14ac:dyDescent="0.3">
      <c r="A22" s="69" t="s">
        <v>208</v>
      </c>
      <c r="B22" s="90">
        <v>300000</v>
      </c>
      <c r="C22" s="61">
        <v>278811</v>
      </c>
      <c r="D22" s="62">
        <f>C22/B22</f>
        <v>0.92937000000000003</v>
      </c>
    </row>
    <row r="23" spans="1:6" x14ac:dyDescent="0.3">
      <c r="A23" s="69" t="s">
        <v>46</v>
      </c>
      <c r="B23" s="90">
        <v>500000</v>
      </c>
      <c r="C23" s="61">
        <v>237900</v>
      </c>
      <c r="D23" s="62">
        <f>C23/B23</f>
        <v>0.4758</v>
      </c>
    </row>
    <row r="24" spans="1:6" x14ac:dyDescent="0.3">
      <c r="A24" s="69" t="s">
        <v>52</v>
      </c>
      <c r="B24" s="90">
        <v>1150000</v>
      </c>
      <c r="C24" s="61">
        <v>737600</v>
      </c>
      <c r="D24" s="62">
        <f>C24/B24</f>
        <v>0.6413913043478261</v>
      </c>
    </row>
    <row r="25" spans="1:6" s="60" customFormat="1" ht="15" x14ac:dyDescent="0.25">
      <c r="A25" s="92" t="s">
        <v>92</v>
      </c>
      <c r="B25" s="88">
        <f>SUM(B22:B24)</f>
        <v>1950000</v>
      </c>
      <c r="C25" s="88">
        <f>SUM(C22:C24)</f>
        <v>1254311</v>
      </c>
      <c r="D25" s="89">
        <f>C25/B25</f>
        <v>0.64323641025641021</v>
      </c>
      <c r="F25" s="100"/>
    </row>
    <row r="26" spans="1:6" s="63" customFormat="1" ht="15" x14ac:dyDescent="0.25">
      <c r="A26" s="63" t="s">
        <v>0</v>
      </c>
      <c r="B26" s="64" t="s">
        <v>86</v>
      </c>
      <c r="C26" s="64" t="s">
        <v>702</v>
      </c>
      <c r="D26" s="65" t="s">
        <v>703</v>
      </c>
      <c r="F26" s="101"/>
    </row>
    <row r="27" spans="1:6" s="66" customFormat="1" ht="15" x14ac:dyDescent="0.25">
      <c r="A27" s="66" t="s">
        <v>11</v>
      </c>
      <c r="B27" s="67"/>
      <c r="C27" s="67"/>
      <c r="D27" s="68"/>
      <c r="F27" s="102"/>
    </row>
    <row r="28" spans="1:6" x14ac:dyDescent="0.3">
      <c r="A28" s="69" t="s">
        <v>208</v>
      </c>
      <c r="B28" s="90">
        <v>400000</v>
      </c>
      <c r="C28" s="61">
        <v>396000</v>
      </c>
      <c r="D28" s="62">
        <f>C28/B28</f>
        <v>0.99</v>
      </c>
    </row>
    <row r="29" spans="1:6" x14ac:dyDescent="0.3">
      <c r="A29" s="69" t="s">
        <v>46</v>
      </c>
      <c r="B29" s="90">
        <v>300000</v>
      </c>
      <c r="C29" s="61">
        <v>305350</v>
      </c>
      <c r="D29" s="62">
        <f>C29/B29</f>
        <v>1.0178333333333334</v>
      </c>
    </row>
    <row r="30" spans="1:6" x14ac:dyDescent="0.3">
      <c r="A30" s="69" t="s">
        <v>52</v>
      </c>
      <c r="B30" s="90">
        <v>550000</v>
      </c>
      <c r="C30" s="61">
        <v>307850</v>
      </c>
      <c r="D30" s="62">
        <f>C30/B30</f>
        <v>0.55972727272727274</v>
      </c>
    </row>
    <row r="31" spans="1:6" s="60" customFormat="1" ht="15" x14ac:dyDescent="0.25">
      <c r="A31" s="92" t="s">
        <v>92</v>
      </c>
      <c r="B31" s="88">
        <f>SUM(B28:B30)</f>
        <v>1250000</v>
      </c>
      <c r="C31" s="88">
        <f>SUM(C28:C30)</f>
        <v>1009200</v>
      </c>
      <c r="D31" s="89">
        <f>C31/B31</f>
        <v>0.80735999999999997</v>
      </c>
      <c r="F31" s="100"/>
    </row>
    <row r="32" spans="1:6" s="60" customFormat="1" ht="15" x14ac:dyDescent="0.25">
      <c r="A32" s="92"/>
      <c r="B32" s="88"/>
      <c r="C32" s="88"/>
      <c r="D32" s="89"/>
      <c r="F32" s="100"/>
    </row>
    <row r="33" spans="1:6" s="183" customFormat="1" x14ac:dyDescent="0.3">
      <c r="A33" s="178" t="s">
        <v>704</v>
      </c>
      <c r="B33" s="179"/>
      <c r="C33" s="180"/>
      <c r="D33" s="181"/>
      <c r="E33" s="178" t="s">
        <v>902</v>
      </c>
      <c r="F33" s="182" t="s">
        <v>903</v>
      </c>
    </row>
    <row r="34" spans="1:6" s="73" customFormat="1" x14ac:dyDescent="0.3">
      <c r="A34" s="69" t="s">
        <v>208</v>
      </c>
      <c r="B34" s="193">
        <v>1250000</v>
      </c>
      <c r="C34" s="61"/>
      <c r="D34" s="62"/>
      <c r="E34" s="98"/>
      <c r="F34" s="106"/>
    </row>
    <row r="35" spans="1:6" s="73" customFormat="1" x14ac:dyDescent="0.3">
      <c r="A35" s="69" t="s">
        <v>1100</v>
      </c>
      <c r="B35" s="193">
        <v>1500000</v>
      </c>
      <c r="C35" s="61"/>
      <c r="D35" s="62"/>
      <c r="E35" s="98"/>
      <c r="F35" s="106"/>
    </row>
    <row r="36" spans="1:6" s="73" customFormat="1" x14ac:dyDescent="0.3">
      <c r="A36" s="69" t="s">
        <v>52</v>
      </c>
      <c r="B36" s="193">
        <v>2500000</v>
      </c>
      <c r="C36" s="61"/>
      <c r="D36" s="62"/>
      <c r="E36" s="98"/>
      <c r="F36" s="106"/>
    </row>
    <row r="37" spans="1:6" x14ac:dyDescent="0.3">
      <c r="A37" s="97" t="s">
        <v>92</v>
      </c>
      <c r="B37" s="194">
        <f>SUM(B34:B36)</f>
        <v>5250000</v>
      </c>
      <c r="C37" s="94">
        <f>SUM(C34:C36)</f>
        <v>0</v>
      </c>
      <c r="D37" s="95"/>
      <c r="E37" s="99">
        <f>SUM(E34:E36)</f>
        <v>0</v>
      </c>
      <c r="F37" s="106"/>
    </row>
    <row r="38" spans="1:6" x14ac:dyDescent="0.3">
      <c r="A38" s="75" t="s">
        <v>838</v>
      </c>
      <c r="E38" s="75" t="s">
        <v>904</v>
      </c>
      <c r="F38" s="105" t="s">
        <v>903</v>
      </c>
    </row>
    <row r="39" spans="1:6" x14ac:dyDescent="0.3">
      <c r="A39" s="69" t="s">
        <v>212</v>
      </c>
      <c r="B39" s="77"/>
      <c r="C39" s="61"/>
      <c r="D39" s="62"/>
      <c r="E39" s="98"/>
      <c r="F39" s="106"/>
    </row>
    <row r="40" spans="1:6" x14ac:dyDescent="0.3">
      <c r="A40" s="69" t="s">
        <v>213</v>
      </c>
      <c r="B40" s="77"/>
      <c r="C40" s="61"/>
      <c r="D40" s="62"/>
      <c r="E40" s="98"/>
      <c r="F40" s="106"/>
    </row>
    <row r="41" spans="1:6" x14ac:dyDescent="0.3">
      <c r="A41" s="69" t="s">
        <v>214</v>
      </c>
      <c r="B41" s="77"/>
      <c r="C41" s="61"/>
      <c r="D41" s="62"/>
      <c r="E41" s="98"/>
      <c r="F41" s="106"/>
    </row>
    <row r="42" spans="1:6" s="63" customFormat="1" x14ac:dyDescent="0.3">
      <c r="A42" s="97" t="s">
        <v>92</v>
      </c>
      <c r="B42" s="93">
        <f>SUM(B39:B41)</f>
        <v>0</v>
      </c>
      <c r="C42" s="94">
        <f>SUM(C39:C41)</f>
        <v>0</v>
      </c>
      <c r="D42" s="95"/>
      <c r="E42" s="99">
        <f>SUM(E39:E41)</f>
        <v>0</v>
      </c>
      <c r="F42" s="106"/>
    </row>
    <row r="43" spans="1:6" x14ac:dyDescent="0.3">
      <c r="A43" s="75" t="s">
        <v>705</v>
      </c>
      <c r="B43" s="75" t="s">
        <v>612</v>
      </c>
      <c r="E43" s="75" t="s">
        <v>905</v>
      </c>
      <c r="F43" s="105" t="s">
        <v>903</v>
      </c>
    </row>
    <row r="44" spans="1:6" x14ac:dyDescent="0.3">
      <c r="A44" s="69" t="s">
        <v>212</v>
      </c>
      <c r="B44" s="177"/>
      <c r="C44" s="61"/>
      <c r="D44" s="62"/>
      <c r="E44" s="98"/>
      <c r="F44" s="106"/>
    </row>
    <row r="45" spans="1:6" x14ac:dyDescent="0.3">
      <c r="A45" s="69" t="s">
        <v>213</v>
      </c>
      <c r="B45" s="177"/>
      <c r="C45" s="61"/>
      <c r="D45" s="62"/>
      <c r="E45" s="98"/>
      <c r="F45" s="106"/>
    </row>
    <row r="46" spans="1:6" x14ac:dyDescent="0.3">
      <c r="A46" s="69" t="s">
        <v>214</v>
      </c>
      <c r="B46" s="177"/>
      <c r="C46" s="61"/>
      <c r="D46" s="62"/>
      <c r="E46" s="98"/>
      <c r="F46" s="106"/>
    </row>
    <row r="47" spans="1:6" x14ac:dyDescent="0.3">
      <c r="A47" s="97" t="s">
        <v>92</v>
      </c>
      <c r="B47" s="96">
        <f>SUM(B44:B46)</f>
        <v>0</v>
      </c>
      <c r="C47" s="94">
        <f>SUM(C44:C46)</f>
        <v>0</v>
      </c>
      <c r="D47" s="95"/>
      <c r="E47" s="99">
        <f>SUM(E44:E46)</f>
        <v>0</v>
      </c>
      <c r="F47" s="106"/>
    </row>
    <row r="48" spans="1:6" x14ac:dyDescent="0.3">
      <c r="A48" s="80"/>
      <c r="B48" s="81"/>
      <c r="C48" s="82"/>
      <c r="D48" s="83"/>
    </row>
    <row r="49" spans="1:4" x14ac:dyDescent="0.3">
      <c r="A49" s="80"/>
      <c r="B49" s="82" t="s">
        <v>86</v>
      </c>
      <c r="C49" s="82" t="s">
        <v>702</v>
      </c>
      <c r="D49" s="83" t="s">
        <v>931</v>
      </c>
    </row>
    <row r="50" spans="1:4" x14ac:dyDescent="0.3">
      <c r="A50" s="75" t="s">
        <v>1097</v>
      </c>
      <c r="B50" s="71">
        <v>1500000</v>
      </c>
    </row>
    <row r="51" spans="1:4" x14ac:dyDescent="0.3">
      <c r="A51" s="75" t="s">
        <v>1098</v>
      </c>
      <c r="B51" s="71"/>
    </row>
    <row r="52" spans="1:4" x14ac:dyDescent="0.3">
      <c r="A52" s="75" t="s">
        <v>1099</v>
      </c>
      <c r="B52" s="71"/>
    </row>
  </sheetData>
  <pageMargins left="0.7" right="0.7" top="0.75" bottom="0.75" header="0.3" footer="0.3"/>
  <pageSetup orientation="portrait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31" workbookViewId="0">
      <selection activeCell="A10" sqref="A10"/>
    </sheetView>
  </sheetViews>
  <sheetFormatPr defaultRowHeight="16.5" x14ac:dyDescent="0.3"/>
  <cols>
    <col min="1" max="1" width="28.7109375" style="69" customWidth="1"/>
    <col min="2" max="2" width="28.7109375" style="70" customWidth="1"/>
    <col min="3" max="3" width="14.42578125" style="71" customWidth="1"/>
    <col min="4" max="4" width="19.28515625" style="72" customWidth="1"/>
    <col min="5" max="5" width="19.7109375" style="69" customWidth="1"/>
    <col min="6" max="6" width="13.5703125" style="103" customWidth="1"/>
    <col min="7" max="16384" width="9.140625" style="69"/>
  </cols>
  <sheetData>
    <row r="1" spans="1:6" s="60" customFormat="1" ht="15" x14ac:dyDescent="0.25">
      <c r="A1" s="60" t="s">
        <v>91</v>
      </c>
      <c r="B1" s="61"/>
      <c r="C1" s="61"/>
      <c r="D1" s="62"/>
      <c r="F1" s="100"/>
    </row>
    <row r="2" spans="1:6" s="63" customFormat="1" ht="15" x14ac:dyDescent="0.25">
      <c r="A2" s="63" t="s">
        <v>0</v>
      </c>
      <c r="B2" s="64" t="s">
        <v>86</v>
      </c>
      <c r="C2" s="64" t="s">
        <v>702</v>
      </c>
      <c r="D2" s="65" t="s">
        <v>703</v>
      </c>
      <c r="F2" s="101"/>
    </row>
    <row r="3" spans="1:6" s="66" customFormat="1" ht="15" x14ac:dyDescent="0.25">
      <c r="A3" s="66" t="s">
        <v>23</v>
      </c>
      <c r="B3" s="67"/>
      <c r="C3" s="67"/>
      <c r="D3" s="68"/>
      <c r="F3" s="102"/>
    </row>
    <row r="4" spans="1:6" x14ac:dyDescent="0.3">
      <c r="A4" s="69" t="s">
        <v>181</v>
      </c>
      <c r="B4" s="90">
        <v>430000</v>
      </c>
      <c r="C4" s="90">
        <v>329240</v>
      </c>
      <c r="D4" s="62">
        <f>C4/B4</f>
        <v>0.76567441860465113</v>
      </c>
      <c r="E4"/>
    </row>
    <row r="5" spans="1:6" x14ac:dyDescent="0.3">
      <c r="A5" s="69" t="s">
        <v>1239</v>
      </c>
      <c r="B5" s="90">
        <v>425000</v>
      </c>
      <c r="C5" s="90">
        <v>214612</v>
      </c>
      <c r="D5" s="62">
        <f>C5/B5</f>
        <v>0.50496941176470589</v>
      </c>
      <c r="E5"/>
    </row>
    <row r="6" spans="1:6" x14ac:dyDescent="0.3">
      <c r="A6" s="69" t="s">
        <v>193</v>
      </c>
      <c r="B6" s="90">
        <v>790000</v>
      </c>
      <c r="C6" s="90">
        <v>101675</v>
      </c>
      <c r="D6" s="62">
        <f>C6/B6</f>
        <v>0.12870253164556961</v>
      </c>
      <c r="E6"/>
    </row>
    <row r="7" spans="1:6" s="73" customFormat="1" x14ac:dyDescent="0.3">
      <c r="A7" s="92" t="s">
        <v>92</v>
      </c>
      <c r="B7" s="88">
        <f>SUM(B4:B6)</f>
        <v>1645000</v>
      </c>
      <c r="C7" s="88">
        <f>SUM(C4:C6)</f>
        <v>645527</v>
      </c>
      <c r="D7" s="89">
        <f>C7/B7</f>
        <v>0.39241762917933132</v>
      </c>
      <c r="F7" s="104"/>
    </row>
    <row r="8" spans="1:6" s="63" customFormat="1" ht="15" x14ac:dyDescent="0.25">
      <c r="A8" s="63" t="s">
        <v>0</v>
      </c>
      <c r="B8" s="64" t="s">
        <v>86</v>
      </c>
      <c r="C8" s="64" t="s">
        <v>702</v>
      </c>
      <c r="D8" s="65" t="s">
        <v>703</v>
      </c>
      <c r="F8" s="101"/>
    </row>
    <row r="9" spans="1:6" s="66" customFormat="1" ht="15" x14ac:dyDescent="0.25">
      <c r="A9" s="66" t="s">
        <v>93</v>
      </c>
      <c r="B9" s="67"/>
      <c r="C9" s="67"/>
      <c r="D9" s="68"/>
      <c r="F9" s="102"/>
    </row>
    <row r="10" spans="1:6" x14ac:dyDescent="0.3">
      <c r="A10" s="69" t="s">
        <v>181</v>
      </c>
      <c r="B10" s="90">
        <v>275000</v>
      </c>
      <c r="C10" s="90">
        <v>255750</v>
      </c>
      <c r="D10" s="62">
        <f>C10/B10</f>
        <v>0.93</v>
      </c>
    </row>
    <row r="11" spans="1:6" x14ac:dyDescent="0.3">
      <c r="A11" s="69" t="s">
        <v>1239</v>
      </c>
      <c r="B11" s="90">
        <v>200000</v>
      </c>
      <c r="C11" s="90">
        <v>142111</v>
      </c>
      <c r="D11" s="62">
        <f>C11/B11</f>
        <v>0.71055500000000005</v>
      </c>
    </row>
    <row r="12" spans="1:6" x14ac:dyDescent="0.3">
      <c r="A12" s="69" t="s">
        <v>193</v>
      </c>
      <c r="B12" s="90">
        <v>225000</v>
      </c>
      <c r="C12" s="90">
        <v>12700</v>
      </c>
      <c r="D12" s="62">
        <f>C12/B12</f>
        <v>5.6444444444444443E-2</v>
      </c>
    </row>
    <row r="13" spans="1:6" s="73" customFormat="1" x14ac:dyDescent="0.3">
      <c r="A13" s="92" t="s">
        <v>92</v>
      </c>
      <c r="B13" s="88">
        <f>SUM(B10:B12)</f>
        <v>700000</v>
      </c>
      <c r="C13" s="88">
        <f>SUM(C10:C12)</f>
        <v>410561</v>
      </c>
      <c r="D13" s="89">
        <f>C13/B13</f>
        <v>0.58651571428571425</v>
      </c>
      <c r="F13" s="104"/>
    </row>
    <row r="14" spans="1:6" s="63" customFormat="1" ht="15" x14ac:dyDescent="0.25">
      <c r="A14" s="63" t="s">
        <v>0</v>
      </c>
      <c r="B14" s="64" t="s">
        <v>86</v>
      </c>
      <c r="C14" s="64" t="s">
        <v>702</v>
      </c>
      <c r="D14" s="65" t="s">
        <v>703</v>
      </c>
      <c r="F14" s="101"/>
    </row>
    <row r="15" spans="1:6" s="66" customFormat="1" ht="15" x14ac:dyDescent="0.25">
      <c r="A15" s="66" t="s">
        <v>94</v>
      </c>
      <c r="B15" s="67"/>
      <c r="C15" s="74"/>
      <c r="D15" s="68"/>
      <c r="F15" s="102"/>
    </row>
    <row r="16" spans="1:6" x14ac:dyDescent="0.3">
      <c r="A16" s="69" t="s">
        <v>181</v>
      </c>
      <c r="B16" s="90">
        <v>175000</v>
      </c>
      <c r="C16" s="225">
        <v>140750</v>
      </c>
      <c r="D16" s="62">
        <f>C16/B16</f>
        <v>0.80428571428571427</v>
      </c>
    </row>
    <row r="17" spans="1:6" x14ac:dyDescent="0.3">
      <c r="A17" s="69" t="s">
        <v>1239</v>
      </c>
      <c r="B17" s="90">
        <v>200000</v>
      </c>
      <c r="C17" s="90">
        <v>222749.99999999997</v>
      </c>
      <c r="D17" s="62">
        <f>C17/B17</f>
        <v>1.1137499999999998</v>
      </c>
    </row>
    <row r="18" spans="1:6" x14ac:dyDescent="0.3">
      <c r="A18" s="69" t="s">
        <v>193</v>
      </c>
      <c r="B18" s="90">
        <v>325000</v>
      </c>
      <c r="C18" s="90">
        <v>14950</v>
      </c>
      <c r="D18" s="62">
        <f>C18/B18</f>
        <v>4.5999999999999999E-2</v>
      </c>
    </row>
    <row r="19" spans="1:6" s="60" customFormat="1" ht="15" x14ac:dyDescent="0.25">
      <c r="A19" s="92" t="s">
        <v>92</v>
      </c>
      <c r="B19" s="88">
        <f>SUM(B16:B18)</f>
        <v>700000</v>
      </c>
      <c r="C19" s="88">
        <f>SUM(C16:C18)</f>
        <v>378450</v>
      </c>
      <c r="D19" s="89">
        <f>C19/B19</f>
        <v>0.54064285714285709</v>
      </c>
      <c r="F19" s="100"/>
    </row>
    <row r="20" spans="1:6" s="63" customFormat="1" ht="15" x14ac:dyDescent="0.25">
      <c r="A20" s="63" t="s">
        <v>0</v>
      </c>
      <c r="B20" s="64" t="s">
        <v>86</v>
      </c>
      <c r="C20" s="64" t="s">
        <v>702</v>
      </c>
      <c r="D20" s="65" t="s">
        <v>703</v>
      </c>
      <c r="F20" s="101"/>
    </row>
    <row r="21" spans="1:6" s="66" customFormat="1" ht="15" x14ac:dyDescent="0.25">
      <c r="A21" s="66" t="s">
        <v>21</v>
      </c>
      <c r="B21" s="67"/>
      <c r="C21" s="67"/>
      <c r="D21" s="68"/>
      <c r="F21" s="102"/>
    </row>
    <row r="22" spans="1:6" x14ac:dyDescent="0.3">
      <c r="A22" s="69" t="s">
        <v>181</v>
      </c>
      <c r="B22" s="90">
        <v>600000</v>
      </c>
      <c r="C22" s="90">
        <v>625698</v>
      </c>
      <c r="D22" s="62">
        <f>C22/B22</f>
        <v>1.0428299999999999</v>
      </c>
    </row>
    <row r="23" spans="1:6" x14ac:dyDescent="0.3">
      <c r="A23" s="69" t="s">
        <v>1239</v>
      </c>
      <c r="B23" s="90">
        <v>500000</v>
      </c>
      <c r="C23" s="90">
        <v>408125</v>
      </c>
      <c r="D23" s="62">
        <f>C23/B23</f>
        <v>0.81625000000000003</v>
      </c>
    </row>
    <row r="24" spans="1:6" x14ac:dyDescent="0.3">
      <c r="A24" s="69" t="s">
        <v>193</v>
      </c>
      <c r="B24" s="90">
        <v>300000</v>
      </c>
      <c r="C24" s="90">
        <v>336924</v>
      </c>
      <c r="D24" s="62">
        <f>C24/B24</f>
        <v>1.1230800000000001</v>
      </c>
    </row>
    <row r="25" spans="1:6" s="60" customFormat="1" ht="15" x14ac:dyDescent="0.25">
      <c r="A25" s="92" t="s">
        <v>92</v>
      </c>
      <c r="B25" s="88">
        <f>SUM(B22:B24)</f>
        <v>1400000</v>
      </c>
      <c r="C25" s="88">
        <f>SUM(C22:C24)</f>
        <v>1370747</v>
      </c>
      <c r="D25" s="89">
        <f>C25/B25</f>
        <v>0.979105</v>
      </c>
      <c r="F25" s="100"/>
    </row>
    <row r="26" spans="1:6" s="63" customFormat="1" ht="15" x14ac:dyDescent="0.25">
      <c r="A26" s="63" t="s">
        <v>0</v>
      </c>
      <c r="B26" s="64" t="s">
        <v>86</v>
      </c>
      <c r="C26" s="64" t="s">
        <v>702</v>
      </c>
      <c r="D26" s="65" t="s">
        <v>703</v>
      </c>
      <c r="F26" s="101"/>
    </row>
    <row r="27" spans="1:6" s="66" customFormat="1" ht="15" x14ac:dyDescent="0.25">
      <c r="A27" s="66" t="s">
        <v>11</v>
      </c>
      <c r="B27" s="67"/>
      <c r="C27" s="67"/>
      <c r="D27" s="68"/>
      <c r="F27" s="102"/>
    </row>
    <row r="28" spans="1:6" x14ac:dyDescent="0.3">
      <c r="A28" s="69" t="s">
        <v>181</v>
      </c>
      <c r="B28" s="90">
        <v>125000</v>
      </c>
      <c r="C28" s="90">
        <v>122250</v>
      </c>
      <c r="D28" s="62">
        <f>C28/B28</f>
        <v>0.97799999999999998</v>
      </c>
    </row>
    <row r="29" spans="1:6" x14ac:dyDescent="0.3">
      <c r="A29" s="69" t="s">
        <v>1239</v>
      </c>
      <c r="B29" s="90">
        <v>250000</v>
      </c>
      <c r="C29" s="90">
        <v>250886</v>
      </c>
      <c r="D29" s="62">
        <f>C29/B29</f>
        <v>1.003544</v>
      </c>
    </row>
    <row r="30" spans="1:6" x14ac:dyDescent="0.3">
      <c r="A30" s="69" t="s">
        <v>193</v>
      </c>
      <c r="B30" s="90">
        <v>700000</v>
      </c>
      <c r="C30" s="90">
        <v>447545</v>
      </c>
      <c r="D30" s="62">
        <f>C30/B30</f>
        <v>0.63934999999999997</v>
      </c>
    </row>
    <row r="31" spans="1:6" s="60" customFormat="1" ht="15" x14ac:dyDescent="0.25">
      <c r="A31" s="92" t="s">
        <v>92</v>
      </c>
      <c r="B31" s="88">
        <f>SUM(B28:B30)</f>
        <v>1075000</v>
      </c>
      <c r="C31" s="88">
        <f>SUM(C28:C30)</f>
        <v>820681</v>
      </c>
      <c r="D31" s="89">
        <f>C31/B31</f>
        <v>0.76342418604651163</v>
      </c>
      <c r="F31" s="100"/>
    </row>
    <row r="32" spans="1:6" s="60" customFormat="1" ht="15" x14ac:dyDescent="0.25">
      <c r="A32" s="92"/>
      <c r="B32" s="88"/>
      <c r="C32" s="88"/>
      <c r="D32" s="89"/>
      <c r="F32" s="100"/>
    </row>
    <row r="33" spans="1:6" s="183" customFormat="1" x14ac:dyDescent="0.3">
      <c r="A33" s="178" t="s">
        <v>704</v>
      </c>
      <c r="B33" s="179"/>
      <c r="C33" s="180"/>
      <c r="D33" s="181"/>
      <c r="E33" s="178" t="s">
        <v>902</v>
      </c>
      <c r="F33" s="182" t="s">
        <v>903</v>
      </c>
    </row>
    <row r="34" spans="1:6" s="73" customFormat="1" x14ac:dyDescent="0.3">
      <c r="A34" s="69" t="s">
        <v>181</v>
      </c>
      <c r="B34" s="193">
        <v>1250000</v>
      </c>
      <c r="C34" s="90">
        <v>1262188</v>
      </c>
      <c r="D34" s="62">
        <f>C34/B34</f>
        <v>1.0097503999999999</v>
      </c>
      <c r="E34" s="98"/>
      <c r="F34" s="106"/>
    </row>
    <row r="35" spans="1:6" s="73" customFormat="1" x14ac:dyDescent="0.3">
      <c r="A35" s="69" t="s">
        <v>1239</v>
      </c>
      <c r="B35" s="193">
        <v>1250000</v>
      </c>
      <c r="C35" s="90">
        <v>1238484</v>
      </c>
      <c r="D35" s="62">
        <f>C35/B35</f>
        <v>0.99078719999999998</v>
      </c>
      <c r="E35" s="98"/>
      <c r="F35" s="106"/>
    </row>
    <row r="36" spans="1:6" s="73" customFormat="1" x14ac:dyDescent="0.3">
      <c r="A36" s="69" t="s">
        <v>193</v>
      </c>
      <c r="B36" s="193">
        <v>2000000</v>
      </c>
      <c r="C36" s="61">
        <v>913791</v>
      </c>
      <c r="D36" s="62">
        <f>C36/B36</f>
        <v>0.45689550000000001</v>
      </c>
      <c r="E36" s="98"/>
      <c r="F36" s="106"/>
    </row>
    <row r="37" spans="1:6" x14ac:dyDescent="0.3">
      <c r="A37" s="97" t="s">
        <v>92</v>
      </c>
      <c r="B37" s="194">
        <f>SUM(B34:B36)</f>
        <v>4500000</v>
      </c>
      <c r="C37" s="94">
        <f>SUM(C34:C36)</f>
        <v>3414463</v>
      </c>
      <c r="D37" s="95"/>
      <c r="E37" s="99">
        <f>SUM(E34:E36)</f>
        <v>0</v>
      </c>
      <c r="F37" s="106"/>
    </row>
    <row r="38" spans="1:6" x14ac:dyDescent="0.3">
      <c r="A38" s="75" t="s">
        <v>838</v>
      </c>
      <c r="E38" s="75" t="s">
        <v>904</v>
      </c>
      <c r="F38" s="105" t="s">
        <v>903</v>
      </c>
    </row>
    <row r="39" spans="1:6" x14ac:dyDescent="0.3">
      <c r="A39" s="69" t="s">
        <v>181</v>
      </c>
      <c r="B39" s="77">
        <v>250000</v>
      </c>
      <c r="C39" s="61">
        <v>211500</v>
      </c>
      <c r="D39" s="62">
        <f>C39/B39</f>
        <v>0.84599999999999997</v>
      </c>
      <c r="E39" s="98"/>
      <c r="F39" s="106"/>
    </row>
    <row r="40" spans="1:6" x14ac:dyDescent="0.3">
      <c r="A40" s="69" t="s">
        <v>1239</v>
      </c>
      <c r="B40" s="77">
        <v>300000</v>
      </c>
      <c r="C40" s="61"/>
      <c r="D40" s="62"/>
      <c r="E40" s="98"/>
      <c r="F40" s="106"/>
    </row>
    <row r="41" spans="1:6" x14ac:dyDescent="0.3">
      <c r="A41" s="69" t="s">
        <v>193</v>
      </c>
      <c r="B41" s="77">
        <v>525000</v>
      </c>
      <c r="C41" s="61"/>
      <c r="D41" s="62"/>
      <c r="E41" s="98"/>
      <c r="F41" s="106"/>
    </row>
    <row r="42" spans="1:6" s="63" customFormat="1" x14ac:dyDescent="0.3">
      <c r="A42" s="97" t="s">
        <v>92</v>
      </c>
      <c r="B42" s="93">
        <f>SUM(B39:B41)</f>
        <v>1075000</v>
      </c>
      <c r="C42" s="94">
        <f>SUM(C39:C41)</f>
        <v>211500</v>
      </c>
      <c r="D42" s="95"/>
      <c r="E42" s="99">
        <f>SUM(E39:E41)</f>
        <v>0</v>
      </c>
      <c r="F42" s="106"/>
    </row>
    <row r="43" spans="1:6" x14ac:dyDescent="0.3">
      <c r="A43" s="75" t="s">
        <v>705</v>
      </c>
      <c r="B43" s="75" t="s">
        <v>612</v>
      </c>
      <c r="C43" s="216"/>
      <c r="E43" s="75" t="s">
        <v>905</v>
      </c>
      <c r="F43" s="105" t="s">
        <v>903</v>
      </c>
    </row>
    <row r="44" spans="1:6" x14ac:dyDescent="0.3">
      <c r="A44" s="69" t="s">
        <v>181</v>
      </c>
      <c r="B44" s="219">
        <v>750000</v>
      </c>
      <c r="C44" s="217">
        <v>1216664</v>
      </c>
      <c r="D44" s="62">
        <f>C44/B44</f>
        <v>1.6222186666666667</v>
      </c>
      <c r="E44" s="98"/>
      <c r="F44" s="106"/>
    </row>
    <row r="45" spans="1:6" x14ac:dyDescent="0.3">
      <c r="A45" s="69" t="s">
        <v>1239</v>
      </c>
      <c r="B45" s="219">
        <v>1000000</v>
      </c>
      <c r="C45" s="217"/>
      <c r="D45" s="62"/>
      <c r="E45" s="98"/>
      <c r="F45" s="106"/>
    </row>
    <row r="46" spans="1:6" x14ac:dyDescent="0.3">
      <c r="A46" s="69" t="s">
        <v>193</v>
      </c>
      <c r="B46" s="219">
        <v>3000000</v>
      </c>
      <c r="C46" s="217"/>
      <c r="D46" s="62"/>
      <c r="E46" s="98"/>
      <c r="F46" s="106"/>
    </row>
    <row r="47" spans="1:6" x14ac:dyDescent="0.3">
      <c r="A47" s="97" t="s">
        <v>92</v>
      </c>
      <c r="B47" s="96">
        <f>SUM(B44:B46)</f>
        <v>4750000</v>
      </c>
      <c r="C47" s="218">
        <f>SUM(C44:C46)</f>
        <v>1216664</v>
      </c>
      <c r="D47" s="95"/>
      <c r="E47" s="99">
        <f>SUM(E44:E46)</f>
        <v>0</v>
      </c>
      <c r="F47" s="106"/>
    </row>
    <row r="48" spans="1:6" x14ac:dyDescent="0.3">
      <c r="A48" s="80"/>
      <c r="B48" s="81"/>
      <c r="C48" s="82"/>
      <c r="D48" s="83"/>
    </row>
    <row r="49" spans="1:6" x14ac:dyDescent="0.3">
      <c r="A49" s="80"/>
      <c r="B49" s="82" t="s">
        <v>86</v>
      </c>
      <c r="C49" s="82" t="s">
        <v>702</v>
      </c>
      <c r="D49" s="83" t="s">
        <v>931</v>
      </c>
    </row>
    <row r="50" spans="1:6" x14ac:dyDescent="0.3">
      <c r="A50" s="75" t="s">
        <v>1097</v>
      </c>
      <c r="B50" s="71">
        <v>800000</v>
      </c>
    </row>
    <row r="51" spans="1:6" x14ac:dyDescent="0.3">
      <c r="A51" s="75" t="s">
        <v>1098</v>
      </c>
      <c r="B51" s="71">
        <v>450000</v>
      </c>
    </row>
    <row r="52" spans="1:6" x14ac:dyDescent="0.3">
      <c r="A52" s="75" t="s">
        <v>1241</v>
      </c>
      <c r="B52" s="71">
        <v>600000</v>
      </c>
    </row>
    <row r="53" spans="1:6" x14ac:dyDescent="0.3">
      <c r="A53" s="75" t="s">
        <v>1099</v>
      </c>
      <c r="B53" s="71"/>
    </row>
    <row r="58" spans="1:6" x14ac:dyDescent="0.3">
      <c r="A58" s="246" t="s">
        <v>0</v>
      </c>
      <c r="B58" s="246" t="s">
        <v>1327</v>
      </c>
      <c r="C58" s="251" t="s">
        <v>1328</v>
      </c>
      <c r="D58" s="246" t="s">
        <v>1329</v>
      </c>
      <c r="E58" s="247"/>
      <c r="F58" s="10"/>
    </row>
    <row r="59" spans="1:6" x14ac:dyDescent="0.3">
      <c r="A59" s="248" t="s">
        <v>23</v>
      </c>
      <c r="B59" s="249">
        <v>214612</v>
      </c>
      <c r="C59" s="70">
        <v>101675</v>
      </c>
      <c r="D59" s="249">
        <v>61000</v>
      </c>
      <c r="E59"/>
      <c r="F59" s="10"/>
    </row>
    <row r="60" spans="1:6" x14ac:dyDescent="0.3">
      <c r="A60" s="248" t="s">
        <v>11</v>
      </c>
      <c r="B60" s="249">
        <v>250886</v>
      </c>
      <c r="C60" s="70">
        <v>447545</v>
      </c>
      <c r="D60" s="249">
        <v>50800</v>
      </c>
      <c r="E60"/>
      <c r="F60" s="10"/>
    </row>
    <row r="61" spans="1:6" x14ac:dyDescent="0.3">
      <c r="A61" s="248" t="s">
        <v>19</v>
      </c>
      <c r="B61" s="249">
        <v>222749.99999999997</v>
      </c>
      <c r="C61" s="70">
        <v>14950</v>
      </c>
      <c r="D61" s="249">
        <v>102400</v>
      </c>
      <c r="E61"/>
      <c r="F61" s="10"/>
    </row>
    <row r="62" spans="1:6" x14ac:dyDescent="0.3">
      <c r="A62" s="248" t="s">
        <v>66</v>
      </c>
      <c r="B62" s="249">
        <v>142111</v>
      </c>
      <c r="C62" s="70">
        <v>12700</v>
      </c>
      <c r="D62" s="249">
        <v>0</v>
      </c>
      <c r="E62"/>
      <c r="F62" s="10"/>
    </row>
    <row r="63" spans="1:6" x14ac:dyDescent="0.3">
      <c r="A63" s="248" t="s">
        <v>21</v>
      </c>
      <c r="B63" s="249">
        <v>391825</v>
      </c>
      <c r="C63" s="70">
        <v>197650</v>
      </c>
      <c r="D63" s="249">
        <v>30800</v>
      </c>
      <c r="E63"/>
      <c r="F63" s="10"/>
    </row>
    <row r="64" spans="1:6" x14ac:dyDescent="0.3">
      <c r="A64" s="248" t="s">
        <v>129</v>
      </c>
      <c r="B64" s="249">
        <v>16300</v>
      </c>
      <c r="C64" s="70">
        <v>139271</v>
      </c>
      <c r="D64" s="249">
        <v>17900</v>
      </c>
      <c r="E64"/>
      <c r="F64" s="10"/>
    </row>
    <row r="65" spans="1:6" x14ac:dyDescent="0.3">
      <c r="A65"/>
      <c r="B65" s="250">
        <f>SUM(B59:B64)</f>
        <v>1238484</v>
      </c>
      <c r="C65" s="252">
        <f>SUM(C59:C64)</f>
        <v>913791</v>
      </c>
      <c r="D65" s="250">
        <f>SUM(D59:D64)</f>
        <v>262900</v>
      </c>
      <c r="E65"/>
      <c r="F65" s="10"/>
    </row>
    <row r="66" spans="1:6" x14ac:dyDescent="0.3">
      <c r="A66"/>
      <c r="B66"/>
      <c r="C66" s="252"/>
      <c r="D66"/>
      <c r="E66"/>
      <c r="F66" s="10"/>
    </row>
  </sheetData>
  <pageMargins left="0.7" right="0.7" top="0.75" bottom="0.75" header="0.3" footer="0.3"/>
  <pageSetup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28" workbookViewId="0">
      <selection activeCell="C30" sqref="C30"/>
    </sheetView>
  </sheetViews>
  <sheetFormatPr defaultRowHeight="16.5" x14ac:dyDescent="0.3"/>
  <cols>
    <col min="1" max="1" width="28.7109375" style="69" customWidth="1"/>
    <col min="2" max="2" width="28.7109375" style="70" customWidth="1"/>
    <col min="3" max="3" width="14.42578125" style="71" customWidth="1"/>
    <col min="4" max="4" width="19.28515625" style="72" customWidth="1"/>
    <col min="5" max="5" width="19.7109375" style="69" customWidth="1"/>
    <col min="6" max="6" width="13.5703125" style="103" customWidth="1"/>
    <col min="7" max="16384" width="9.140625" style="69"/>
  </cols>
  <sheetData>
    <row r="1" spans="1:6" s="60" customFormat="1" ht="15" x14ac:dyDescent="0.25">
      <c r="A1" s="60" t="s">
        <v>91</v>
      </c>
      <c r="B1" s="61"/>
      <c r="C1" s="61"/>
      <c r="D1" s="62"/>
      <c r="F1" s="100"/>
    </row>
    <row r="2" spans="1:6" s="63" customFormat="1" ht="15" x14ac:dyDescent="0.25">
      <c r="A2" s="63" t="s">
        <v>0</v>
      </c>
      <c r="B2" s="64" t="s">
        <v>86</v>
      </c>
      <c r="C2" s="64" t="s">
        <v>702</v>
      </c>
      <c r="D2" s="65" t="s">
        <v>703</v>
      </c>
      <c r="F2" s="101"/>
    </row>
    <row r="3" spans="1:6" s="66" customFormat="1" ht="15" x14ac:dyDescent="0.25">
      <c r="A3" s="66" t="s">
        <v>23</v>
      </c>
      <c r="B3" s="67"/>
      <c r="C3" s="67"/>
      <c r="D3" s="68"/>
      <c r="F3" s="102"/>
    </row>
    <row r="4" spans="1:6" x14ac:dyDescent="0.3">
      <c r="A4" s="69" t="s">
        <v>209</v>
      </c>
      <c r="B4" s="90">
        <v>140000</v>
      </c>
      <c r="C4" s="90"/>
      <c r="D4" s="62"/>
      <c r="E4"/>
    </row>
    <row r="5" spans="1:6" x14ac:dyDescent="0.3">
      <c r="A5" s="69" t="s">
        <v>210</v>
      </c>
      <c r="B5" s="90">
        <v>30000</v>
      </c>
      <c r="C5" s="90"/>
      <c r="D5" s="62"/>
      <c r="E5"/>
    </row>
    <row r="6" spans="1:6" x14ac:dyDescent="0.3">
      <c r="A6" s="69" t="s">
        <v>211</v>
      </c>
      <c r="B6" s="90">
        <v>200000</v>
      </c>
      <c r="C6" s="90"/>
      <c r="D6" s="62"/>
      <c r="E6"/>
    </row>
    <row r="7" spans="1:6" s="73" customFormat="1" x14ac:dyDescent="0.3">
      <c r="A7" s="92" t="s">
        <v>92</v>
      </c>
      <c r="B7" s="88">
        <f>SUM(B4:B6)</f>
        <v>370000</v>
      </c>
      <c r="C7" s="88">
        <f>SUM(C4:C6)</f>
        <v>0</v>
      </c>
      <c r="D7" s="89">
        <f>C7/B7</f>
        <v>0</v>
      </c>
      <c r="F7" s="104"/>
    </row>
    <row r="8" spans="1:6" s="63" customFormat="1" ht="15" x14ac:dyDescent="0.25">
      <c r="A8" s="63" t="s">
        <v>0</v>
      </c>
      <c r="B8" s="64" t="s">
        <v>86</v>
      </c>
      <c r="C8" s="64" t="s">
        <v>702</v>
      </c>
      <c r="D8" s="65" t="s">
        <v>703</v>
      </c>
      <c r="F8" s="101"/>
    </row>
    <row r="9" spans="1:6" s="66" customFormat="1" ht="15" x14ac:dyDescent="0.25">
      <c r="A9" s="66" t="s">
        <v>93</v>
      </c>
      <c r="B9" s="67"/>
      <c r="C9" s="67"/>
      <c r="D9" s="68"/>
      <c r="F9" s="102"/>
    </row>
    <row r="10" spans="1:6" x14ac:dyDescent="0.3">
      <c r="A10" s="69" t="s">
        <v>209</v>
      </c>
      <c r="B10" s="90">
        <v>75000</v>
      </c>
      <c r="C10" s="90">
        <v>113300</v>
      </c>
      <c r="D10" s="62"/>
      <c r="E10"/>
    </row>
    <row r="11" spans="1:6" x14ac:dyDescent="0.3">
      <c r="A11" s="69" t="s">
        <v>210</v>
      </c>
      <c r="B11" s="90">
        <v>250000</v>
      </c>
      <c r="C11" s="90">
        <v>148000</v>
      </c>
      <c r="D11" s="62"/>
      <c r="E11"/>
    </row>
    <row r="12" spans="1:6" x14ac:dyDescent="0.3">
      <c r="A12" s="69" t="s">
        <v>211</v>
      </c>
      <c r="B12" s="90">
        <v>350000</v>
      </c>
      <c r="C12" s="90"/>
      <c r="D12" s="62"/>
      <c r="E12"/>
    </row>
    <row r="13" spans="1:6" s="73" customFormat="1" x14ac:dyDescent="0.3">
      <c r="A13" s="92" t="s">
        <v>92</v>
      </c>
      <c r="B13" s="88">
        <f>SUM(B10:B12)</f>
        <v>675000</v>
      </c>
      <c r="C13" s="88">
        <f>SUM(C10:C12)</f>
        <v>261300</v>
      </c>
      <c r="D13" s="89">
        <f>C13/B13</f>
        <v>0.38711111111111113</v>
      </c>
      <c r="F13" s="104"/>
    </row>
    <row r="14" spans="1:6" s="63" customFormat="1" ht="15" x14ac:dyDescent="0.25">
      <c r="A14" s="63" t="s">
        <v>0</v>
      </c>
      <c r="B14" s="64" t="s">
        <v>86</v>
      </c>
      <c r="C14" s="64" t="s">
        <v>702</v>
      </c>
      <c r="D14" s="65" t="s">
        <v>703</v>
      </c>
      <c r="F14" s="101"/>
    </row>
    <row r="15" spans="1:6" s="66" customFormat="1" ht="15" x14ac:dyDescent="0.25">
      <c r="A15" s="66" t="s">
        <v>94</v>
      </c>
      <c r="B15" s="67"/>
      <c r="C15" s="74"/>
      <c r="D15" s="68"/>
      <c r="F15" s="102"/>
    </row>
    <row r="16" spans="1:6" x14ac:dyDescent="0.3">
      <c r="A16" s="69" t="s">
        <v>209</v>
      </c>
      <c r="B16" s="90">
        <v>75000</v>
      </c>
      <c r="C16" s="90">
        <v>111250</v>
      </c>
      <c r="D16" s="62"/>
      <c r="E16"/>
    </row>
    <row r="17" spans="1:6" x14ac:dyDescent="0.3">
      <c r="A17" s="69" t="s">
        <v>210</v>
      </c>
      <c r="B17" s="90">
        <v>350000</v>
      </c>
      <c r="C17" s="90">
        <v>291300</v>
      </c>
      <c r="D17" s="62"/>
      <c r="E17"/>
    </row>
    <row r="18" spans="1:6" x14ac:dyDescent="0.3">
      <c r="A18" s="69" t="s">
        <v>211</v>
      </c>
      <c r="B18" s="90">
        <v>300000</v>
      </c>
      <c r="C18" s="90"/>
      <c r="D18" s="62"/>
      <c r="E18"/>
    </row>
    <row r="19" spans="1:6" s="60" customFormat="1" ht="15" x14ac:dyDescent="0.25">
      <c r="A19" s="92" t="s">
        <v>92</v>
      </c>
      <c r="B19" s="88">
        <f>SUM(B16:B18)</f>
        <v>725000</v>
      </c>
      <c r="C19" s="88">
        <f>SUM(C16:C18)</f>
        <v>402550</v>
      </c>
      <c r="D19" s="89">
        <f>C19/B19</f>
        <v>0.55524137931034478</v>
      </c>
      <c r="F19" s="100"/>
    </row>
    <row r="20" spans="1:6" s="63" customFormat="1" ht="15" x14ac:dyDescent="0.25">
      <c r="A20" s="63" t="s">
        <v>0</v>
      </c>
      <c r="B20" s="64" t="s">
        <v>86</v>
      </c>
      <c r="C20" s="64" t="s">
        <v>702</v>
      </c>
      <c r="D20" s="65" t="s">
        <v>703</v>
      </c>
      <c r="F20" s="101"/>
    </row>
    <row r="21" spans="1:6" s="66" customFormat="1" ht="15" x14ac:dyDescent="0.25">
      <c r="A21" s="66" t="s">
        <v>21</v>
      </c>
      <c r="B21" s="67"/>
      <c r="C21" s="67"/>
      <c r="D21" s="68"/>
      <c r="F21" s="102"/>
    </row>
    <row r="22" spans="1:6" x14ac:dyDescent="0.3">
      <c r="A22" s="69" t="s">
        <v>209</v>
      </c>
      <c r="B22" s="90">
        <v>300000</v>
      </c>
      <c r="C22" s="90"/>
      <c r="D22" s="62"/>
      <c r="E22"/>
    </row>
    <row r="23" spans="1:6" x14ac:dyDescent="0.3">
      <c r="A23" s="69" t="s">
        <v>210</v>
      </c>
      <c r="B23" s="90">
        <v>300000</v>
      </c>
      <c r="C23" s="90"/>
      <c r="D23" s="62"/>
      <c r="E23"/>
    </row>
    <row r="24" spans="1:6" x14ac:dyDescent="0.3">
      <c r="A24" s="69" t="s">
        <v>211</v>
      </c>
      <c r="B24" s="90">
        <v>600000</v>
      </c>
      <c r="C24" s="90"/>
      <c r="D24" s="62"/>
      <c r="E24"/>
    </row>
    <row r="25" spans="1:6" s="60" customFormat="1" ht="15" x14ac:dyDescent="0.25">
      <c r="A25" s="92" t="s">
        <v>92</v>
      </c>
      <c r="B25" s="88">
        <f>SUM(B22:B24)</f>
        <v>1200000</v>
      </c>
      <c r="C25" s="88">
        <f>SUM(C22:C24)</f>
        <v>0</v>
      </c>
      <c r="D25" s="89">
        <f>C25/B25</f>
        <v>0</v>
      </c>
      <c r="F25" s="100"/>
    </row>
    <row r="26" spans="1:6" s="63" customFormat="1" ht="15" x14ac:dyDescent="0.25">
      <c r="A26" s="63" t="s">
        <v>0</v>
      </c>
      <c r="B26" s="64" t="s">
        <v>86</v>
      </c>
      <c r="C26" s="64" t="s">
        <v>702</v>
      </c>
      <c r="D26" s="65" t="s">
        <v>703</v>
      </c>
      <c r="F26" s="101"/>
    </row>
    <row r="27" spans="1:6" s="66" customFormat="1" ht="15" x14ac:dyDescent="0.25">
      <c r="A27" s="66" t="s">
        <v>11</v>
      </c>
      <c r="B27" s="67"/>
      <c r="C27" s="67"/>
      <c r="D27" s="68"/>
      <c r="F27" s="102"/>
    </row>
    <row r="28" spans="1:6" x14ac:dyDescent="0.3">
      <c r="A28" s="69" t="s">
        <v>209</v>
      </c>
      <c r="B28" s="90">
        <v>200000</v>
      </c>
      <c r="C28" s="90">
        <v>216000</v>
      </c>
      <c r="D28" s="62"/>
      <c r="E28"/>
    </row>
    <row r="29" spans="1:6" x14ac:dyDescent="0.3">
      <c r="A29" s="69" t="s">
        <v>210</v>
      </c>
      <c r="B29" s="90">
        <v>350000</v>
      </c>
      <c r="C29" s="90">
        <v>261000</v>
      </c>
      <c r="D29" s="62"/>
      <c r="E29"/>
    </row>
    <row r="30" spans="1:6" x14ac:dyDescent="0.3">
      <c r="A30" s="69" t="s">
        <v>211</v>
      </c>
      <c r="B30" s="90">
        <v>450000</v>
      </c>
      <c r="C30" s="90"/>
      <c r="D30" s="62"/>
      <c r="E30"/>
    </row>
    <row r="31" spans="1:6" s="60" customFormat="1" ht="15" x14ac:dyDescent="0.25">
      <c r="A31" s="92" t="s">
        <v>92</v>
      </c>
      <c r="B31" s="88">
        <f>SUM(B28:B30)</f>
        <v>1000000</v>
      </c>
      <c r="C31" s="88">
        <f>SUM(C28:C30)</f>
        <v>477000</v>
      </c>
      <c r="D31" s="89">
        <f>C31/B31</f>
        <v>0.47699999999999998</v>
      </c>
      <c r="F31" s="100"/>
    </row>
    <row r="32" spans="1:6" s="60" customFormat="1" ht="15" x14ac:dyDescent="0.25">
      <c r="A32" s="92"/>
      <c r="B32" s="88"/>
      <c r="C32" s="88"/>
      <c r="D32" s="89"/>
      <c r="F32" s="100"/>
    </row>
    <row r="33" spans="1:6" s="183" customFormat="1" x14ac:dyDescent="0.3">
      <c r="A33" s="178" t="s">
        <v>704</v>
      </c>
      <c r="B33" s="179"/>
      <c r="C33" s="180"/>
      <c r="D33" s="181"/>
      <c r="E33" s="178" t="s">
        <v>902</v>
      </c>
      <c r="F33" s="182" t="s">
        <v>903</v>
      </c>
    </row>
    <row r="34" spans="1:6" x14ac:dyDescent="0.3">
      <c r="A34" s="69" t="s">
        <v>209</v>
      </c>
      <c r="B34" s="61">
        <f>B16+B22+B28+B4+B10</f>
        <v>790000</v>
      </c>
      <c r="C34" s="90"/>
      <c r="D34" s="62"/>
      <c r="E34"/>
    </row>
    <row r="35" spans="1:6" x14ac:dyDescent="0.3">
      <c r="A35" s="69" t="s">
        <v>210</v>
      </c>
      <c r="B35" s="90">
        <f>B5+B11+B17+B23+B29</f>
        <v>1280000</v>
      </c>
      <c r="C35" s="90"/>
      <c r="D35" s="62"/>
      <c r="E35"/>
    </row>
    <row r="36" spans="1:6" x14ac:dyDescent="0.3">
      <c r="A36" s="69" t="s">
        <v>211</v>
      </c>
      <c r="B36" s="90">
        <f>B6+B12+B18+B24+B30</f>
        <v>1900000</v>
      </c>
      <c r="C36" s="90"/>
      <c r="D36" s="62"/>
      <c r="E36"/>
    </row>
    <row r="37" spans="1:6" x14ac:dyDescent="0.3">
      <c r="A37" s="97" t="s">
        <v>92</v>
      </c>
      <c r="B37" s="194">
        <f>SUM(B34:B36)</f>
        <v>3970000</v>
      </c>
      <c r="C37" s="94">
        <f>SUM(C34:C36)</f>
        <v>0</v>
      </c>
      <c r="D37" s="95"/>
      <c r="E37" s="99">
        <f>SUM(E34:E36)</f>
        <v>0</v>
      </c>
      <c r="F37" s="106"/>
    </row>
    <row r="38" spans="1:6" x14ac:dyDescent="0.3">
      <c r="A38" s="75" t="s">
        <v>838</v>
      </c>
      <c r="E38" s="75" t="s">
        <v>904</v>
      </c>
      <c r="F38" s="105" t="s">
        <v>903</v>
      </c>
    </row>
    <row r="39" spans="1:6" x14ac:dyDescent="0.3">
      <c r="A39" s="69" t="s">
        <v>209</v>
      </c>
      <c r="B39" s="90"/>
      <c r="C39" s="90"/>
      <c r="D39" s="62"/>
      <c r="E39"/>
    </row>
    <row r="40" spans="1:6" x14ac:dyDescent="0.3">
      <c r="A40" s="69" t="s">
        <v>210</v>
      </c>
      <c r="B40" s="90"/>
      <c r="C40" s="90"/>
      <c r="D40" s="62"/>
      <c r="E40"/>
    </row>
    <row r="41" spans="1:6" x14ac:dyDescent="0.3">
      <c r="A41" s="69" t="s">
        <v>211</v>
      </c>
      <c r="B41" s="90"/>
      <c r="C41" s="90"/>
      <c r="D41" s="62"/>
      <c r="E41"/>
    </row>
    <row r="42" spans="1:6" s="63" customFormat="1" x14ac:dyDescent="0.3">
      <c r="A42" s="97" t="s">
        <v>92</v>
      </c>
      <c r="B42" s="93">
        <f>SUM(B39:B41)</f>
        <v>0</v>
      </c>
      <c r="C42" s="94">
        <f>SUM(C39:C41)</f>
        <v>0</v>
      </c>
      <c r="D42" s="95"/>
      <c r="E42" s="99">
        <f>SUM(E39:E41)</f>
        <v>0</v>
      </c>
      <c r="F42" s="106"/>
    </row>
    <row r="43" spans="1:6" x14ac:dyDescent="0.3">
      <c r="A43" s="75" t="s">
        <v>705</v>
      </c>
      <c r="B43" s="75" t="s">
        <v>612</v>
      </c>
      <c r="C43" s="216"/>
      <c r="E43" s="75" t="s">
        <v>905</v>
      </c>
      <c r="F43" s="105" t="s">
        <v>903</v>
      </c>
    </row>
    <row r="44" spans="1:6" x14ac:dyDescent="0.3">
      <c r="A44" s="69" t="s">
        <v>209</v>
      </c>
      <c r="B44" s="90"/>
      <c r="C44" s="90"/>
      <c r="D44" s="62"/>
      <c r="E44"/>
    </row>
    <row r="45" spans="1:6" x14ac:dyDescent="0.3">
      <c r="A45" s="69" t="s">
        <v>210</v>
      </c>
      <c r="B45" s="90"/>
      <c r="C45" s="90"/>
      <c r="D45" s="62"/>
      <c r="E45"/>
    </row>
    <row r="46" spans="1:6" x14ac:dyDescent="0.3">
      <c r="A46" s="69" t="s">
        <v>211</v>
      </c>
      <c r="B46" s="90"/>
      <c r="C46" s="90"/>
      <c r="D46" s="62"/>
      <c r="E46"/>
    </row>
    <row r="47" spans="1:6" x14ac:dyDescent="0.3">
      <c r="A47" s="97" t="s">
        <v>92</v>
      </c>
      <c r="B47" s="96">
        <f>SUM(B44:B46)</f>
        <v>0</v>
      </c>
      <c r="C47" s="218">
        <f>SUM(C44:C46)</f>
        <v>0</v>
      </c>
      <c r="D47" s="95"/>
      <c r="E47" s="99">
        <f>SUM(E44:E46)</f>
        <v>0</v>
      </c>
      <c r="F47" s="106"/>
    </row>
    <row r="48" spans="1:6" x14ac:dyDescent="0.3">
      <c r="A48" s="80"/>
      <c r="B48" s="81"/>
      <c r="C48" s="82"/>
      <c r="D48" s="83"/>
    </row>
    <row r="49" spans="1:6" x14ac:dyDescent="0.3">
      <c r="A49" s="80"/>
      <c r="B49" s="82" t="s">
        <v>86</v>
      </c>
      <c r="C49" s="82" t="s">
        <v>702</v>
      </c>
      <c r="D49" s="83" t="s">
        <v>931</v>
      </c>
    </row>
    <row r="50" spans="1:6" x14ac:dyDescent="0.3">
      <c r="A50" s="75" t="s">
        <v>1097</v>
      </c>
      <c r="B50" s="71">
        <v>450000</v>
      </c>
    </row>
    <row r="51" spans="1:6" x14ac:dyDescent="0.3">
      <c r="A51" s="75" t="s">
        <v>1098</v>
      </c>
      <c r="B51" s="70">
        <v>325000</v>
      </c>
    </row>
    <row r="52" spans="1:6" x14ac:dyDescent="0.3">
      <c r="A52" s="75" t="s">
        <v>1241</v>
      </c>
      <c r="B52" s="71"/>
    </row>
    <row r="53" spans="1:6" x14ac:dyDescent="0.3">
      <c r="A53" s="75" t="s">
        <v>1099</v>
      </c>
      <c r="B53" s="71"/>
    </row>
    <row r="58" spans="1:6" x14ac:dyDescent="0.3">
      <c r="A58"/>
      <c r="B58"/>
      <c r="C58" s="252"/>
      <c r="D58"/>
      <c r="E58"/>
      <c r="F58" s="10"/>
    </row>
  </sheetData>
  <pageMargins left="0.7" right="0.7" top="0.75" bottom="0.75" header="0.3" footer="0.3"/>
  <pageSetup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34" workbookViewId="0">
      <selection sqref="A1:IV65536"/>
    </sheetView>
  </sheetViews>
  <sheetFormatPr defaultRowHeight="16.5" x14ac:dyDescent="0.3"/>
  <cols>
    <col min="1" max="1" width="28.7109375" style="69" customWidth="1"/>
    <col min="2" max="2" width="28.7109375" style="70" customWidth="1"/>
    <col min="3" max="3" width="14.42578125" style="71" customWidth="1"/>
    <col min="4" max="4" width="19.28515625" style="72" customWidth="1"/>
    <col min="5" max="5" width="19.7109375" style="69" customWidth="1"/>
    <col min="6" max="6" width="13.5703125" style="103" customWidth="1"/>
    <col min="7" max="16384" width="9.140625" style="69"/>
  </cols>
  <sheetData>
    <row r="1" spans="1:6" s="60" customFormat="1" ht="15" x14ac:dyDescent="0.25">
      <c r="A1" s="60" t="s">
        <v>619</v>
      </c>
      <c r="B1" s="61"/>
      <c r="C1" s="61"/>
      <c r="D1" s="62"/>
      <c r="F1" s="100"/>
    </row>
    <row r="2" spans="1:6" s="63" customFormat="1" ht="15" x14ac:dyDescent="0.25">
      <c r="A2" s="63" t="s">
        <v>0</v>
      </c>
      <c r="B2" s="64" t="s">
        <v>86</v>
      </c>
      <c r="C2" s="64" t="s">
        <v>702</v>
      </c>
      <c r="D2" s="65" t="s">
        <v>703</v>
      </c>
      <c r="F2" s="101"/>
    </row>
    <row r="3" spans="1:6" s="66" customFormat="1" ht="15" x14ac:dyDescent="0.25">
      <c r="A3" s="66" t="s">
        <v>23</v>
      </c>
      <c r="B3" s="67"/>
      <c r="C3" s="67"/>
      <c r="D3" s="68"/>
      <c r="F3" s="102"/>
    </row>
    <row r="4" spans="1:6" x14ac:dyDescent="0.3">
      <c r="A4" s="69" t="s">
        <v>212</v>
      </c>
      <c r="B4" s="90">
        <v>190000</v>
      </c>
      <c r="C4" s="61">
        <v>134600</v>
      </c>
      <c r="D4" s="62">
        <f>C4/B4</f>
        <v>0.70842105263157895</v>
      </c>
      <c r="E4"/>
    </row>
    <row r="5" spans="1:6" x14ac:dyDescent="0.3">
      <c r="A5" s="69" t="s">
        <v>213</v>
      </c>
      <c r="B5" s="90">
        <v>210000</v>
      </c>
      <c r="C5" s="61"/>
      <c r="D5" s="62"/>
      <c r="E5"/>
    </row>
    <row r="6" spans="1:6" x14ac:dyDescent="0.3">
      <c r="A6" s="69" t="s">
        <v>214</v>
      </c>
      <c r="B6" s="90">
        <v>220000</v>
      </c>
      <c r="C6" s="61"/>
      <c r="D6" s="62"/>
      <c r="E6"/>
    </row>
    <row r="7" spans="1:6" s="73" customFormat="1" x14ac:dyDescent="0.3">
      <c r="A7" s="92" t="s">
        <v>92</v>
      </c>
      <c r="B7" s="88">
        <f>SUM(B4:B6)</f>
        <v>620000</v>
      </c>
      <c r="C7" s="88">
        <f>SUM(C4:C6)</f>
        <v>134600</v>
      </c>
      <c r="D7" s="89"/>
      <c r="F7" s="104"/>
    </row>
    <row r="8" spans="1:6" s="63" customFormat="1" ht="15" x14ac:dyDescent="0.25">
      <c r="A8" s="63" t="s">
        <v>0</v>
      </c>
      <c r="B8" s="64" t="s">
        <v>86</v>
      </c>
      <c r="C8" s="64" t="s">
        <v>702</v>
      </c>
      <c r="D8" s="65" t="s">
        <v>703</v>
      </c>
      <c r="F8" s="101"/>
    </row>
    <row r="9" spans="1:6" s="66" customFormat="1" ht="15" x14ac:dyDescent="0.25">
      <c r="A9" s="66" t="s">
        <v>93</v>
      </c>
      <c r="B9" s="67"/>
      <c r="C9" s="67"/>
      <c r="D9" s="68"/>
      <c r="F9" s="102"/>
    </row>
    <row r="10" spans="1:6" x14ac:dyDescent="0.3">
      <c r="A10" s="69" t="s">
        <v>212</v>
      </c>
      <c r="B10" s="90">
        <v>400000</v>
      </c>
      <c r="C10" s="61">
        <v>149300</v>
      </c>
      <c r="D10" s="62">
        <f>C10/B10</f>
        <v>0.37325000000000003</v>
      </c>
    </row>
    <row r="11" spans="1:6" x14ac:dyDescent="0.3">
      <c r="A11" s="69" t="s">
        <v>213</v>
      </c>
      <c r="B11" s="90">
        <v>200000</v>
      </c>
      <c r="C11" s="61"/>
      <c r="D11" s="62"/>
    </row>
    <row r="12" spans="1:6" x14ac:dyDescent="0.3">
      <c r="A12" s="69" t="s">
        <v>214</v>
      </c>
      <c r="B12" s="90">
        <v>175000</v>
      </c>
      <c r="C12" s="61"/>
      <c r="D12" s="62"/>
    </row>
    <row r="13" spans="1:6" s="73" customFormat="1" x14ac:dyDescent="0.3">
      <c r="A13" s="92" t="s">
        <v>92</v>
      </c>
      <c r="B13" s="88">
        <f>SUM(B10:B12)</f>
        <v>775000</v>
      </c>
      <c r="C13" s="88">
        <f>SUM(C10:C12)</f>
        <v>149300</v>
      </c>
      <c r="D13" s="89">
        <f>C13/B13</f>
        <v>0.19264516129032258</v>
      </c>
      <c r="F13" s="104"/>
    </row>
    <row r="14" spans="1:6" s="63" customFormat="1" ht="15" x14ac:dyDescent="0.25">
      <c r="A14" s="63" t="s">
        <v>0</v>
      </c>
      <c r="B14" s="64" t="s">
        <v>86</v>
      </c>
      <c r="C14" s="64" t="s">
        <v>702</v>
      </c>
      <c r="D14" s="65" t="s">
        <v>703</v>
      </c>
      <c r="F14" s="101"/>
    </row>
    <row r="15" spans="1:6" s="66" customFormat="1" ht="15" x14ac:dyDescent="0.25">
      <c r="A15" s="66" t="s">
        <v>94</v>
      </c>
      <c r="B15" s="67"/>
      <c r="C15" s="74"/>
      <c r="D15" s="68"/>
      <c r="F15" s="102"/>
    </row>
    <row r="16" spans="1:6" x14ac:dyDescent="0.3">
      <c r="A16" s="69" t="s">
        <v>212</v>
      </c>
      <c r="B16" s="90">
        <v>75000</v>
      </c>
      <c r="C16" s="91">
        <v>67800</v>
      </c>
      <c r="D16" s="62">
        <f>C16/B16</f>
        <v>0.90400000000000003</v>
      </c>
    </row>
    <row r="17" spans="1:6" x14ac:dyDescent="0.3">
      <c r="A17" s="69" t="s">
        <v>213</v>
      </c>
      <c r="B17" s="90">
        <v>75000</v>
      </c>
      <c r="C17" s="91"/>
      <c r="D17" s="62"/>
    </row>
    <row r="18" spans="1:6" x14ac:dyDescent="0.3">
      <c r="A18" s="69" t="s">
        <v>214</v>
      </c>
      <c r="B18" s="90">
        <v>75000</v>
      </c>
      <c r="C18" s="61"/>
      <c r="D18" s="62"/>
    </row>
    <row r="19" spans="1:6" s="60" customFormat="1" ht="15" x14ac:dyDescent="0.25">
      <c r="A19" s="92" t="s">
        <v>92</v>
      </c>
      <c r="B19" s="88">
        <f>SUM(B16:B18)</f>
        <v>225000</v>
      </c>
      <c r="C19" s="88">
        <f>SUM(C16:C18)</f>
        <v>67800</v>
      </c>
      <c r="D19" s="89">
        <f>C19/B19</f>
        <v>0.30133333333333334</v>
      </c>
      <c r="F19" s="100"/>
    </row>
    <row r="20" spans="1:6" s="63" customFormat="1" ht="15" x14ac:dyDescent="0.25">
      <c r="A20" s="63" t="s">
        <v>0</v>
      </c>
      <c r="B20" s="64" t="s">
        <v>86</v>
      </c>
      <c r="C20" s="64" t="s">
        <v>702</v>
      </c>
      <c r="D20" s="65" t="s">
        <v>703</v>
      </c>
      <c r="F20" s="101"/>
    </row>
    <row r="21" spans="1:6" s="66" customFormat="1" ht="15" x14ac:dyDescent="0.25">
      <c r="A21" s="66" t="s">
        <v>21</v>
      </c>
      <c r="B21" s="67"/>
      <c r="C21" s="67"/>
      <c r="D21" s="68"/>
      <c r="F21" s="102"/>
    </row>
    <row r="22" spans="1:6" x14ac:dyDescent="0.3">
      <c r="A22" s="69" t="s">
        <v>212</v>
      </c>
      <c r="B22" s="90">
        <v>450000</v>
      </c>
      <c r="C22" s="61">
        <v>394567</v>
      </c>
      <c r="D22" s="62">
        <f>C22/B22</f>
        <v>0.87681555555555557</v>
      </c>
    </row>
    <row r="23" spans="1:6" x14ac:dyDescent="0.3">
      <c r="A23" s="69" t="s">
        <v>213</v>
      </c>
      <c r="B23" s="90">
        <v>500000</v>
      </c>
      <c r="C23" s="61"/>
      <c r="D23" s="62"/>
    </row>
    <row r="24" spans="1:6" x14ac:dyDescent="0.3">
      <c r="A24" s="69" t="s">
        <v>214</v>
      </c>
      <c r="B24" s="90">
        <v>150000</v>
      </c>
      <c r="C24" s="61"/>
      <c r="D24" s="62"/>
    </row>
    <row r="25" spans="1:6" s="60" customFormat="1" ht="15" x14ac:dyDescent="0.25">
      <c r="A25" s="92" t="s">
        <v>92</v>
      </c>
      <c r="B25" s="88">
        <f>SUM(B22:B24)</f>
        <v>1100000</v>
      </c>
      <c r="C25" s="88">
        <f>SUM(C22:C24)</f>
        <v>394567</v>
      </c>
      <c r="D25" s="89">
        <f>C25/B25</f>
        <v>0.35869727272727275</v>
      </c>
      <c r="F25" s="100"/>
    </row>
    <row r="26" spans="1:6" s="63" customFormat="1" ht="15" x14ac:dyDescent="0.25">
      <c r="A26" s="63" t="s">
        <v>0</v>
      </c>
      <c r="B26" s="64" t="s">
        <v>86</v>
      </c>
      <c r="C26" s="64" t="s">
        <v>702</v>
      </c>
      <c r="D26" s="65" t="s">
        <v>703</v>
      </c>
      <c r="F26" s="101"/>
    </row>
    <row r="27" spans="1:6" s="66" customFormat="1" ht="15" x14ac:dyDescent="0.25">
      <c r="A27" s="66" t="s">
        <v>11</v>
      </c>
      <c r="B27" s="67"/>
      <c r="C27" s="67"/>
      <c r="D27" s="68"/>
      <c r="F27" s="102"/>
    </row>
    <row r="28" spans="1:6" x14ac:dyDescent="0.3">
      <c r="A28" s="69" t="s">
        <v>212</v>
      </c>
      <c r="B28" s="90">
        <v>425000</v>
      </c>
      <c r="C28" s="61">
        <v>131589</v>
      </c>
      <c r="D28" s="62">
        <f>C28/B28</f>
        <v>0.30962117647058823</v>
      </c>
    </row>
    <row r="29" spans="1:6" x14ac:dyDescent="0.3">
      <c r="A29" s="69" t="s">
        <v>213</v>
      </c>
      <c r="B29" s="90">
        <v>400000</v>
      </c>
      <c r="C29" s="61"/>
      <c r="D29" s="62"/>
    </row>
    <row r="30" spans="1:6" x14ac:dyDescent="0.3">
      <c r="A30" s="69" t="s">
        <v>214</v>
      </c>
      <c r="B30" s="90">
        <v>150000</v>
      </c>
      <c r="C30" s="61"/>
      <c r="D30" s="62"/>
    </row>
    <row r="31" spans="1:6" s="60" customFormat="1" ht="15" x14ac:dyDescent="0.25">
      <c r="A31" s="92" t="s">
        <v>92</v>
      </c>
      <c r="B31" s="88">
        <f>SUM(B28:B30)</f>
        <v>975000</v>
      </c>
      <c r="C31" s="88">
        <f>SUM(C28:C30)</f>
        <v>131589</v>
      </c>
      <c r="D31" s="89"/>
      <c r="F31" s="100"/>
    </row>
    <row r="32" spans="1:6" s="60" customFormat="1" ht="15" x14ac:dyDescent="0.25">
      <c r="A32" s="92"/>
      <c r="B32" s="88"/>
      <c r="C32" s="88"/>
      <c r="D32" s="89"/>
      <c r="F32" s="100"/>
    </row>
    <row r="33" spans="1:6" s="183" customFormat="1" x14ac:dyDescent="0.3">
      <c r="A33" s="178" t="s">
        <v>704</v>
      </c>
      <c r="B33" s="179"/>
      <c r="C33" s="180"/>
      <c r="D33" s="181"/>
      <c r="E33" s="178" t="s">
        <v>902</v>
      </c>
      <c r="F33" s="182" t="s">
        <v>903</v>
      </c>
    </row>
    <row r="34" spans="1:6" s="73" customFormat="1" x14ac:dyDescent="0.3">
      <c r="A34" s="69" t="s">
        <v>212</v>
      </c>
      <c r="B34" s="77">
        <v>1400000</v>
      </c>
      <c r="C34" s="61"/>
      <c r="D34" s="62"/>
      <c r="E34" s="98"/>
      <c r="F34" s="106"/>
    </row>
    <row r="35" spans="1:6" s="73" customFormat="1" x14ac:dyDescent="0.3">
      <c r="A35" s="69" t="s">
        <v>213</v>
      </c>
      <c r="B35" s="77">
        <v>1100000</v>
      </c>
      <c r="C35" s="61"/>
      <c r="D35" s="62"/>
      <c r="E35" s="98"/>
      <c r="F35" s="106"/>
    </row>
    <row r="36" spans="1:6" s="73" customFormat="1" x14ac:dyDescent="0.3">
      <c r="A36" s="69" t="s">
        <v>214</v>
      </c>
      <c r="B36" s="77">
        <v>600000</v>
      </c>
      <c r="C36" s="61"/>
      <c r="D36" s="62"/>
      <c r="E36" s="98"/>
      <c r="F36" s="106"/>
    </row>
    <row r="37" spans="1:6" x14ac:dyDescent="0.3">
      <c r="A37" s="97" t="s">
        <v>92</v>
      </c>
      <c r="B37" s="93">
        <f>SUM(B34:B36)</f>
        <v>3100000</v>
      </c>
      <c r="C37" s="94">
        <f>SUM(C34:C36)</f>
        <v>0</v>
      </c>
      <c r="D37" s="95"/>
      <c r="E37" s="99">
        <f>SUM(E34:E36)</f>
        <v>0</v>
      </c>
      <c r="F37" s="106"/>
    </row>
    <row r="38" spans="1:6" x14ac:dyDescent="0.3">
      <c r="A38" s="75" t="s">
        <v>838</v>
      </c>
      <c r="E38" s="75" t="s">
        <v>904</v>
      </c>
      <c r="F38" s="105" t="s">
        <v>903</v>
      </c>
    </row>
    <row r="39" spans="1:6" x14ac:dyDescent="0.3">
      <c r="A39" s="69" t="s">
        <v>212</v>
      </c>
      <c r="B39" s="77"/>
      <c r="C39" s="61"/>
      <c r="D39" s="62"/>
      <c r="E39" s="98"/>
      <c r="F39" s="106"/>
    </row>
    <row r="40" spans="1:6" x14ac:dyDescent="0.3">
      <c r="A40" s="69" t="s">
        <v>213</v>
      </c>
      <c r="B40" s="77"/>
      <c r="C40" s="61"/>
      <c r="D40" s="62"/>
      <c r="E40" s="98"/>
      <c r="F40" s="106"/>
    </row>
    <row r="41" spans="1:6" x14ac:dyDescent="0.3">
      <c r="A41" s="69" t="s">
        <v>214</v>
      </c>
      <c r="B41" s="77"/>
      <c r="C41" s="61"/>
      <c r="D41" s="62"/>
      <c r="E41" s="98"/>
      <c r="F41" s="106"/>
    </row>
    <row r="42" spans="1:6" s="63" customFormat="1" x14ac:dyDescent="0.3">
      <c r="A42" s="97" t="s">
        <v>92</v>
      </c>
      <c r="B42" s="93">
        <f>SUM(B39:B41)</f>
        <v>0</v>
      </c>
      <c r="C42" s="94">
        <f>SUM(C39:C41)</f>
        <v>0</v>
      </c>
      <c r="D42" s="95"/>
      <c r="E42" s="99">
        <f>SUM(E39:E41)</f>
        <v>0</v>
      </c>
      <c r="F42" s="106"/>
    </row>
    <row r="43" spans="1:6" x14ac:dyDescent="0.3">
      <c r="A43" s="75" t="s">
        <v>705</v>
      </c>
      <c r="B43" s="75" t="s">
        <v>612</v>
      </c>
      <c r="E43" s="75" t="s">
        <v>905</v>
      </c>
      <c r="F43" s="105" t="s">
        <v>903</v>
      </c>
    </row>
    <row r="44" spans="1:6" x14ac:dyDescent="0.3">
      <c r="A44" s="69" t="s">
        <v>212</v>
      </c>
      <c r="B44" s="177">
        <v>500000</v>
      </c>
      <c r="C44" s="61"/>
      <c r="D44" s="62"/>
      <c r="E44" s="98"/>
      <c r="F44" s="106"/>
    </row>
    <row r="45" spans="1:6" x14ac:dyDescent="0.3">
      <c r="A45" s="69" t="s">
        <v>213</v>
      </c>
      <c r="B45" s="177">
        <v>500000</v>
      </c>
      <c r="C45" s="61"/>
      <c r="D45" s="62"/>
      <c r="E45" s="98"/>
      <c r="F45" s="106"/>
    </row>
    <row r="46" spans="1:6" x14ac:dyDescent="0.3">
      <c r="A46" s="69" t="s">
        <v>214</v>
      </c>
      <c r="B46" s="177">
        <v>2000000</v>
      </c>
      <c r="C46" s="61"/>
      <c r="D46" s="62"/>
      <c r="E46" s="98"/>
      <c r="F46" s="106"/>
    </row>
    <row r="47" spans="1:6" x14ac:dyDescent="0.3">
      <c r="A47" s="97" t="s">
        <v>92</v>
      </c>
      <c r="B47" s="96">
        <f>SUM(B44:B46)</f>
        <v>3000000</v>
      </c>
      <c r="C47" s="94">
        <f>SUM(C44:C46)</f>
        <v>0</v>
      </c>
      <c r="D47" s="95"/>
      <c r="E47" s="99">
        <f>SUM(E44:E46)</f>
        <v>0</v>
      </c>
      <c r="F47" s="106"/>
    </row>
    <row r="48" spans="1:6" x14ac:dyDescent="0.3">
      <c r="A48" s="80"/>
      <c r="B48" s="81"/>
      <c r="C48" s="82"/>
      <c r="D48" s="83"/>
    </row>
    <row r="49" spans="1:4" x14ac:dyDescent="0.3">
      <c r="A49" s="80"/>
      <c r="B49" s="82" t="s">
        <v>86</v>
      </c>
      <c r="C49" s="82" t="s">
        <v>702</v>
      </c>
      <c r="D49" s="83" t="s">
        <v>931</v>
      </c>
    </row>
    <row r="50" spans="1:4" x14ac:dyDescent="0.3">
      <c r="A50" s="75" t="s">
        <v>958</v>
      </c>
      <c r="B50" s="71">
        <v>500000</v>
      </c>
    </row>
    <row r="51" spans="1:4" x14ac:dyDescent="0.3">
      <c r="A51" s="75" t="s">
        <v>959</v>
      </c>
      <c r="B51" s="71">
        <v>450000</v>
      </c>
    </row>
    <row r="52" spans="1:4" x14ac:dyDescent="0.3">
      <c r="A52" s="75" t="s">
        <v>960</v>
      </c>
      <c r="B52" s="71">
        <v>750000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A6" sqref="A6"/>
    </sheetView>
  </sheetViews>
  <sheetFormatPr defaultRowHeight="15" x14ac:dyDescent="0.25"/>
  <cols>
    <col min="1" max="1" width="15.140625" style="187" customWidth="1"/>
    <col min="2" max="2" width="40.7109375" style="187" customWidth="1"/>
    <col min="3" max="3" width="15" style="188" customWidth="1"/>
    <col min="4" max="16384" width="9.140625" style="187"/>
  </cols>
  <sheetData>
    <row r="1" spans="1:3" s="185" customFormat="1" ht="14.25" x14ac:dyDescent="0.2">
      <c r="A1" s="185" t="s">
        <v>0</v>
      </c>
      <c r="B1" s="185" t="s">
        <v>971</v>
      </c>
      <c r="C1" s="186" t="s">
        <v>107</v>
      </c>
    </row>
    <row r="2" spans="1:3" x14ac:dyDescent="0.25">
      <c r="A2" s="187" t="s">
        <v>66</v>
      </c>
      <c r="B2" s="187" t="s">
        <v>972</v>
      </c>
      <c r="C2" s="188">
        <v>15000</v>
      </c>
    </row>
    <row r="3" spans="1:3" x14ac:dyDescent="0.25">
      <c r="A3" s="187" t="s">
        <v>66</v>
      </c>
      <c r="B3" s="187" t="s">
        <v>256</v>
      </c>
      <c r="C3" s="188">
        <v>15000</v>
      </c>
    </row>
    <row r="4" spans="1:3" x14ac:dyDescent="0.25">
      <c r="A4" s="187" t="s">
        <v>66</v>
      </c>
      <c r="B4" s="187" t="s">
        <v>973</v>
      </c>
      <c r="C4" s="188">
        <v>15000</v>
      </c>
    </row>
    <row r="5" spans="1:3" x14ac:dyDescent="0.25">
      <c r="A5" s="187" t="s">
        <v>66</v>
      </c>
      <c r="B5" s="187" t="s">
        <v>974</v>
      </c>
      <c r="C5" s="188">
        <v>15000</v>
      </c>
    </row>
    <row r="6" spans="1:3" x14ac:dyDescent="0.25">
      <c r="A6" s="187" t="s">
        <v>66</v>
      </c>
      <c r="B6" s="187" t="s">
        <v>975</v>
      </c>
      <c r="C6" s="188">
        <v>15000</v>
      </c>
    </row>
    <row r="7" spans="1:3" x14ac:dyDescent="0.25">
      <c r="A7" s="187" t="s">
        <v>66</v>
      </c>
      <c r="B7" s="187" t="s">
        <v>980</v>
      </c>
      <c r="C7" s="188">
        <v>17800</v>
      </c>
    </row>
    <row r="8" spans="1:3" x14ac:dyDescent="0.25">
      <c r="A8" s="187" t="s">
        <v>66</v>
      </c>
      <c r="B8" s="187" t="s">
        <v>981</v>
      </c>
      <c r="C8" s="188">
        <v>30800</v>
      </c>
    </row>
    <row r="9" spans="1:3" x14ac:dyDescent="0.25">
      <c r="A9" s="187" t="s">
        <v>66</v>
      </c>
      <c r="B9" s="187" t="s">
        <v>789</v>
      </c>
      <c r="C9" s="188">
        <v>15000</v>
      </c>
    </row>
    <row r="10" spans="1:3" x14ac:dyDescent="0.25">
      <c r="A10" s="187" t="s">
        <v>19</v>
      </c>
      <c r="B10" s="187" t="s">
        <v>982</v>
      </c>
      <c r="C10" s="188">
        <v>2000</v>
      </c>
    </row>
    <row r="11" spans="1:3" x14ac:dyDescent="0.25">
      <c r="A11" s="187" t="s">
        <v>19</v>
      </c>
      <c r="B11" s="187" t="s">
        <v>576</v>
      </c>
      <c r="C11" s="188">
        <v>5000</v>
      </c>
    </row>
    <row r="12" spans="1:3" x14ac:dyDescent="0.25">
      <c r="A12" s="187" t="s">
        <v>19</v>
      </c>
      <c r="B12" s="187" t="s">
        <v>577</v>
      </c>
      <c r="C12" s="188">
        <v>2500</v>
      </c>
    </row>
    <row r="13" spans="1:3" x14ac:dyDescent="0.25">
      <c r="A13" s="187" t="s">
        <v>19</v>
      </c>
      <c r="B13" s="187" t="s">
        <v>983</v>
      </c>
      <c r="C13" s="188">
        <v>2500</v>
      </c>
    </row>
    <row r="14" spans="1:3" x14ac:dyDescent="0.25">
      <c r="A14" s="187" t="s">
        <v>19</v>
      </c>
      <c r="B14" s="187" t="s">
        <v>984</v>
      </c>
      <c r="C14" s="188">
        <v>10000</v>
      </c>
    </row>
    <row r="15" spans="1:3" x14ac:dyDescent="0.25">
      <c r="A15" s="187" t="s">
        <v>19</v>
      </c>
      <c r="B15" s="187" t="s">
        <v>985</v>
      </c>
      <c r="C15" s="188">
        <v>2500</v>
      </c>
    </row>
    <row r="16" spans="1:3" x14ac:dyDescent="0.25">
      <c r="A16" s="187" t="s">
        <v>19</v>
      </c>
      <c r="B16" s="187" t="s">
        <v>986</v>
      </c>
      <c r="C16" s="188">
        <v>2500</v>
      </c>
    </row>
    <row r="17" spans="1:3" x14ac:dyDescent="0.25">
      <c r="A17" s="187" t="s">
        <v>21</v>
      </c>
      <c r="B17" s="187" t="s">
        <v>992</v>
      </c>
      <c r="C17" s="188">
        <v>10000</v>
      </c>
    </row>
    <row r="18" spans="1:3" x14ac:dyDescent="0.25">
      <c r="A18" s="187" t="s">
        <v>21</v>
      </c>
      <c r="B18" s="187" t="s">
        <v>993</v>
      </c>
      <c r="C18" s="188">
        <v>10000</v>
      </c>
    </row>
    <row r="19" spans="1:3" x14ac:dyDescent="0.25">
      <c r="A19" s="187" t="s">
        <v>21</v>
      </c>
      <c r="B19" s="187" t="s">
        <v>136</v>
      </c>
      <c r="C19" s="188">
        <v>28000</v>
      </c>
    </row>
    <row r="20" spans="1:3" x14ac:dyDescent="0.25">
      <c r="A20" s="187" t="s">
        <v>21</v>
      </c>
      <c r="B20" s="187" t="s">
        <v>994</v>
      </c>
      <c r="C20" s="188">
        <v>5000</v>
      </c>
    </row>
    <row r="21" spans="1:3" x14ac:dyDescent="0.25">
      <c r="A21" s="187" t="s">
        <v>21</v>
      </c>
      <c r="B21" s="187" t="s">
        <v>311</v>
      </c>
      <c r="C21" s="188">
        <v>5000</v>
      </c>
    </row>
    <row r="22" spans="1:3" x14ac:dyDescent="0.25">
      <c r="A22" s="187" t="s">
        <v>21</v>
      </c>
      <c r="B22" s="187" t="s">
        <v>995</v>
      </c>
      <c r="C22" s="188">
        <v>20000</v>
      </c>
    </row>
    <row r="23" spans="1:3" x14ac:dyDescent="0.25">
      <c r="A23" s="187" t="s">
        <v>21</v>
      </c>
      <c r="B23" s="187" t="s">
        <v>996</v>
      </c>
      <c r="C23" s="188">
        <v>10000</v>
      </c>
    </row>
    <row r="24" spans="1:3" x14ac:dyDescent="0.25">
      <c r="A24" s="187" t="s">
        <v>21</v>
      </c>
      <c r="B24" s="187" t="s">
        <v>997</v>
      </c>
      <c r="C24" s="188">
        <v>30800</v>
      </c>
    </row>
    <row r="25" spans="1:3" x14ac:dyDescent="0.25">
      <c r="A25" s="187" t="s">
        <v>21</v>
      </c>
      <c r="B25" s="187" t="s">
        <v>998</v>
      </c>
      <c r="C25" s="188">
        <v>5000</v>
      </c>
    </row>
    <row r="26" spans="1:3" x14ac:dyDescent="0.25">
      <c r="A26" s="187" t="s">
        <v>21</v>
      </c>
      <c r="B26" s="187" t="s">
        <v>999</v>
      </c>
      <c r="C26" s="188">
        <v>5000</v>
      </c>
    </row>
    <row r="27" spans="1:3" x14ac:dyDescent="0.25">
      <c r="A27" s="187" t="s">
        <v>21</v>
      </c>
      <c r="B27" s="187" t="s">
        <v>976</v>
      </c>
      <c r="C27" s="188">
        <v>52000</v>
      </c>
    </row>
    <row r="28" spans="1:3" x14ac:dyDescent="0.25">
      <c r="A28" s="187" t="s">
        <v>21</v>
      </c>
      <c r="B28" s="187" t="s">
        <v>977</v>
      </c>
      <c r="C28" s="188">
        <v>8000</v>
      </c>
    </row>
    <row r="29" spans="1:3" x14ac:dyDescent="0.25">
      <c r="A29" s="187" t="s">
        <v>21</v>
      </c>
      <c r="B29" s="187" t="s">
        <v>978</v>
      </c>
      <c r="C29" s="188">
        <v>25000</v>
      </c>
    </row>
    <row r="30" spans="1:3" x14ac:dyDescent="0.25">
      <c r="A30" s="187" t="s">
        <v>21</v>
      </c>
      <c r="B30" s="187" t="s">
        <v>979</v>
      </c>
      <c r="C30" s="188">
        <v>5000</v>
      </c>
    </row>
    <row r="31" spans="1:3" x14ac:dyDescent="0.25">
      <c r="A31" s="187" t="s">
        <v>11</v>
      </c>
      <c r="B31" s="187" t="s">
        <v>987</v>
      </c>
      <c r="C31" s="188">
        <v>10000</v>
      </c>
    </row>
    <row r="32" spans="1:3" x14ac:dyDescent="0.25">
      <c r="A32" s="187" t="s">
        <v>11</v>
      </c>
      <c r="B32" s="187" t="s">
        <v>988</v>
      </c>
      <c r="C32" s="188">
        <v>40000</v>
      </c>
    </row>
    <row r="33" spans="1:3" x14ac:dyDescent="0.25">
      <c r="A33" s="187" t="s">
        <v>11</v>
      </c>
      <c r="B33" s="187" t="s">
        <v>989</v>
      </c>
      <c r="C33" s="188">
        <v>15000</v>
      </c>
    </row>
    <row r="34" spans="1:3" x14ac:dyDescent="0.25">
      <c r="A34" s="187" t="s">
        <v>11</v>
      </c>
      <c r="B34" s="187" t="s">
        <v>658</v>
      </c>
      <c r="C34" s="188">
        <v>10000</v>
      </c>
    </row>
    <row r="35" spans="1:3" x14ac:dyDescent="0.25">
      <c r="A35" s="187" t="s">
        <v>11</v>
      </c>
      <c r="B35" s="187" t="s">
        <v>990</v>
      </c>
      <c r="C35" s="188">
        <v>5000</v>
      </c>
    </row>
    <row r="36" spans="1:3" x14ac:dyDescent="0.25">
      <c r="A36" s="187" t="s">
        <v>652</v>
      </c>
      <c r="B36" s="187" t="s">
        <v>991</v>
      </c>
      <c r="C36" s="188">
        <v>5000</v>
      </c>
    </row>
    <row r="37" spans="1:3" s="189" customFormat="1" x14ac:dyDescent="0.25">
      <c r="C37" s="186">
        <f>SUM(C2:C36)</f>
        <v>469400</v>
      </c>
    </row>
  </sheetData>
  <pageMargins left="0.7" right="0.7" top="0.75" bottom="0.75" header="0.3" footer="0.3"/>
  <pageSetup orientation="portrait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19" workbookViewId="0">
      <selection sqref="A1:IV65536"/>
    </sheetView>
  </sheetViews>
  <sheetFormatPr defaultRowHeight="16.5" x14ac:dyDescent="0.3"/>
  <cols>
    <col min="1" max="1" width="28.7109375" style="69" customWidth="1"/>
    <col min="2" max="2" width="28.7109375" style="70" customWidth="1"/>
    <col min="3" max="3" width="14.42578125" style="71" customWidth="1"/>
    <col min="4" max="4" width="19.28515625" style="72" customWidth="1"/>
    <col min="5" max="5" width="19.7109375" style="69" customWidth="1"/>
    <col min="6" max="6" width="13.5703125" style="103" customWidth="1"/>
    <col min="7" max="16384" width="9.140625" style="69"/>
  </cols>
  <sheetData>
    <row r="1" spans="1:6" s="60" customFormat="1" ht="15" x14ac:dyDescent="0.25">
      <c r="A1" s="60" t="s">
        <v>619</v>
      </c>
      <c r="B1" s="61"/>
      <c r="C1" s="61"/>
      <c r="D1" s="62"/>
      <c r="F1" s="100"/>
    </row>
    <row r="2" spans="1:6" s="63" customFormat="1" ht="15" x14ac:dyDescent="0.25">
      <c r="A2" s="63" t="s">
        <v>0</v>
      </c>
      <c r="B2" s="64" t="s">
        <v>86</v>
      </c>
      <c r="C2" s="64" t="s">
        <v>702</v>
      </c>
      <c r="D2" s="65" t="s">
        <v>703</v>
      </c>
      <c r="F2" s="101"/>
    </row>
    <row r="3" spans="1:6" s="66" customFormat="1" ht="15" x14ac:dyDescent="0.25">
      <c r="A3" s="66" t="s">
        <v>23</v>
      </c>
      <c r="B3" s="67"/>
      <c r="C3" s="67"/>
      <c r="D3" s="68"/>
      <c r="F3" s="102"/>
    </row>
    <row r="4" spans="1:6" x14ac:dyDescent="0.3">
      <c r="A4" s="69" t="s">
        <v>209</v>
      </c>
      <c r="B4" s="90">
        <v>315000</v>
      </c>
      <c r="C4" s="61">
        <v>170100</v>
      </c>
      <c r="D4" s="62">
        <f>C4/B4</f>
        <v>0.54</v>
      </c>
    </row>
    <row r="5" spans="1:6" x14ac:dyDescent="0.3">
      <c r="A5" s="69" t="s">
        <v>210</v>
      </c>
      <c r="B5" s="90">
        <v>110000</v>
      </c>
      <c r="C5" s="61">
        <v>95800</v>
      </c>
      <c r="D5" s="62">
        <f>C5/B5</f>
        <v>0.87090909090909085</v>
      </c>
    </row>
    <row r="6" spans="1:6" x14ac:dyDescent="0.3">
      <c r="A6" s="69" t="s">
        <v>211</v>
      </c>
      <c r="B6" s="90">
        <v>550000</v>
      </c>
      <c r="C6" s="61">
        <v>274226</v>
      </c>
      <c r="D6" s="62">
        <f>C6/B6</f>
        <v>0.4985927272727273</v>
      </c>
    </row>
    <row r="7" spans="1:6" s="73" customFormat="1" x14ac:dyDescent="0.3">
      <c r="A7" s="92" t="s">
        <v>92</v>
      </c>
      <c r="B7" s="88">
        <f>SUM(B4:B6)</f>
        <v>975000</v>
      </c>
      <c r="C7" s="88">
        <f>SUM(C4:C6)</f>
        <v>540126</v>
      </c>
      <c r="D7" s="89">
        <f>C7/B7</f>
        <v>0.55397538461538465</v>
      </c>
      <c r="F7" s="104"/>
    </row>
    <row r="8" spans="1:6" s="63" customFormat="1" ht="15" x14ac:dyDescent="0.25">
      <c r="A8" s="63" t="s">
        <v>0</v>
      </c>
      <c r="B8" s="64" t="s">
        <v>86</v>
      </c>
      <c r="C8" s="64" t="s">
        <v>702</v>
      </c>
      <c r="D8" s="65" t="s">
        <v>703</v>
      </c>
      <c r="F8" s="101"/>
    </row>
    <row r="9" spans="1:6" s="66" customFormat="1" ht="15" x14ac:dyDescent="0.25">
      <c r="A9" s="66" t="s">
        <v>93</v>
      </c>
      <c r="B9" s="67"/>
      <c r="C9" s="67"/>
      <c r="D9" s="68"/>
      <c r="F9" s="102"/>
    </row>
    <row r="10" spans="1:6" x14ac:dyDescent="0.3">
      <c r="A10" s="69" t="s">
        <v>209</v>
      </c>
      <c r="B10" s="90">
        <v>135000</v>
      </c>
      <c r="C10" s="61">
        <v>215385</v>
      </c>
      <c r="D10" s="62">
        <f>C10/B10</f>
        <v>1.5954444444444444</v>
      </c>
    </row>
    <row r="11" spans="1:6" x14ac:dyDescent="0.3">
      <c r="A11" s="69" t="s">
        <v>210</v>
      </c>
      <c r="B11" s="90">
        <v>400000</v>
      </c>
      <c r="C11" s="61">
        <v>188846</v>
      </c>
      <c r="D11" s="62">
        <f>C11/B11</f>
        <v>0.47211500000000001</v>
      </c>
    </row>
    <row r="12" spans="1:6" x14ac:dyDescent="0.3">
      <c r="A12" s="69" t="s">
        <v>211</v>
      </c>
      <c r="B12" s="90">
        <v>200000</v>
      </c>
      <c r="C12" s="61">
        <v>101600</v>
      </c>
      <c r="D12" s="62">
        <f>C12/B12</f>
        <v>0.50800000000000001</v>
      </c>
    </row>
    <row r="13" spans="1:6" s="73" customFormat="1" x14ac:dyDescent="0.3">
      <c r="A13" s="92" t="s">
        <v>92</v>
      </c>
      <c r="B13" s="88">
        <f>SUM(B10:B12)</f>
        <v>735000</v>
      </c>
      <c r="C13" s="88">
        <f>SUM(C10:C12)</f>
        <v>505831</v>
      </c>
      <c r="D13" s="89">
        <f>C13/B13</f>
        <v>0.68820544217687074</v>
      </c>
      <c r="F13" s="104"/>
    </row>
    <row r="14" spans="1:6" s="63" customFormat="1" ht="15" x14ac:dyDescent="0.25">
      <c r="A14" s="63" t="s">
        <v>0</v>
      </c>
      <c r="B14" s="64" t="s">
        <v>86</v>
      </c>
      <c r="C14" s="64" t="s">
        <v>702</v>
      </c>
      <c r="D14" s="65" t="s">
        <v>703</v>
      </c>
      <c r="F14" s="101"/>
    </row>
    <row r="15" spans="1:6" s="66" customFormat="1" ht="15" x14ac:dyDescent="0.25">
      <c r="A15" s="66" t="s">
        <v>94</v>
      </c>
      <c r="B15" s="67"/>
      <c r="C15" s="74"/>
      <c r="D15" s="68"/>
      <c r="F15" s="102"/>
    </row>
    <row r="16" spans="1:6" x14ac:dyDescent="0.3">
      <c r="A16" s="69" t="s">
        <v>209</v>
      </c>
      <c r="B16" s="90">
        <v>500000</v>
      </c>
      <c r="C16" s="91">
        <v>244100</v>
      </c>
      <c r="D16" s="62">
        <f>C16/B16</f>
        <v>0.48820000000000002</v>
      </c>
    </row>
    <row r="17" spans="1:6" x14ac:dyDescent="0.3">
      <c r="A17" s="69" t="s">
        <v>210</v>
      </c>
      <c r="B17" s="90">
        <v>75000</v>
      </c>
      <c r="C17" s="91">
        <v>70650</v>
      </c>
      <c r="D17" s="62">
        <f>C17/B17</f>
        <v>0.94199999999999995</v>
      </c>
    </row>
    <row r="18" spans="1:6" x14ac:dyDescent="0.3">
      <c r="A18" s="69" t="s">
        <v>211</v>
      </c>
      <c r="B18" s="90">
        <v>200000</v>
      </c>
      <c r="C18" s="61">
        <v>51850</v>
      </c>
      <c r="D18" s="62">
        <f>C18/B18</f>
        <v>0.25924999999999998</v>
      </c>
    </row>
    <row r="19" spans="1:6" s="60" customFormat="1" ht="15" x14ac:dyDescent="0.25">
      <c r="A19" s="92" t="s">
        <v>92</v>
      </c>
      <c r="B19" s="88">
        <f>SUM(B16:B18)</f>
        <v>775000</v>
      </c>
      <c r="C19" s="88">
        <f>SUM(C16:C18)</f>
        <v>366600</v>
      </c>
      <c r="D19" s="89">
        <f>C19/B19</f>
        <v>0.47303225806451615</v>
      </c>
      <c r="F19" s="100"/>
    </row>
    <row r="20" spans="1:6" s="63" customFormat="1" ht="15" x14ac:dyDescent="0.25">
      <c r="A20" s="63" t="s">
        <v>0</v>
      </c>
      <c r="B20" s="64" t="s">
        <v>86</v>
      </c>
      <c r="C20" s="64" t="s">
        <v>702</v>
      </c>
      <c r="D20" s="65" t="s">
        <v>703</v>
      </c>
      <c r="F20" s="101"/>
    </row>
    <row r="21" spans="1:6" s="66" customFormat="1" ht="15" x14ac:dyDescent="0.25">
      <c r="A21" s="66" t="s">
        <v>21</v>
      </c>
      <c r="B21" s="67"/>
      <c r="C21" s="67"/>
      <c r="D21" s="68"/>
      <c r="F21" s="102"/>
    </row>
    <row r="22" spans="1:6" x14ac:dyDescent="0.3">
      <c r="A22" s="73" t="s">
        <v>209</v>
      </c>
      <c r="B22" s="90">
        <v>150000</v>
      </c>
      <c r="C22" s="61">
        <v>199550</v>
      </c>
      <c r="D22" s="62">
        <f>C22/B22</f>
        <v>1.3303333333333334</v>
      </c>
    </row>
    <row r="23" spans="1:6" x14ac:dyDescent="0.3">
      <c r="A23" s="73" t="s">
        <v>210</v>
      </c>
      <c r="B23" s="90">
        <v>500000</v>
      </c>
      <c r="C23" s="61">
        <v>207765</v>
      </c>
      <c r="D23" s="62">
        <f>C23/B23</f>
        <v>0.41553000000000001</v>
      </c>
    </row>
    <row r="24" spans="1:6" x14ac:dyDescent="0.3">
      <c r="A24" s="73" t="s">
        <v>211</v>
      </c>
      <c r="B24" s="90">
        <v>1100000</v>
      </c>
      <c r="C24" s="61">
        <v>574680</v>
      </c>
      <c r="D24" s="62">
        <f>C24/B24</f>
        <v>0.52243636363636359</v>
      </c>
    </row>
    <row r="25" spans="1:6" s="60" customFormat="1" ht="15" x14ac:dyDescent="0.25">
      <c r="A25" s="92" t="s">
        <v>92</v>
      </c>
      <c r="B25" s="88">
        <f>SUM(B22:B24)</f>
        <v>1750000</v>
      </c>
      <c r="C25" s="88">
        <f>SUM(C22:C24)</f>
        <v>981995</v>
      </c>
      <c r="D25" s="89">
        <f>C25/B25</f>
        <v>0.56113999999999997</v>
      </c>
      <c r="F25" s="100"/>
    </row>
    <row r="26" spans="1:6" s="63" customFormat="1" ht="15" x14ac:dyDescent="0.25">
      <c r="A26" s="63" t="s">
        <v>0</v>
      </c>
      <c r="B26" s="64" t="s">
        <v>86</v>
      </c>
      <c r="C26" s="64" t="s">
        <v>702</v>
      </c>
      <c r="D26" s="65" t="s">
        <v>703</v>
      </c>
      <c r="F26" s="101"/>
    </row>
    <row r="27" spans="1:6" s="66" customFormat="1" ht="15" x14ac:dyDescent="0.25">
      <c r="A27" s="66" t="s">
        <v>11</v>
      </c>
      <c r="B27" s="67"/>
      <c r="C27" s="67"/>
      <c r="D27" s="68"/>
      <c r="F27" s="102"/>
    </row>
    <row r="28" spans="1:6" x14ac:dyDescent="0.3">
      <c r="A28" s="73" t="s">
        <v>209</v>
      </c>
      <c r="B28" s="90">
        <v>250000</v>
      </c>
      <c r="C28" s="61">
        <v>233550</v>
      </c>
      <c r="D28" s="62">
        <f>C28/B28</f>
        <v>0.93420000000000003</v>
      </c>
    </row>
    <row r="29" spans="1:6" x14ac:dyDescent="0.3">
      <c r="A29" s="73" t="s">
        <v>210</v>
      </c>
      <c r="B29" s="90">
        <v>150000</v>
      </c>
      <c r="C29" s="61">
        <v>96300</v>
      </c>
      <c r="D29" s="62">
        <f>C29/B29</f>
        <v>0.64200000000000002</v>
      </c>
    </row>
    <row r="30" spans="1:6" x14ac:dyDescent="0.3">
      <c r="A30" s="73" t="s">
        <v>211</v>
      </c>
      <c r="B30" s="90">
        <v>1100000</v>
      </c>
      <c r="C30" s="61">
        <v>482150</v>
      </c>
      <c r="D30" s="62">
        <f>C30/B30</f>
        <v>0.43831818181818183</v>
      </c>
    </row>
    <row r="31" spans="1:6" s="60" customFormat="1" ht="15" x14ac:dyDescent="0.25">
      <c r="A31" s="92" t="s">
        <v>92</v>
      </c>
      <c r="B31" s="88">
        <f>SUM(B28:B30)</f>
        <v>1500000</v>
      </c>
      <c r="C31" s="88">
        <f>SUM(C28:C30)</f>
        <v>812000</v>
      </c>
      <c r="D31" s="89">
        <f>C31/B31</f>
        <v>0.54133333333333333</v>
      </c>
      <c r="F31" s="100"/>
    </row>
    <row r="32" spans="1:6" x14ac:dyDescent="0.3">
      <c r="A32" s="75" t="s">
        <v>704</v>
      </c>
      <c r="E32" s="75" t="s">
        <v>902</v>
      </c>
      <c r="F32" s="105" t="s">
        <v>903</v>
      </c>
    </row>
    <row r="33" spans="1:6" s="73" customFormat="1" x14ac:dyDescent="0.3">
      <c r="A33" s="76" t="s">
        <v>209</v>
      </c>
      <c r="B33" s="77">
        <v>1150000</v>
      </c>
      <c r="C33" s="61">
        <f>C4+C10+C16+C22+C28</f>
        <v>1062685</v>
      </c>
      <c r="D33" s="62">
        <f>C33/E33</f>
        <v>1.6546153786268694</v>
      </c>
      <c r="E33" s="98">
        <v>642255</v>
      </c>
      <c r="F33" s="106">
        <f>C33/E33</f>
        <v>1.6546153786268694</v>
      </c>
    </row>
    <row r="34" spans="1:6" s="73" customFormat="1" x14ac:dyDescent="0.3">
      <c r="A34" s="76" t="s">
        <v>210</v>
      </c>
      <c r="B34" s="77">
        <v>1150000</v>
      </c>
      <c r="C34" s="61">
        <v>579956</v>
      </c>
      <c r="D34" s="62">
        <f>C34/E34</f>
        <v>1.1988630608469164</v>
      </c>
      <c r="E34" s="98">
        <v>483755</v>
      </c>
      <c r="F34" s="106">
        <f>C34/E34</f>
        <v>1.1988630608469164</v>
      </c>
    </row>
    <row r="35" spans="1:6" s="73" customFormat="1" x14ac:dyDescent="0.3">
      <c r="A35" s="76" t="s">
        <v>211</v>
      </c>
      <c r="B35" s="77">
        <v>2900000</v>
      </c>
      <c r="C35" s="61">
        <v>1500000</v>
      </c>
      <c r="D35" s="62">
        <f>C35/E35</f>
        <v>0.79447679730513465</v>
      </c>
      <c r="E35" s="98">
        <v>1888035</v>
      </c>
      <c r="F35" s="106">
        <f>C35/E35</f>
        <v>0.79447679730513465</v>
      </c>
    </row>
    <row r="36" spans="1:6" x14ac:dyDescent="0.3">
      <c r="A36" s="97" t="s">
        <v>92</v>
      </c>
      <c r="B36" s="93">
        <f>SUM(B33:B35)</f>
        <v>5200000</v>
      </c>
      <c r="C36" s="94">
        <f>SUM(C33:C35)</f>
        <v>3142641</v>
      </c>
      <c r="D36" s="95">
        <f>C36/E36</f>
        <v>1.0426655872755715</v>
      </c>
      <c r="E36" s="99">
        <f>SUM(E33:E35)</f>
        <v>3014045</v>
      </c>
      <c r="F36" s="106">
        <f>C36/E36</f>
        <v>1.0426655872755715</v>
      </c>
    </row>
    <row r="37" spans="1:6" x14ac:dyDescent="0.3">
      <c r="A37" s="75" t="s">
        <v>838</v>
      </c>
      <c r="E37" s="75" t="s">
        <v>904</v>
      </c>
      <c r="F37" s="105" t="s">
        <v>903</v>
      </c>
    </row>
    <row r="38" spans="1:6" x14ac:dyDescent="0.3">
      <c r="A38" s="76" t="s">
        <v>209</v>
      </c>
      <c r="B38" s="77">
        <v>150000</v>
      </c>
      <c r="C38" s="61">
        <v>130500</v>
      </c>
      <c r="D38" s="62">
        <f>C38/E38</f>
        <v>0.83386581469648557</v>
      </c>
      <c r="E38" s="98">
        <v>156500</v>
      </c>
      <c r="F38" s="106">
        <f>C38/E38</f>
        <v>0.83386581469648557</v>
      </c>
    </row>
    <row r="39" spans="1:6" x14ac:dyDescent="0.3">
      <c r="A39" s="76" t="s">
        <v>210</v>
      </c>
      <c r="B39" s="77">
        <v>50000</v>
      </c>
      <c r="C39" s="61">
        <v>75000</v>
      </c>
      <c r="D39" s="62">
        <f>C39/E39</f>
        <v>0.92024539877300615</v>
      </c>
      <c r="E39" s="98">
        <v>81500</v>
      </c>
      <c r="F39" s="106">
        <f>C39/E39</f>
        <v>0.92024539877300615</v>
      </c>
    </row>
    <row r="40" spans="1:6" x14ac:dyDescent="0.3">
      <c r="A40" s="76" t="s">
        <v>211</v>
      </c>
      <c r="B40" s="77">
        <v>300000</v>
      </c>
      <c r="C40" s="61">
        <v>191960</v>
      </c>
      <c r="D40" s="62">
        <f>C40/E40</f>
        <v>0.60727617842454917</v>
      </c>
      <c r="E40" s="98">
        <v>316100</v>
      </c>
      <c r="F40" s="106">
        <f>C40/E40</f>
        <v>0.60727617842454917</v>
      </c>
    </row>
    <row r="41" spans="1:6" s="63" customFormat="1" x14ac:dyDescent="0.3">
      <c r="A41" s="97" t="s">
        <v>92</v>
      </c>
      <c r="B41" s="93">
        <f>SUM(B38:B40)</f>
        <v>500000</v>
      </c>
      <c r="C41" s="94">
        <f>SUM(C38:C40)</f>
        <v>397460</v>
      </c>
      <c r="D41" s="95">
        <f>C41/E41</f>
        <v>0.71730734524454065</v>
      </c>
      <c r="E41" s="99">
        <f>SUM(E38:E40)</f>
        <v>554100</v>
      </c>
      <c r="F41" s="106">
        <f>C41/E41</f>
        <v>0.71730734524454065</v>
      </c>
    </row>
    <row r="42" spans="1:6" x14ac:dyDescent="0.3">
      <c r="A42" s="75" t="s">
        <v>705</v>
      </c>
      <c r="B42" s="75" t="s">
        <v>612</v>
      </c>
      <c r="E42" s="75" t="s">
        <v>905</v>
      </c>
      <c r="F42" s="105" t="s">
        <v>903</v>
      </c>
    </row>
    <row r="43" spans="1:6" x14ac:dyDescent="0.3">
      <c r="A43" s="84" t="s">
        <v>706</v>
      </c>
      <c r="B43" s="85">
        <v>650000</v>
      </c>
      <c r="C43" s="61">
        <v>385605</v>
      </c>
      <c r="D43" s="62">
        <v>0.59</v>
      </c>
      <c r="E43" s="98">
        <v>1026081</v>
      </c>
      <c r="F43" s="106">
        <f>C43/E43</f>
        <v>0.37580366462296838</v>
      </c>
    </row>
    <row r="44" spans="1:6" x14ac:dyDescent="0.3">
      <c r="A44" s="84" t="s">
        <v>210</v>
      </c>
      <c r="B44" s="85">
        <v>250000</v>
      </c>
      <c r="C44" s="61">
        <v>123919</v>
      </c>
      <c r="D44" s="62">
        <f>C44/B44</f>
        <v>0.49567600000000001</v>
      </c>
      <c r="E44" s="98">
        <v>965296</v>
      </c>
      <c r="F44" s="106">
        <f>C44/E44</f>
        <v>0.12837409457824336</v>
      </c>
    </row>
    <row r="45" spans="1:6" x14ac:dyDescent="0.3">
      <c r="A45" s="84" t="s">
        <v>211</v>
      </c>
      <c r="B45" s="85">
        <v>3000000</v>
      </c>
      <c r="C45" s="61">
        <v>1302539</v>
      </c>
      <c r="D45" s="62">
        <f>C45/B45</f>
        <v>0.43417966666666669</v>
      </c>
      <c r="E45" s="98">
        <v>2406059.0099999998</v>
      </c>
      <c r="F45" s="106">
        <f>C45/E45</f>
        <v>0.54135787800150426</v>
      </c>
    </row>
    <row r="46" spans="1:6" x14ac:dyDescent="0.3">
      <c r="A46" s="97" t="s">
        <v>92</v>
      </c>
      <c r="B46" s="96">
        <f>SUM(B43:B45)</f>
        <v>3900000</v>
      </c>
      <c r="C46" s="94">
        <f>SUM(C43:C45)</f>
        <v>1812063</v>
      </c>
      <c r="D46" s="95">
        <f>C46/E46</f>
        <v>0.41207262502041503</v>
      </c>
      <c r="E46" s="99">
        <f>SUM(E43:E45)</f>
        <v>4397436.01</v>
      </c>
      <c r="F46" s="106">
        <f>C46/E46</f>
        <v>0.41207262502041503</v>
      </c>
    </row>
    <row r="47" spans="1:6" x14ac:dyDescent="0.3">
      <c r="A47" s="80"/>
      <c r="B47" s="81"/>
      <c r="C47" s="82"/>
      <c r="D47" s="83"/>
    </row>
    <row r="48" spans="1:6" x14ac:dyDescent="0.3">
      <c r="A48" s="80"/>
      <c r="B48" s="82" t="s">
        <v>86</v>
      </c>
      <c r="C48" s="82" t="s">
        <v>702</v>
      </c>
      <c r="D48" s="83" t="s">
        <v>931</v>
      </c>
    </row>
    <row r="49" spans="1:4" x14ac:dyDescent="0.3">
      <c r="A49" s="75" t="s">
        <v>634</v>
      </c>
      <c r="B49" s="71">
        <v>500000</v>
      </c>
    </row>
    <row r="50" spans="1:4" x14ac:dyDescent="0.3">
      <c r="A50" s="75" t="s">
        <v>633</v>
      </c>
      <c r="B50" s="71">
        <v>450000</v>
      </c>
    </row>
    <row r="51" spans="1:4" x14ac:dyDescent="0.3">
      <c r="A51" s="75" t="s">
        <v>632</v>
      </c>
      <c r="B51" s="71">
        <v>750000</v>
      </c>
    </row>
    <row r="52" spans="1:4" x14ac:dyDescent="0.3">
      <c r="A52" s="75" t="s">
        <v>930</v>
      </c>
      <c r="B52" s="71">
        <v>100000</v>
      </c>
      <c r="C52" s="71">
        <v>32500</v>
      </c>
      <c r="D52" s="72">
        <f>C52/B52</f>
        <v>0.32500000000000001</v>
      </c>
    </row>
  </sheetData>
  <pageMargins left="0.7" right="0.7" top="0.25" bottom="0.25" header="0.3" footer="0.3"/>
  <pageSetup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0"/>
  <sheetViews>
    <sheetView tabSelected="1" zoomScaleNormal="100" zoomScaleSheetLayoutView="100" workbookViewId="0">
      <pane ySplit="1" topLeftCell="A341" activePane="bottomLeft" state="frozen"/>
      <selection pane="bottomLeft" activeCell="E339" sqref="E339"/>
    </sheetView>
  </sheetViews>
  <sheetFormatPr defaultRowHeight="15" x14ac:dyDescent="0.25"/>
  <cols>
    <col min="1" max="1" width="47.42578125" style="339" hidden="1" customWidth="1"/>
    <col min="2" max="2" width="11.42578125" style="378" customWidth="1"/>
    <col min="3" max="3" width="11.42578125" style="300" customWidth="1"/>
    <col min="4" max="4" width="8.85546875" style="522" hidden="1" customWidth="1"/>
    <col min="5" max="5" width="37.5703125" style="339" bestFit="1" customWidth="1"/>
    <col min="6" max="6" width="14.140625" style="450" customWidth="1"/>
    <col min="7" max="7" width="14.140625" style="307" customWidth="1"/>
    <col min="8" max="8" width="15" style="450" customWidth="1"/>
    <col min="9" max="9" width="15" style="307" customWidth="1"/>
    <col min="10" max="10" width="2.7109375" style="307" customWidth="1"/>
    <col min="11" max="12" width="10.140625" style="307" customWidth="1"/>
    <col min="13" max="13" width="10.140625" style="450" customWidth="1"/>
    <col min="14" max="14" width="3.140625" style="307" customWidth="1"/>
    <col min="15" max="15" width="15.7109375" style="307" customWidth="1"/>
    <col min="16" max="16" width="10.140625" style="307" customWidth="1"/>
    <col min="17" max="17" width="14.85546875" style="450" customWidth="1"/>
    <col min="18" max="18" width="2.7109375" style="307" customWidth="1"/>
    <col min="19" max="19" width="15.7109375" style="307" customWidth="1"/>
    <col min="20" max="20" width="16.28515625" style="307" customWidth="1"/>
    <col min="21" max="21" width="12.42578125" style="307" customWidth="1"/>
    <col min="22" max="23" width="9.140625" style="300" customWidth="1"/>
    <col min="24" max="16384" width="9.140625" style="300"/>
  </cols>
  <sheetData>
    <row r="1" spans="1:21" x14ac:dyDescent="0.25">
      <c r="A1" s="335" t="s">
        <v>108</v>
      </c>
      <c r="B1" s="372" t="s">
        <v>4</v>
      </c>
      <c r="C1" s="308" t="s">
        <v>0</v>
      </c>
      <c r="D1" s="523"/>
      <c r="E1" s="335" t="s">
        <v>3</v>
      </c>
      <c r="F1" s="449" t="s">
        <v>1473</v>
      </c>
      <c r="G1" s="301" t="s">
        <v>208</v>
      </c>
      <c r="H1" s="534" t="s">
        <v>46</v>
      </c>
      <c r="I1" s="303" t="s">
        <v>52</v>
      </c>
      <c r="J1" s="312"/>
      <c r="K1" s="301" t="s">
        <v>181</v>
      </c>
      <c r="L1" s="302" t="s">
        <v>1239</v>
      </c>
      <c r="M1" s="486" t="s">
        <v>193</v>
      </c>
      <c r="N1" s="312"/>
      <c r="O1" s="301" t="s">
        <v>209</v>
      </c>
      <c r="P1" s="302" t="s">
        <v>210</v>
      </c>
      <c r="Q1" s="493" t="s">
        <v>211</v>
      </c>
      <c r="R1" s="312"/>
      <c r="S1" s="301" t="s">
        <v>212</v>
      </c>
      <c r="T1" s="302" t="s">
        <v>213</v>
      </c>
      <c r="U1" s="303" t="s">
        <v>214</v>
      </c>
    </row>
    <row r="2" spans="1:21" s="334" customFormat="1" x14ac:dyDescent="0.25">
      <c r="A2" s="358" t="s">
        <v>1485</v>
      </c>
      <c r="B2" s="373">
        <v>40919</v>
      </c>
      <c r="C2" s="310" t="s">
        <v>11</v>
      </c>
      <c r="D2" s="517"/>
      <c r="E2" s="340" t="s">
        <v>1484</v>
      </c>
      <c r="F2" s="361" t="s">
        <v>1542</v>
      </c>
      <c r="G2" s="304"/>
      <c r="H2" s="491"/>
      <c r="I2" s="306"/>
      <c r="J2" s="313"/>
      <c r="K2" s="304"/>
      <c r="L2" s="305"/>
      <c r="M2" s="487"/>
      <c r="N2" s="313"/>
      <c r="O2" s="304"/>
      <c r="P2" s="305"/>
      <c r="Q2" s="487"/>
      <c r="R2" s="313"/>
      <c r="S2" s="304"/>
      <c r="T2" s="305"/>
      <c r="U2" s="306"/>
    </row>
    <row r="3" spans="1:21" x14ac:dyDescent="0.25">
      <c r="A3" s="358" t="s">
        <v>1478</v>
      </c>
      <c r="B3" s="370" t="s">
        <v>1530</v>
      </c>
      <c r="C3" s="299" t="s">
        <v>23</v>
      </c>
      <c r="D3" s="511"/>
      <c r="E3" s="338" t="s">
        <v>1463</v>
      </c>
      <c r="F3" s="345"/>
      <c r="G3" s="304"/>
      <c r="H3" s="491"/>
      <c r="I3" s="306"/>
      <c r="J3" s="313"/>
      <c r="K3" s="304"/>
      <c r="L3" s="305"/>
      <c r="M3" s="487"/>
      <c r="N3" s="313"/>
      <c r="O3" s="304"/>
      <c r="P3" s="305"/>
      <c r="Q3" s="487"/>
      <c r="R3" s="313"/>
      <c r="S3" s="304"/>
      <c r="T3" s="305"/>
      <c r="U3" s="306"/>
    </row>
    <row r="4" spans="1:21" x14ac:dyDescent="0.25">
      <c r="A4" s="337" t="s">
        <v>1486</v>
      </c>
      <c r="B4" s="374" t="s">
        <v>1474</v>
      </c>
      <c r="C4" s="298" t="s">
        <v>21</v>
      </c>
      <c r="D4" s="511"/>
      <c r="E4" s="336" t="s">
        <v>1475</v>
      </c>
      <c r="F4" s="345">
        <f>SUM(G4:I4)</f>
        <v>92400</v>
      </c>
      <c r="G4" s="301">
        <v>92400</v>
      </c>
      <c r="H4" s="534"/>
      <c r="I4" s="306"/>
      <c r="J4" s="313"/>
      <c r="K4" s="301">
        <v>32400</v>
      </c>
      <c r="L4" s="305"/>
      <c r="M4" s="487"/>
      <c r="N4" s="313"/>
      <c r="O4" s="304"/>
      <c r="P4" s="305"/>
      <c r="Q4" s="487"/>
      <c r="R4" s="313"/>
      <c r="S4" s="304"/>
      <c r="T4" s="305"/>
      <c r="U4" s="306"/>
    </row>
    <row r="5" spans="1:21" ht="30" x14ac:dyDescent="0.25">
      <c r="A5" s="336" t="s">
        <v>1527</v>
      </c>
      <c r="B5" s="374">
        <v>40928</v>
      </c>
      <c r="C5" s="298" t="s">
        <v>711</v>
      </c>
      <c r="D5" s="511"/>
      <c r="E5" s="336" t="s">
        <v>1543</v>
      </c>
      <c r="F5" s="345">
        <f>SUM(G5:U5)</f>
        <v>280765.76</v>
      </c>
      <c r="G5" s="301">
        <v>280765.76</v>
      </c>
      <c r="H5" s="491"/>
      <c r="I5" s="306"/>
      <c r="J5" s="313"/>
      <c r="K5" s="304"/>
      <c r="L5" s="305"/>
      <c r="M5" s="487"/>
      <c r="N5" s="313"/>
      <c r="O5" s="304"/>
      <c r="P5" s="305"/>
      <c r="Q5" s="487"/>
      <c r="R5" s="313"/>
      <c r="S5" s="304"/>
      <c r="T5" s="305"/>
      <c r="U5" s="306"/>
    </row>
    <row r="6" spans="1:21" x14ac:dyDescent="0.25">
      <c r="A6" s="337" t="s">
        <v>1518</v>
      </c>
      <c r="B6" s="374" t="s">
        <v>1511</v>
      </c>
      <c r="C6" s="298" t="s">
        <v>21</v>
      </c>
      <c r="D6" s="511"/>
      <c r="E6" s="336" t="s">
        <v>1476</v>
      </c>
      <c r="F6" s="345" t="s">
        <v>1536</v>
      </c>
      <c r="G6" s="304"/>
      <c r="H6" s="491"/>
      <c r="I6" s="306"/>
      <c r="J6" s="313"/>
      <c r="K6" s="304"/>
      <c r="L6" s="305"/>
      <c r="M6" s="487"/>
      <c r="N6" s="313"/>
      <c r="O6" s="304"/>
      <c r="P6" s="305"/>
      <c r="Q6" s="487"/>
      <c r="R6" s="313"/>
      <c r="S6" s="304"/>
      <c r="T6" s="305"/>
      <c r="U6" s="306"/>
    </row>
    <row r="7" spans="1:21" x14ac:dyDescent="0.25">
      <c r="A7" s="337" t="s">
        <v>1519</v>
      </c>
      <c r="B7" s="374">
        <v>41305</v>
      </c>
      <c r="C7" s="298" t="s">
        <v>21</v>
      </c>
      <c r="D7" s="511"/>
      <c r="E7" s="336" t="s">
        <v>1477</v>
      </c>
      <c r="F7" s="345">
        <f>SUM(G7:I7)</f>
        <v>95600</v>
      </c>
      <c r="G7" s="301">
        <v>63200</v>
      </c>
      <c r="H7" s="534">
        <v>32400</v>
      </c>
      <c r="I7" s="306"/>
      <c r="J7" s="313"/>
      <c r="K7" s="304"/>
      <c r="L7" s="305"/>
      <c r="M7" s="487"/>
      <c r="N7" s="313"/>
      <c r="O7" s="304"/>
      <c r="P7" s="305"/>
      <c r="Q7" s="487"/>
      <c r="R7" s="313"/>
      <c r="S7" s="304"/>
      <c r="T7" s="305"/>
      <c r="U7" s="306"/>
    </row>
    <row r="8" spans="1:21" x14ac:dyDescent="0.25">
      <c r="A8" s="358" t="s">
        <v>1529</v>
      </c>
      <c r="B8" s="370">
        <v>40941</v>
      </c>
      <c r="C8" s="299" t="s">
        <v>21</v>
      </c>
      <c r="D8" s="511"/>
      <c r="E8" s="338" t="s">
        <v>1512</v>
      </c>
      <c r="F8" s="345" t="s">
        <v>1530</v>
      </c>
      <c r="G8" s="304"/>
      <c r="H8" s="491"/>
      <c r="I8" s="306"/>
      <c r="J8" s="313"/>
      <c r="K8" s="304"/>
      <c r="L8" s="305"/>
      <c r="M8" s="487"/>
      <c r="N8" s="313"/>
      <c r="O8" s="304"/>
      <c r="P8" s="305"/>
      <c r="Q8" s="487"/>
      <c r="R8" s="313"/>
      <c r="S8" s="304"/>
      <c r="T8" s="305"/>
      <c r="U8" s="306"/>
    </row>
    <row r="9" spans="1:21" ht="30" x14ac:dyDescent="0.25">
      <c r="A9" s="337" t="s">
        <v>1533</v>
      </c>
      <c r="B9" s="374">
        <v>41310</v>
      </c>
      <c r="C9" s="298" t="s">
        <v>23</v>
      </c>
      <c r="D9" s="511"/>
      <c r="E9" s="336" t="s">
        <v>1501</v>
      </c>
      <c r="F9" s="345"/>
      <c r="G9" s="304"/>
      <c r="H9" s="534">
        <v>1500</v>
      </c>
      <c r="I9" s="306"/>
      <c r="J9" s="313"/>
      <c r="K9" s="304"/>
      <c r="L9" s="305"/>
      <c r="M9" s="487"/>
      <c r="N9" s="313"/>
      <c r="O9" s="304"/>
      <c r="P9" s="305"/>
      <c r="Q9" s="487"/>
      <c r="R9" s="313"/>
      <c r="S9" s="304"/>
      <c r="T9" s="305"/>
      <c r="U9" s="306"/>
    </row>
    <row r="10" spans="1:21" s="362" customFormat="1" x14ac:dyDescent="0.25">
      <c r="A10" s="336"/>
      <c r="B10" s="374">
        <v>41308</v>
      </c>
      <c r="C10" s="298" t="s">
        <v>66</v>
      </c>
      <c r="D10" s="511"/>
      <c r="E10" s="336" t="s">
        <v>1539</v>
      </c>
      <c r="F10" s="345">
        <v>30800</v>
      </c>
      <c r="G10" s="301">
        <v>30800</v>
      </c>
      <c r="H10" s="534"/>
      <c r="I10" s="306"/>
      <c r="J10" s="312"/>
      <c r="K10" s="301"/>
      <c r="L10" s="302"/>
      <c r="M10" s="486"/>
      <c r="N10" s="312"/>
      <c r="O10" s="301"/>
      <c r="P10" s="302"/>
      <c r="Q10" s="486"/>
      <c r="R10" s="312"/>
      <c r="S10" s="301"/>
      <c r="T10" s="302"/>
      <c r="U10" s="303"/>
    </row>
    <row r="11" spans="1:21" s="362" customFormat="1" x14ac:dyDescent="0.25">
      <c r="A11" s="336"/>
      <c r="B11" s="374"/>
      <c r="C11" s="298" t="s">
        <v>23</v>
      </c>
      <c r="D11" s="511"/>
      <c r="E11" s="336" t="s">
        <v>1570</v>
      </c>
      <c r="F11" s="345">
        <f>SUM(G11)</f>
        <v>500</v>
      </c>
      <c r="G11" s="301">
        <v>500</v>
      </c>
      <c r="H11" s="534"/>
      <c r="I11" s="306"/>
      <c r="J11" s="312"/>
      <c r="K11" s="301"/>
      <c r="L11" s="302"/>
      <c r="M11" s="486"/>
      <c r="N11" s="312"/>
      <c r="O11" s="301"/>
      <c r="P11" s="302"/>
      <c r="Q11" s="486"/>
      <c r="R11" s="312"/>
      <c r="S11" s="301"/>
      <c r="T11" s="302"/>
      <c r="U11" s="303"/>
    </row>
    <row r="12" spans="1:21" x14ac:dyDescent="0.25">
      <c r="A12" s="337" t="s">
        <v>1485</v>
      </c>
      <c r="B12" s="374">
        <v>40950</v>
      </c>
      <c r="C12" s="298" t="s">
        <v>11</v>
      </c>
      <c r="D12" s="511"/>
      <c r="E12" s="336" t="s">
        <v>1521</v>
      </c>
      <c r="F12" s="345" t="s">
        <v>1542</v>
      </c>
      <c r="G12" s="301"/>
      <c r="H12" s="491"/>
      <c r="I12" s="306"/>
      <c r="J12" s="313"/>
      <c r="K12" s="304"/>
      <c r="L12" s="305"/>
      <c r="M12" s="487"/>
      <c r="N12" s="313"/>
      <c r="O12" s="304"/>
      <c r="P12" s="305"/>
      <c r="Q12" s="487"/>
      <c r="R12" s="313"/>
      <c r="S12" s="304"/>
      <c r="T12" s="305"/>
      <c r="U12" s="306"/>
    </row>
    <row r="13" spans="1:21" x14ac:dyDescent="0.25">
      <c r="A13" s="358" t="s">
        <v>1529</v>
      </c>
      <c r="B13" s="370" t="s">
        <v>1530</v>
      </c>
      <c r="C13" s="299" t="s">
        <v>11</v>
      </c>
      <c r="D13" s="511"/>
      <c r="E13" s="338" t="s">
        <v>1548</v>
      </c>
      <c r="F13" s="345">
        <f>SUM(G13:I13)</f>
        <v>32500</v>
      </c>
      <c r="G13" s="301">
        <v>17500</v>
      </c>
      <c r="H13" s="534">
        <v>15000</v>
      </c>
      <c r="I13" s="306"/>
      <c r="J13" s="313"/>
      <c r="K13" s="304"/>
      <c r="L13" s="305"/>
      <c r="M13" s="487"/>
      <c r="N13" s="313"/>
      <c r="O13" s="304"/>
      <c r="P13" s="305"/>
      <c r="Q13" s="487"/>
      <c r="R13" s="313"/>
      <c r="S13" s="304"/>
      <c r="T13" s="305"/>
      <c r="U13" s="306"/>
    </row>
    <row r="14" spans="1:21" s="362" customFormat="1" x14ac:dyDescent="0.25">
      <c r="A14" s="336" t="s">
        <v>1513</v>
      </c>
      <c r="B14" s="374">
        <v>41318</v>
      </c>
      <c r="C14" s="298" t="s">
        <v>23</v>
      </c>
      <c r="D14" s="511"/>
      <c r="E14" s="336" t="s">
        <v>452</v>
      </c>
      <c r="F14" s="345">
        <f>SUM(G14:I14)</f>
        <v>47300</v>
      </c>
      <c r="G14" s="301">
        <v>4900</v>
      </c>
      <c r="H14" s="534">
        <v>39900</v>
      </c>
      <c r="I14" s="303">
        <v>2500</v>
      </c>
      <c r="J14" s="312"/>
      <c r="K14" s="301">
        <v>2500</v>
      </c>
      <c r="L14" s="302">
        <v>2500</v>
      </c>
      <c r="M14" s="486">
        <v>2500</v>
      </c>
      <c r="N14" s="312"/>
      <c r="O14" s="301">
        <v>2500</v>
      </c>
      <c r="P14" s="302">
        <v>2500</v>
      </c>
      <c r="Q14" s="486">
        <v>2500</v>
      </c>
      <c r="R14" s="312"/>
      <c r="S14" s="301">
        <v>2500</v>
      </c>
      <c r="T14" s="302">
        <v>2500</v>
      </c>
      <c r="U14" s="303">
        <v>2500</v>
      </c>
    </row>
    <row r="15" spans="1:21" x14ac:dyDescent="0.25">
      <c r="A15" s="338" t="s">
        <v>1488</v>
      </c>
      <c r="B15" s="370">
        <v>40958</v>
      </c>
      <c r="C15" s="299" t="s">
        <v>11</v>
      </c>
      <c r="D15" s="511"/>
      <c r="E15" s="338" t="s">
        <v>1479</v>
      </c>
      <c r="F15" s="345">
        <v>61600</v>
      </c>
      <c r="G15" s="301">
        <v>61600</v>
      </c>
      <c r="H15" s="535"/>
      <c r="I15" s="306"/>
      <c r="J15" s="313"/>
      <c r="K15" s="304"/>
      <c r="L15" s="305"/>
      <c r="M15" s="487"/>
      <c r="N15" s="313"/>
      <c r="O15" s="304"/>
      <c r="P15" s="305"/>
      <c r="Q15" s="487"/>
      <c r="R15" s="313"/>
      <c r="S15" s="304"/>
      <c r="T15" s="305"/>
      <c r="U15" s="306"/>
    </row>
    <row r="16" spans="1:21" x14ac:dyDescent="0.25">
      <c r="A16" s="337" t="s">
        <v>1486</v>
      </c>
      <c r="B16" s="374">
        <v>41325</v>
      </c>
      <c r="C16" s="298" t="s">
        <v>66</v>
      </c>
      <c r="D16" s="511"/>
      <c r="E16" s="336" t="s">
        <v>1515</v>
      </c>
      <c r="F16" s="345">
        <f>SUM(G16:U16)</f>
        <v>162400</v>
      </c>
      <c r="G16" s="301">
        <v>20000</v>
      </c>
      <c r="H16" s="534">
        <v>142400</v>
      </c>
      <c r="I16" s="306"/>
      <c r="J16" s="313"/>
      <c r="K16" s="304"/>
      <c r="L16" s="305"/>
      <c r="M16" s="487"/>
      <c r="N16" s="313"/>
      <c r="O16" s="304"/>
      <c r="P16" s="305"/>
      <c r="Q16" s="487"/>
      <c r="R16" s="313"/>
      <c r="S16" s="304"/>
      <c r="T16" s="305"/>
      <c r="U16" s="306"/>
    </row>
    <row r="17" spans="1:21" ht="30" x14ac:dyDescent="0.25">
      <c r="A17" s="337" t="s">
        <v>1486</v>
      </c>
      <c r="B17" s="374" t="s">
        <v>1480</v>
      </c>
      <c r="C17" s="298" t="s">
        <v>66</v>
      </c>
      <c r="D17" s="511"/>
      <c r="E17" s="336" t="s">
        <v>1547</v>
      </c>
      <c r="F17" s="345">
        <f>SUM(G17:M17)</f>
        <v>64800</v>
      </c>
      <c r="G17" s="304"/>
      <c r="H17" s="534">
        <v>64800</v>
      </c>
      <c r="I17" s="306"/>
      <c r="J17" s="313"/>
      <c r="K17" s="304"/>
      <c r="L17" s="305"/>
      <c r="M17" s="487"/>
      <c r="N17" s="313"/>
      <c r="O17" s="304"/>
      <c r="P17" s="305"/>
      <c r="Q17" s="487"/>
      <c r="R17" s="313"/>
      <c r="S17" s="304"/>
      <c r="T17" s="305"/>
      <c r="U17" s="306"/>
    </row>
    <row r="18" spans="1:21" x14ac:dyDescent="0.25">
      <c r="A18" s="337" t="s">
        <v>1486</v>
      </c>
      <c r="B18" s="374" t="s">
        <v>1489</v>
      </c>
      <c r="C18" s="298" t="s">
        <v>66</v>
      </c>
      <c r="D18" s="511"/>
      <c r="E18" s="336" t="s">
        <v>70</v>
      </c>
      <c r="F18" s="345">
        <f>SUM(G18:I18)</f>
        <v>41800</v>
      </c>
      <c r="G18" s="304"/>
      <c r="H18" s="534">
        <v>30800</v>
      </c>
      <c r="I18" s="303">
        <v>11000</v>
      </c>
      <c r="J18" s="313"/>
      <c r="K18" s="304"/>
      <c r="L18" s="305"/>
      <c r="M18" s="487"/>
      <c r="N18" s="313"/>
      <c r="O18" s="304"/>
      <c r="P18" s="305"/>
      <c r="Q18" s="487"/>
      <c r="R18" s="313"/>
      <c r="S18" s="304"/>
      <c r="T18" s="305"/>
      <c r="U18" s="306"/>
    </row>
    <row r="19" spans="1:21" ht="30" x14ac:dyDescent="0.25">
      <c r="A19" s="337" t="s">
        <v>1534</v>
      </c>
      <c r="B19" s="374">
        <v>40962</v>
      </c>
      <c r="C19" s="298" t="s">
        <v>66</v>
      </c>
      <c r="D19" s="511"/>
      <c r="E19" s="337" t="s">
        <v>1461</v>
      </c>
      <c r="F19" s="345">
        <f>SUM(G19:I19)</f>
        <v>96000</v>
      </c>
      <c r="G19" s="301">
        <v>2500</v>
      </c>
      <c r="H19" s="534">
        <v>63500</v>
      </c>
      <c r="I19" s="303">
        <v>30000</v>
      </c>
      <c r="J19" s="313"/>
      <c r="K19" s="304"/>
      <c r="L19" s="305"/>
      <c r="M19" s="487"/>
      <c r="N19" s="313"/>
      <c r="O19" s="304"/>
      <c r="P19" s="305"/>
      <c r="Q19" s="487"/>
      <c r="R19" s="313"/>
      <c r="S19" s="304"/>
      <c r="T19" s="305"/>
      <c r="U19" s="306"/>
    </row>
    <row r="20" spans="1:21" x14ac:dyDescent="0.25">
      <c r="A20" s="337" t="s">
        <v>1486</v>
      </c>
      <c r="B20" s="374">
        <v>40962</v>
      </c>
      <c r="C20" s="298" t="s">
        <v>66</v>
      </c>
      <c r="D20" s="511"/>
      <c r="E20" s="337" t="s">
        <v>1462</v>
      </c>
      <c r="F20" s="345">
        <f>SUM(G20:U20)</f>
        <v>92860</v>
      </c>
      <c r="G20" s="301">
        <v>13500</v>
      </c>
      <c r="H20" s="534">
        <v>70860</v>
      </c>
      <c r="I20" s="303">
        <v>7500</v>
      </c>
      <c r="J20" s="313"/>
      <c r="K20" s="304"/>
      <c r="L20" s="302">
        <v>1000</v>
      </c>
      <c r="M20" s="487"/>
      <c r="N20" s="313"/>
      <c r="O20" s="304"/>
      <c r="P20" s="305"/>
      <c r="Q20" s="487"/>
      <c r="R20" s="313"/>
      <c r="S20" s="304"/>
      <c r="T20" s="305"/>
      <c r="U20" s="306"/>
    </row>
    <row r="21" spans="1:21" x14ac:dyDescent="0.25">
      <c r="A21" s="337" t="s">
        <v>1486</v>
      </c>
      <c r="B21" s="374">
        <v>41329</v>
      </c>
      <c r="C21" s="298" t="s">
        <v>66</v>
      </c>
      <c r="D21" s="511"/>
      <c r="E21" s="336" t="s">
        <v>1514</v>
      </c>
      <c r="F21" s="345">
        <f>SUM(G21:M21)</f>
        <v>85000</v>
      </c>
      <c r="G21" s="304"/>
      <c r="H21" s="534">
        <v>85000</v>
      </c>
      <c r="I21" s="306"/>
      <c r="J21" s="313"/>
      <c r="K21" s="304"/>
      <c r="L21" s="305"/>
      <c r="M21" s="487"/>
      <c r="N21" s="313"/>
      <c r="O21" s="304"/>
      <c r="P21" s="302">
        <v>10000</v>
      </c>
      <c r="Q21" s="487"/>
      <c r="R21" s="313"/>
      <c r="S21" s="304"/>
      <c r="T21" s="305"/>
      <c r="U21" s="306"/>
    </row>
    <row r="22" spans="1:21" ht="30" x14ac:dyDescent="0.25">
      <c r="A22" s="336" t="s">
        <v>1490</v>
      </c>
      <c r="B22" s="374">
        <v>40964</v>
      </c>
      <c r="C22" s="298" t="s">
        <v>23</v>
      </c>
      <c r="D22" s="511"/>
      <c r="E22" s="336" t="s">
        <v>36</v>
      </c>
      <c r="F22" s="345">
        <f>SUM(G22:U22)</f>
        <v>42000</v>
      </c>
      <c r="G22" s="301">
        <v>5000</v>
      </c>
      <c r="H22" s="534">
        <v>35500</v>
      </c>
      <c r="I22" s="303">
        <v>1500</v>
      </c>
      <c r="J22" s="313"/>
      <c r="K22" s="304"/>
      <c r="L22" s="305"/>
      <c r="M22" s="487"/>
      <c r="N22" s="313"/>
      <c r="O22" s="304"/>
      <c r="P22" s="305"/>
      <c r="Q22" s="487"/>
      <c r="R22" s="313"/>
      <c r="S22" s="304"/>
      <c r="T22" s="305"/>
      <c r="U22" s="306"/>
    </row>
    <row r="23" spans="1:21" x14ac:dyDescent="0.25">
      <c r="A23" s="337" t="s">
        <v>1537</v>
      </c>
      <c r="B23" s="374">
        <v>41331</v>
      </c>
      <c r="C23" s="298" t="s">
        <v>11</v>
      </c>
      <c r="D23" s="511"/>
      <c r="E23" s="336" t="s">
        <v>1460</v>
      </c>
      <c r="F23" s="345">
        <v>85000</v>
      </c>
      <c r="G23" s="304"/>
      <c r="H23" s="534">
        <v>85000</v>
      </c>
      <c r="I23" s="306"/>
      <c r="J23" s="313"/>
      <c r="K23" s="304"/>
      <c r="L23" s="305"/>
      <c r="M23" s="487"/>
      <c r="N23" s="313"/>
      <c r="O23" s="304"/>
      <c r="P23" s="305"/>
      <c r="Q23" s="487"/>
      <c r="R23" s="313"/>
      <c r="S23" s="304"/>
      <c r="T23" s="305"/>
      <c r="U23" s="306"/>
    </row>
    <row r="24" spans="1:21" x14ac:dyDescent="0.25">
      <c r="A24" s="336" t="s">
        <v>1486</v>
      </c>
      <c r="B24" s="374">
        <v>41331</v>
      </c>
      <c r="C24" s="298" t="s">
        <v>23</v>
      </c>
      <c r="D24" s="511"/>
      <c r="E24" s="336" t="s">
        <v>1487</v>
      </c>
      <c r="F24" s="345">
        <f>SUM(G24:I24)</f>
        <v>159800</v>
      </c>
      <c r="G24" s="301">
        <v>132800</v>
      </c>
      <c r="H24" s="534">
        <v>10000</v>
      </c>
      <c r="I24" s="303">
        <v>17000</v>
      </c>
      <c r="J24" s="313"/>
      <c r="K24" s="304"/>
      <c r="L24" s="305"/>
      <c r="M24" s="487"/>
      <c r="N24" s="313"/>
      <c r="O24" s="304"/>
      <c r="P24" s="305"/>
      <c r="Q24" s="487"/>
      <c r="R24" s="313"/>
      <c r="S24" s="304"/>
      <c r="T24" s="305"/>
      <c r="U24" s="306"/>
    </row>
    <row r="25" spans="1:21" x14ac:dyDescent="0.25">
      <c r="A25" s="336"/>
      <c r="B25" s="374">
        <v>41332</v>
      </c>
      <c r="C25" s="298" t="s">
        <v>1507</v>
      </c>
      <c r="D25" s="511"/>
      <c r="E25" s="336" t="s">
        <v>1528</v>
      </c>
      <c r="F25" s="345">
        <v>10000</v>
      </c>
      <c r="G25" s="304"/>
      <c r="H25" s="491"/>
      <c r="I25" s="303">
        <v>1000</v>
      </c>
      <c r="J25" s="313"/>
      <c r="K25" s="304"/>
      <c r="L25" s="305"/>
      <c r="M25" s="487"/>
      <c r="N25" s="313"/>
      <c r="O25" s="304"/>
      <c r="P25" s="305"/>
      <c r="Q25" s="487"/>
      <c r="R25" s="313"/>
      <c r="S25" s="304"/>
      <c r="T25" s="305"/>
      <c r="U25" s="306"/>
    </row>
    <row r="26" spans="1:21" x14ac:dyDescent="0.25">
      <c r="A26" s="337" t="s">
        <v>1486</v>
      </c>
      <c r="B26" s="374">
        <v>40974</v>
      </c>
      <c r="C26" s="314" t="s">
        <v>23</v>
      </c>
      <c r="D26" s="511"/>
      <c r="E26" s="336" t="s">
        <v>1458</v>
      </c>
      <c r="F26" s="345" t="s">
        <v>711</v>
      </c>
      <c r="G26" s="304"/>
      <c r="H26" s="491"/>
      <c r="I26" s="303">
        <v>5000</v>
      </c>
      <c r="J26" s="354"/>
      <c r="K26" s="351"/>
      <c r="L26" s="352"/>
      <c r="M26" s="458"/>
      <c r="N26" s="354"/>
      <c r="O26" s="351"/>
      <c r="P26" s="352"/>
      <c r="Q26" s="487"/>
      <c r="R26" s="354"/>
      <c r="S26" s="351"/>
      <c r="T26" s="352"/>
      <c r="U26" s="353"/>
    </row>
    <row r="27" spans="1:21" x14ac:dyDescent="0.25">
      <c r="A27" s="336"/>
      <c r="B27" s="374">
        <v>41338</v>
      </c>
      <c r="C27" s="314" t="s">
        <v>19</v>
      </c>
      <c r="D27" s="511"/>
      <c r="E27" s="336" t="s">
        <v>1546</v>
      </c>
      <c r="F27" s="345">
        <f>SUM(G27:I27)</f>
        <v>97200</v>
      </c>
      <c r="G27" s="304"/>
      <c r="H27" s="534">
        <v>32400</v>
      </c>
      <c r="I27" s="303">
        <v>64800</v>
      </c>
      <c r="J27" s="313"/>
      <c r="K27" s="304"/>
      <c r="L27" s="305"/>
      <c r="M27" s="487"/>
      <c r="N27" s="313"/>
      <c r="O27" s="304"/>
      <c r="P27" s="305"/>
      <c r="Q27" s="487"/>
      <c r="R27" s="313"/>
      <c r="S27" s="304"/>
      <c r="T27" s="305"/>
      <c r="U27" s="306"/>
    </row>
    <row r="28" spans="1:21" ht="45" x14ac:dyDescent="0.25">
      <c r="A28" s="336" t="s">
        <v>1554</v>
      </c>
      <c r="B28" s="374">
        <v>41343</v>
      </c>
      <c r="C28" s="298" t="s">
        <v>21</v>
      </c>
      <c r="D28" s="511"/>
      <c r="E28" s="336" t="s">
        <v>1469</v>
      </c>
      <c r="F28" s="345">
        <f>SUM(G28:M28)</f>
        <v>87000</v>
      </c>
      <c r="G28" s="304"/>
      <c r="H28" s="534">
        <v>32400</v>
      </c>
      <c r="I28" s="303">
        <v>54600</v>
      </c>
      <c r="J28" s="313"/>
      <c r="K28" s="304"/>
      <c r="L28" s="305"/>
      <c r="M28" s="487"/>
      <c r="N28" s="313"/>
      <c r="O28" s="304"/>
      <c r="P28" s="305"/>
      <c r="Q28" s="487"/>
      <c r="R28" s="313"/>
      <c r="S28" s="304"/>
      <c r="T28" s="305"/>
      <c r="U28" s="306"/>
    </row>
    <row r="29" spans="1:21" x14ac:dyDescent="0.25">
      <c r="A29" s="336"/>
      <c r="B29" s="374">
        <v>41343</v>
      </c>
      <c r="C29" s="298" t="s">
        <v>21</v>
      </c>
      <c r="D29" s="511"/>
      <c r="E29" s="336" t="s">
        <v>1597</v>
      </c>
      <c r="F29" s="345">
        <f>SUM(G29:M29)</f>
        <v>62800</v>
      </c>
      <c r="G29" s="304"/>
      <c r="H29" s="534"/>
      <c r="I29" s="303">
        <v>30400</v>
      </c>
      <c r="J29" s="313"/>
      <c r="K29" s="301">
        <v>32400</v>
      </c>
      <c r="L29" s="305"/>
      <c r="M29" s="487"/>
      <c r="N29" s="313"/>
      <c r="O29" s="304"/>
      <c r="P29" s="305"/>
      <c r="Q29" s="487"/>
      <c r="R29" s="313"/>
      <c r="S29" s="304"/>
      <c r="T29" s="305"/>
      <c r="U29" s="306"/>
    </row>
    <row r="30" spans="1:21" x14ac:dyDescent="0.25">
      <c r="A30" s="338" t="s">
        <v>1592</v>
      </c>
      <c r="B30" s="374">
        <v>41343</v>
      </c>
      <c r="C30" s="298" t="s">
        <v>66</v>
      </c>
      <c r="D30" s="511"/>
      <c r="E30" s="336" t="s">
        <v>1591</v>
      </c>
      <c r="F30" s="345" t="s">
        <v>1596</v>
      </c>
      <c r="G30" s="304"/>
      <c r="H30" s="491"/>
      <c r="I30" s="306"/>
      <c r="J30" s="313"/>
      <c r="K30" s="304"/>
      <c r="L30" s="305"/>
      <c r="M30" s="487"/>
      <c r="N30" s="313"/>
      <c r="O30" s="304"/>
      <c r="P30" s="305"/>
      <c r="Q30" s="487"/>
      <c r="R30" s="313"/>
      <c r="S30" s="304"/>
      <c r="T30" s="305"/>
      <c r="U30" s="306"/>
    </row>
    <row r="31" spans="1:21" x14ac:dyDescent="0.25">
      <c r="A31" s="336"/>
      <c r="B31" s="374">
        <v>40979</v>
      </c>
      <c r="C31" s="298" t="s">
        <v>21</v>
      </c>
      <c r="D31" s="511"/>
      <c r="E31" s="336" t="s">
        <v>1588</v>
      </c>
      <c r="F31" s="345" t="s">
        <v>15</v>
      </c>
      <c r="G31" s="304"/>
      <c r="H31" s="491"/>
      <c r="I31" s="306"/>
      <c r="J31" s="313"/>
      <c r="K31" s="304"/>
      <c r="L31" s="305"/>
      <c r="M31" s="487"/>
      <c r="N31" s="313"/>
      <c r="O31" s="304"/>
      <c r="P31" s="305"/>
      <c r="Q31" s="487"/>
      <c r="R31" s="313"/>
      <c r="S31" s="304"/>
      <c r="T31" s="305"/>
      <c r="U31" s="306"/>
    </row>
    <row r="32" spans="1:21" x14ac:dyDescent="0.25">
      <c r="A32" s="337" t="s">
        <v>1486</v>
      </c>
      <c r="B32" s="374">
        <v>40979</v>
      </c>
      <c r="C32" s="298" t="s">
        <v>21</v>
      </c>
      <c r="D32" s="511"/>
      <c r="E32" s="336" t="s">
        <v>1472</v>
      </c>
      <c r="F32" s="345">
        <f>SUM(G32:U32)</f>
        <v>90202</v>
      </c>
      <c r="G32" s="304"/>
      <c r="H32" s="534">
        <v>70202</v>
      </c>
      <c r="I32" s="303">
        <v>20000</v>
      </c>
      <c r="J32" s="313"/>
      <c r="K32" s="304"/>
      <c r="L32" s="305"/>
      <c r="M32" s="487"/>
      <c r="N32" s="313"/>
      <c r="O32" s="304"/>
      <c r="P32" s="305"/>
      <c r="Q32" s="487"/>
      <c r="R32" s="313"/>
      <c r="S32" s="304"/>
      <c r="T32" s="305"/>
      <c r="U32" s="306"/>
    </row>
    <row r="33" spans="1:21" x14ac:dyDescent="0.25">
      <c r="A33" s="337" t="s">
        <v>1486</v>
      </c>
      <c r="B33" s="374">
        <v>40979</v>
      </c>
      <c r="C33" s="298" t="s">
        <v>21</v>
      </c>
      <c r="D33" s="511"/>
      <c r="E33" s="336" t="s">
        <v>1470</v>
      </c>
      <c r="F33" s="345">
        <v>60000</v>
      </c>
      <c r="G33" s="304"/>
      <c r="H33" s="491"/>
      <c r="I33" s="306"/>
      <c r="J33" s="313"/>
      <c r="K33" s="304"/>
      <c r="L33" s="305"/>
      <c r="M33" s="486">
        <v>10000</v>
      </c>
      <c r="N33" s="313"/>
      <c r="O33" s="301">
        <v>37300</v>
      </c>
      <c r="P33" s="305"/>
      <c r="Q33" s="487"/>
      <c r="R33" s="313"/>
      <c r="S33" s="304"/>
      <c r="T33" s="305"/>
      <c r="U33" s="306"/>
    </row>
    <row r="34" spans="1:21" x14ac:dyDescent="0.25">
      <c r="A34" s="336" t="s">
        <v>1503</v>
      </c>
      <c r="B34" s="374">
        <v>41345</v>
      </c>
      <c r="C34" s="298" t="s">
        <v>23</v>
      </c>
      <c r="D34" s="511"/>
      <c r="E34" s="336" t="s">
        <v>1502</v>
      </c>
      <c r="F34" s="345">
        <v>10000</v>
      </c>
      <c r="G34" s="304"/>
      <c r="H34" s="534">
        <v>5000</v>
      </c>
      <c r="I34" s="303">
        <v>7500</v>
      </c>
      <c r="J34" s="313"/>
      <c r="K34" s="304"/>
      <c r="L34" s="305"/>
      <c r="M34" s="487"/>
      <c r="N34" s="313"/>
      <c r="O34" s="304"/>
      <c r="P34" s="305"/>
      <c r="Q34" s="487"/>
      <c r="R34" s="313"/>
      <c r="S34" s="304"/>
      <c r="T34" s="305"/>
      <c r="U34" s="306"/>
    </row>
    <row r="35" spans="1:21" x14ac:dyDescent="0.25">
      <c r="A35" s="338"/>
      <c r="B35" s="373">
        <v>41345</v>
      </c>
      <c r="C35" s="310" t="s">
        <v>23</v>
      </c>
      <c r="D35" s="517"/>
      <c r="E35" s="340" t="s">
        <v>1504</v>
      </c>
      <c r="F35" s="361">
        <v>5000</v>
      </c>
      <c r="G35" s="304"/>
      <c r="H35" s="491"/>
      <c r="I35" s="303">
        <v>5000</v>
      </c>
      <c r="J35" s="313"/>
      <c r="K35" s="304"/>
      <c r="L35" s="305"/>
      <c r="M35" s="487"/>
      <c r="N35" s="313"/>
      <c r="O35" s="304"/>
      <c r="P35" s="305"/>
      <c r="Q35" s="487"/>
      <c r="R35" s="313"/>
      <c r="S35" s="304"/>
      <c r="T35" s="305"/>
      <c r="U35" s="306"/>
    </row>
    <row r="36" spans="1:21" x14ac:dyDescent="0.25">
      <c r="A36" s="338"/>
      <c r="B36" s="373">
        <v>41346</v>
      </c>
      <c r="C36" s="310" t="s">
        <v>23</v>
      </c>
      <c r="D36" s="517"/>
      <c r="E36" s="340" t="s">
        <v>1618</v>
      </c>
      <c r="F36" s="361">
        <v>6000</v>
      </c>
      <c r="G36" s="304"/>
      <c r="H36" s="491"/>
      <c r="I36" s="303">
        <v>13500</v>
      </c>
      <c r="J36" s="313"/>
      <c r="K36" s="304"/>
      <c r="L36" s="305"/>
      <c r="M36" s="486">
        <v>2500</v>
      </c>
      <c r="N36" s="313"/>
      <c r="O36" s="304"/>
      <c r="P36" s="305"/>
      <c r="Q36" s="487"/>
      <c r="R36" s="313"/>
      <c r="S36" s="304"/>
      <c r="T36" s="305"/>
      <c r="U36" s="306"/>
    </row>
    <row r="37" spans="1:21" x14ac:dyDescent="0.25">
      <c r="A37" s="336" t="s">
        <v>1486</v>
      </c>
      <c r="B37" s="374">
        <v>41348</v>
      </c>
      <c r="C37" s="298" t="s">
        <v>11</v>
      </c>
      <c r="D37" s="511"/>
      <c r="E37" s="336" t="s">
        <v>1466</v>
      </c>
      <c r="F37" s="345">
        <f>SUM(G37:I37)</f>
        <v>257000</v>
      </c>
      <c r="G37" s="301">
        <v>42400</v>
      </c>
      <c r="H37" s="534">
        <v>30000</v>
      </c>
      <c r="I37" s="303">
        <v>184600</v>
      </c>
      <c r="J37" s="313"/>
      <c r="K37" s="301">
        <v>5000</v>
      </c>
      <c r="L37" s="305"/>
      <c r="M37" s="487"/>
      <c r="N37" s="313"/>
      <c r="O37" s="304"/>
      <c r="P37" s="305"/>
      <c r="Q37" s="487"/>
      <c r="R37" s="313"/>
      <c r="S37" s="304"/>
      <c r="T37" s="305"/>
      <c r="U37" s="306"/>
    </row>
    <row r="38" spans="1:21" x14ac:dyDescent="0.25">
      <c r="A38" s="337" t="s">
        <v>1516</v>
      </c>
      <c r="B38" s="374">
        <v>40991</v>
      </c>
      <c r="C38" s="298" t="s">
        <v>711</v>
      </c>
      <c r="D38" s="511"/>
      <c r="E38" s="336" t="s">
        <v>1464</v>
      </c>
      <c r="F38" s="345" t="s">
        <v>711</v>
      </c>
      <c r="G38" s="304"/>
      <c r="H38" s="491"/>
      <c r="I38" s="306"/>
      <c r="J38" s="313"/>
      <c r="K38" s="304"/>
      <c r="L38" s="305"/>
      <c r="M38" s="487"/>
      <c r="N38" s="313"/>
      <c r="O38" s="304"/>
      <c r="P38" s="305"/>
      <c r="Q38" s="487"/>
      <c r="R38" s="313"/>
      <c r="S38" s="304"/>
      <c r="T38" s="305"/>
      <c r="U38" s="306"/>
    </row>
    <row r="39" spans="1:21" x14ac:dyDescent="0.25">
      <c r="A39" s="336"/>
      <c r="B39" s="374">
        <v>41358</v>
      </c>
      <c r="C39" s="298" t="s">
        <v>11</v>
      </c>
      <c r="D39" s="511"/>
      <c r="E39" s="336" t="s">
        <v>1576</v>
      </c>
      <c r="F39" s="345">
        <f>SUM(G39:M39)</f>
        <v>64800</v>
      </c>
      <c r="G39" s="304"/>
      <c r="H39" s="491"/>
      <c r="I39" s="303">
        <v>64800</v>
      </c>
      <c r="J39" s="313"/>
      <c r="K39" s="304"/>
      <c r="L39" s="305"/>
      <c r="M39" s="487"/>
      <c r="N39" s="313"/>
      <c r="O39" s="304"/>
      <c r="P39" s="305"/>
      <c r="Q39" s="487"/>
      <c r="R39" s="313"/>
      <c r="S39" s="304"/>
      <c r="T39" s="305"/>
      <c r="U39" s="306"/>
    </row>
    <row r="40" spans="1:21" x14ac:dyDescent="0.25">
      <c r="A40" s="336"/>
      <c r="B40" s="374">
        <v>41359</v>
      </c>
      <c r="C40" s="298" t="s">
        <v>11</v>
      </c>
      <c r="D40" s="511"/>
      <c r="E40" s="336" t="s">
        <v>1540</v>
      </c>
      <c r="F40" s="345">
        <f>SUM(G40:M40)</f>
        <v>87300</v>
      </c>
      <c r="G40" s="304"/>
      <c r="H40" s="491"/>
      <c r="I40" s="303">
        <v>87300</v>
      </c>
      <c r="J40" s="313"/>
      <c r="K40" s="304"/>
      <c r="L40" s="305"/>
      <c r="M40" s="487"/>
      <c r="N40" s="313"/>
      <c r="O40" s="304"/>
      <c r="P40" s="305"/>
      <c r="Q40" s="487"/>
      <c r="R40" s="313"/>
      <c r="S40" s="304"/>
      <c r="T40" s="305"/>
      <c r="U40" s="306"/>
    </row>
    <row r="41" spans="1:21" x14ac:dyDescent="0.25">
      <c r="A41" s="335"/>
      <c r="B41" s="372"/>
      <c r="C41" s="308"/>
      <c r="D41" s="523"/>
      <c r="E41" s="335"/>
      <c r="F41" s="416"/>
      <c r="G41" s="417"/>
      <c r="H41" s="416"/>
      <c r="I41" s="418"/>
      <c r="J41" s="417"/>
      <c r="K41" s="417"/>
      <c r="L41" s="417"/>
      <c r="M41" s="416"/>
      <c r="N41" s="417"/>
      <c r="O41" s="417"/>
      <c r="P41" s="417"/>
      <c r="Q41" s="416"/>
      <c r="R41" s="417"/>
      <c r="S41" s="417"/>
      <c r="T41" s="417"/>
      <c r="U41" s="417"/>
    </row>
    <row r="42" spans="1:21" x14ac:dyDescent="0.25">
      <c r="A42" s="337" t="s">
        <v>1486</v>
      </c>
      <c r="B42" s="374">
        <v>41367</v>
      </c>
      <c r="C42" s="298" t="s">
        <v>21</v>
      </c>
      <c r="D42" s="511"/>
      <c r="E42" s="336" t="s">
        <v>1598</v>
      </c>
      <c r="F42" s="345">
        <f>SUM(G42:M42)</f>
        <v>2363050</v>
      </c>
      <c r="G42" s="301">
        <v>115000</v>
      </c>
      <c r="H42" s="534">
        <v>188000</v>
      </c>
      <c r="I42" s="303">
        <v>1467000</v>
      </c>
      <c r="J42" s="313"/>
      <c r="K42" s="301">
        <v>498050</v>
      </c>
      <c r="L42" s="302">
        <v>64200</v>
      </c>
      <c r="M42" s="486">
        <v>30800</v>
      </c>
      <c r="N42" s="313"/>
      <c r="O42" s="304"/>
      <c r="P42" s="302">
        <v>7400</v>
      </c>
      <c r="Q42" s="487"/>
      <c r="R42" s="313"/>
      <c r="S42" s="304"/>
      <c r="T42" s="305"/>
      <c r="U42" s="306"/>
    </row>
    <row r="43" spans="1:21" x14ac:dyDescent="0.25">
      <c r="A43" s="338"/>
      <c r="B43" s="374">
        <v>41368</v>
      </c>
      <c r="C43" s="298" t="s">
        <v>712</v>
      </c>
      <c r="D43" s="511"/>
      <c r="E43" s="336" t="s">
        <v>1550</v>
      </c>
      <c r="F43" s="345">
        <f>SUM(G43:M43)</f>
        <v>409000</v>
      </c>
      <c r="G43" s="304"/>
      <c r="H43" s="491"/>
      <c r="I43" s="303">
        <v>351600</v>
      </c>
      <c r="J43" s="313"/>
      <c r="K43" s="301">
        <v>57400</v>
      </c>
      <c r="L43" s="305"/>
      <c r="M43" s="487"/>
      <c r="N43" s="313"/>
      <c r="O43" s="304"/>
      <c r="P43" s="305"/>
      <c r="Q43" s="487"/>
      <c r="R43" s="313"/>
      <c r="S43" s="304"/>
      <c r="T43" s="305"/>
      <c r="U43" s="306"/>
    </row>
    <row r="44" spans="1:21" x14ac:dyDescent="0.25">
      <c r="A44" s="338" t="s">
        <v>1660</v>
      </c>
      <c r="B44" s="374">
        <v>41372</v>
      </c>
      <c r="C44" s="298" t="s">
        <v>11</v>
      </c>
      <c r="D44" s="511"/>
      <c r="E44" s="336" t="s">
        <v>1540</v>
      </c>
      <c r="F44" s="345">
        <v>60000</v>
      </c>
      <c r="G44" s="304"/>
      <c r="H44" s="534">
        <v>81000</v>
      </c>
      <c r="I44" s="306"/>
      <c r="J44" s="313"/>
      <c r="K44" s="301">
        <v>32400</v>
      </c>
      <c r="L44" s="302">
        <v>64800</v>
      </c>
      <c r="M44" s="486">
        <v>32400</v>
      </c>
      <c r="N44" s="313"/>
      <c r="O44" s="304"/>
      <c r="P44" s="305"/>
      <c r="Q44" s="487"/>
      <c r="R44" s="313"/>
      <c r="S44" s="304"/>
      <c r="T44" s="305"/>
      <c r="U44" s="306"/>
    </row>
    <row r="45" spans="1:21" x14ac:dyDescent="0.25">
      <c r="A45" s="338" t="s">
        <v>1531</v>
      </c>
      <c r="B45" s="374">
        <v>41372</v>
      </c>
      <c r="C45" s="298" t="s">
        <v>11</v>
      </c>
      <c r="D45" s="511"/>
      <c r="E45" s="336" t="s">
        <v>1523</v>
      </c>
      <c r="F45" s="345">
        <f>SUM(G45:I45)</f>
        <v>267300</v>
      </c>
      <c r="G45" s="301">
        <v>97400</v>
      </c>
      <c r="H45" s="534">
        <v>127400</v>
      </c>
      <c r="I45" s="303">
        <v>42500</v>
      </c>
      <c r="J45" s="313"/>
      <c r="K45" s="301">
        <v>33400</v>
      </c>
      <c r="L45" s="305"/>
      <c r="M45" s="487"/>
      <c r="N45" s="313"/>
      <c r="O45" s="304"/>
      <c r="P45" s="305"/>
      <c r="Q45" s="487"/>
      <c r="R45" s="313"/>
      <c r="S45" s="304"/>
      <c r="T45" s="305"/>
      <c r="U45" s="306"/>
    </row>
    <row r="46" spans="1:21" x14ac:dyDescent="0.25">
      <c r="A46" s="338"/>
      <c r="B46" s="374">
        <v>41379</v>
      </c>
      <c r="C46" s="298" t="s">
        <v>19</v>
      </c>
      <c r="D46" s="511"/>
      <c r="E46" s="336" t="s">
        <v>1578</v>
      </c>
      <c r="F46" s="345">
        <v>75000</v>
      </c>
      <c r="G46" s="301"/>
      <c r="H46" s="491"/>
      <c r="I46" s="303">
        <v>18500</v>
      </c>
      <c r="J46" s="313"/>
      <c r="K46" s="301">
        <v>25150</v>
      </c>
      <c r="L46" s="305"/>
      <c r="M46" s="487"/>
      <c r="N46" s="313"/>
      <c r="O46" s="304"/>
      <c r="P46" s="305"/>
      <c r="Q46" s="487"/>
      <c r="R46" s="313"/>
      <c r="S46" s="304"/>
      <c r="T46" s="305"/>
      <c r="U46" s="306"/>
    </row>
    <row r="47" spans="1:21" s="307" customFormat="1" x14ac:dyDescent="0.25">
      <c r="A47" s="380" t="s">
        <v>1581</v>
      </c>
      <c r="B47" s="374">
        <v>41380</v>
      </c>
      <c r="C47" s="343" t="s">
        <v>23</v>
      </c>
      <c r="D47" s="511"/>
      <c r="E47" s="385" t="s">
        <v>1580</v>
      </c>
      <c r="F47" s="345">
        <f>SUM(G47:Q47)</f>
        <v>50656</v>
      </c>
      <c r="G47" s="301"/>
      <c r="H47" s="534"/>
      <c r="I47" s="303">
        <v>8000</v>
      </c>
      <c r="J47" s="312"/>
      <c r="K47" s="301">
        <v>42656</v>
      </c>
      <c r="L47" s="302"/>
      <c r="M47" s="486"/>
      <c r="N47" s="312"/>
      <c r="O47" s="304"/>
      <c r="P47" s="302"/>
      <c r="Q47" s="486"/>
      <c r="R47" s="312"/>
      <c r="S47" s="304"/>
      <c r="T47" s="302"/>
      <c r="U47" s="303"/>
    </row>
    <row r="48" spans="1:21" s="307" customFormat="1" x14ac:dyDescent="0.25">
      <c r="A48" s="380"/>
      <c r="B48" s="374">
        <v>41387</v>
      </c>
      <c r="C48" s="343" t="s">
        <v>23</v>
      </c>
      <c r="D48" s="511"/>
      <c r="E48" s="385" t="s">
        <v>1645</v>
      </c>
      <c r="F48" s="345">
        <v>2167</v>
      </c>
      <c r="G48" s="301"/>
      <c r="H48" s="534"/>
      <c r="I48" s="303"/>
      <c r="J48" s="312"/>
      <c r="K48" s="301">
        <v>2167</v>
      </c>
      <c r="L48" s="302"/>
      <c r="M48" s="486"/>
      <c r="N48" s="312"/>
      <c r="O48" s="304"/>
      <c r="P48" s="302"/>
      <c r="Q48" s="486"/>
      <c r="R48" s="312"/>
      <c r="S48" s="304"/>
      <c r="T48" s="302"/>
      <c r="U48" s="303"/>
    </row>
    <row r="49" spans="1:21" x14ac:dyDescent="0.25">
      <c r="A49" s="338"/>
      <c r="B49" s="374">
        <v>41389</v>
      </c>
      <c r="C49" s="298" t="s">
        <v>23</v>
      </c>
      <c r="D49" s="511"/>
      <c r="E49" s="336" t="s">
        <v>1603</v>
      </c>
      <c r="F49" s="345">
        <v>32400</v>
      </c>
      <c r="G49" s="304"/>
      <c r="H49" s="491"/>
      <c r="I49" s="306"/>
      <c r="J49" s="313"/>
      <c r="K49" s="301">
        <v>32400</v>
      </c>
      <c r="L49" s="305"/>
      <c r="M49" s="487"/>
      <c r="N49" s="313"/>
      <c r="O49" s="304"/>
      <c r="P49" s="305"/>
      <c r="Q49" s="487"/>
      <c r="R49" s="313"/>
      <c r="S49" s="304"/>
      <c r="T49" s="305"/>
      <c r="U49" s="306"/>
    </row>
    <row r="50" spans="1:21" x14ac:dyDescent="0.25">
      <c r="A50" s="338"/>
      <c r="B50" s="374">
        <v>41390</v>
      </c>
      <c r="C50" s="298" t="s">
        <v>23</v>
      </c>
      <c r="D50" s="511"/>
      <c r="E50" s="336" t="s">
        <v>1607</v>
      </c>
      <c r="F50" s="345">
        <v>32400</v>
      </c>
      <c r="G50" s="304"/>
      <c r="H50" s="491"/>
      <c r="I50" s="306"/>
      <c r="J50" s="313"/>
      <c r="K50" s="304"/>
      <c r="L50" s="305"/>
      <c r="M50" s="487"/>
      <c r="N50" s="313"/>
      <c r="O50" s="304"/>
      <c r="P50" s="305"/>
      <c r="Q50" s="487"/>
      <c r="R50" s="313"/>
      <c r="S50" s="304"/>
      <c r="T50" s="305"/>
      <c r="U50" s="306"/>
    </row>
    <row r="51" spans="1:21" x14ac:dyDescent="0.25">
      <c r="A51" s="338"/>
      <c r="B51" s="374">
        <v>41392</v>
      </c>
      <c r="C51" s="298" t="s">
        <v>19</v>
      </c>
      <c r="D51" s="511"/>
      <c r="E51" s="336" t="s">
        <v>1654</v>
      </c>
      <c r="F51" s="345">
        <v>32400</v>
      </c>
      <c r="G51" s="304"/>
      <c r="H51" s="491"/>
      <c r="I51" s="306"/>
      <c r="J51" s="313"/>
      <c r="K51" s="301">
        <v>32400</v>
      </c>
      <c r="L51" s="305"/>
      <c r="M51" s="487"/>
      <c r="N51" s="313"/>
      <c r="O51" s="304"/>
      <c r="P51" s="305"/>
      <c r="Q51" s="487"/>
      <c r="R51" s="313"/>
      <c r="S51" s="304"/>
      <c r="T51" s="305"/>
      <c r="U51" s="306"/>
    </row>
    <row r="52" spans="1:21" s="307" customFormat="1" x14ac:dyDescent="0.25">
      <c r="A52" s="344"/>
      <c r="B52" s="374">
        <v>41394</v>
      </c>
      <c r="C52" s="343" t="s">
        <v>66</v>
      </c>
      <c r="D52" s="511"/>
      <c r="E52" s="385" t="s">
        <v>1599</v>
      </c>
      <c r="F52" s="345">
        <v>64000</v>
      </c>
      <c r="G52" s="301"/>
      <c r="H52" s="534"/>
      <c r="I52" s="306"/>
      <c r="J52" s="312"/>
      <c r="K52" s="304"/>
      <c r="L52" s="302">
        <v>32400</v>
      </c>
      <c r="M52" s="486"/>
      <c r="N52" s="312"/>
      <c r="O52" s="304"/>
      <c r="P52" s="302"/>
      <c r="Q52" s="486"/>
      <c r="R52" s="312"/>
      <c r="S52" s="304"/>
      <c r="T52" s="302"/>
      <c r="U52" s="303"/>
    </row>
    <row r="53" spans="1:21" s="307" customFormat="1" x14ac:dyDescent="0.25">
      <c r="A53" s="344"/>
      <c r="B53" s="374">
        <v>41394</v>
      </c>
      <c r="C53" s="343" t="s">
        <v>66</v>
      </c>
      <c r="D53" s="511"/>
      <c r="E53" s="385" t="s">
        <v>128</v>
      </c>
      <c r="F53" s="345">
        <f>SUM(G53:M53)</f>
        <v>115100</v>
      </c>
      <c r="G53" s="301"/>
      <c r="H53" s="534"/>
      <c r="I53" s="303">
        <v>64800</v>
      </c>
      <c r="J53" s="312"/>
      <c r="K53" s="301">
        <v>35300</v>
      </c>
      <c r="L53" s="302">
        <v>15000</v>
      </c>
      <c r="M53" s="486"/>
      <c r="N53" s="312"/>
      <c r="O53" s="304"/>
      <c r="P53" s="302"/>
      <c r="Q53" s="486"/>
      <c r="R53" s="312"/>
      <c r="S53" s="304"/>
      <c r="T53" s="302"/>
      <c r="U53" s="303"/>
    </row>
    <row r="54" spans="1:21" s="307" customFormat="1" x14ac:dyDescent="0.25">
      <c r="A54" s="344"/>
      <c r="B54" s="374">
        <v>41394</v>
      </c>
      <c r="C54" s="343" t="s">
        <v>66</v>
      </c>
      <c r="D54" s="511"/>
      <c r="E54" s="385" t="s">
        <v>1594</v>
      </c>
      <c r="F54" s="345" t="s">
        <v>15</v>
      </c>
      <c r="G54" s="301"/>
      <c r="H54" s="534"/>
      <c r="I54" s="306"/>
      <c r="J54" s="312"/>
      <c r="K54" s="304"/>
      <c r="L54" s="305"/>
      <c r="M54" s="486"/>
      <c r="N54" s="312"/>
      <c r="O54" s="304"/>
      <c r="P54" s="302"/>
      <c r="Q54" s="486"/>
      <c r="R54" s="312"/>
      <c r="S54" s="304"/>
      <c r="T54" s="302"/>
      <c r="U54" s="303"/>
    </row>
    <row r="55" spans="1:21" s="391" customFormat="1" x14ac:dyDescent="0.25">
      <c r="A55" s="385" t="s">
        <v>1535</v>
      </c>
      <c r="B55" s="374">
        <v>41395</v>
      </c>
      <c r="C55" s="343" t="s">
        <v>66</v>
      </c>
      <c r="D55" s="511"/>
      <c r="E55" s="385" t="s">
        <v>1526</v>
      </c>
      <c r="F55" s="345">
        <f>SUM(G55:M55)</f>
        <v>97900</v>
      </c>
      <c r="G55" s="301"/>
      <c r="H55" s="534"/>
      <c r="I55" s="303">
        <v>64800</v>
      </c>
      <c r="J55" s="312"/>
      <c r="K55" s="301">
        <v>5600</v>
      </c>
      <c r="L55" s="302">
        <v>27500</v>
      </c>
      <c r="M55" s="487"/>
      <c r="N55" s="312"/>
      <c r="O55" s="301"/>
      <c r="P55" s="302"/>
      <c r="Q55" s="486"/>
      <c r="R55" s="312"/>
      <c r="S55" s="301"/>
      <c r="T55" s="302"/>
      <c r="U55" s="303"/>
    </row>
    <row r="56" spans="1:21" s="369" customFormat="1" x14ac:dyDescent="0.25">
      <c r="A56" s="364"/>
      <c r="B56" s="374">
        <v>41395</v>
      </c>
      <c r="C56" s="343" t="s">
        <v>66</v>
      </c>
      <c r="D56" s="511"/>
      <c r="E56" s="385" t="s">
        <v>1569</v>
      </c>
      <c r="F56" s="345">
        <f>SUM(G56:Q56)</f>
        <v>103550</v>
      </c>
      <c r="G56" s="363"/>
      <c r="H56" s="536"/>
      <c r="I56" s="353"/>
      <c r="J56" s="368"/>
      <c r="K56" s="301">
        <v>66150</v>
      </c>
      <c r="L56" s="302">
        <v>37400</v>
      </c>
      <c r="M56" s="566"/>
      <c r="N56" s="368"/>
      <c r="O56" s="351"/>
      <c r="P56" s="366"/>
      <c r="Q56" s="486"/>
      <c r="R56" s="368"/>
      <c r="S56" s="351"/>
      <c r="T56" s="366"/>
      <c r="U56" s="367"/>
    </row>
    <row r="57" spans="1:21" s="369" customFormat="1" x14ac:dyDescent="0.25">
      <c r="A57" s="364"/>
      <c r="B57" s="374">
        <v>41395</v>
      </c>
      <c r="C57" s="343" t="s">
        <v>66</v>
      </c>
      <c r="D57" s="511"/>
      <c r="E57" s="385" t="s">
        <v>78</v>
      </c>
      <c r="F57" s="345">
        <v>90000</v>
      </c>
      <c r="G57" s="363"/>
      <c r="H57" s="536"/>
      <c r="I57" s="353"/>
      <c r="J57" s="368"/>
      <c r="K57" s="304"/>
      <c r="L57" s="302">
        <v>64800</v>
      </c>
      <c r="M57" s="566"/>
      <c r="N57" s="368"/>
      <c r="O57" s="351"/>
      <c r="P57" s="366"/>
      <c r="Q57" s="486"/>
      <c r="R57" s="368"/>
      <c r="S57" s="351"/>
      <c r="T57" s="366"/>
      <c r="U57" s="367"/>
    </row>
    <row r="58" spans="1:21" s="369" customFormat="1" x14ac:dyDescent="0.25">
      <c r="A58" s="364"/>
      <c r="B58" s="374">
        <v>41400</v>
      </c>
      <c r="C58" s="343" t="s">
        <v>11</v>
      </c>
      <c r="D58" s="511"/>
      <c r="E58" s="385" t="s">
        <v>1644</v>
      </c>
      <c r="F58" s="345">
        <v>64800</v>
      </c>
      <c r="G58" s="363"/>
      <c r="H58" s="536"/>
      <c r="I58" s="353"/>
      <c r="J58" s="368"/>
      <c r="K58" s="304"/>
      <c r="L58" s="302"/>
      <c r="M58" s="486">
        <v>32400</v>
      </c>
      <c r="N58" s="368"/>
      <c r="O58" s="351"/>
      <c r="P58" s="366"/>
      <c r="Q58" s="486"/>
      <c r="R58" s="368"/>
      <c r="S58" s="351"/>
      <c r="T58" s="366"/>
      <c r="U58" s="367"/>
    </row>
    <row r="59" spans="1:21" x14ac:dyDescent="0.25">
      <c r="A59" s="338" t="s">
        <v>1459</v>
      </c>
      <c r="B59" s="374">
        <v>41401</v>
      </c>
      <c r="C59" s="298" t="s">
        <v>23</v>
      </c>
      <c r="D59" s="511"/>
      <c r="E59" s="336" t="s">
        <v>1549</v>
      </c>
      <c r="F59" s="345">
        <f>SUM(G59:U59)</f>
        <v>35250</v>
      </c>
      <c r="G59" s="304"/>
      <c r="H59" s="491"/>
      <c r="I59" s="303">
        <v>5000</v>
      </c>
      <c r="J59" s="313"/>
      <c r="K59" s="301">
        <v>5000</v>
      </c>
      <c r="L59" s="302">
        <v>25250</v>
      </c>
      <c r="M59" s="487"/>
      <c r="N59" s="313"/>
      <c r="O59" s="304"/>
      <c r="P59" s="305"/>
      <c r="Q59" s="487"/>
      <c r="R59" s="313"/>
      <c r="S59" s="304"/>
      <c r="T59" s="305"/>
      <c r="U59" s="306"/>
    </row>
    <row r="60" spans="1:21" s="369" customFormat="1" x14ac:dyDescent="0.25">
      <c r="A60" s="349" t="s">
        <v>1655</v>
      </c>
      <c r="B60" s="377">
        <v>41452</v>
      </c>
      <c r="C60" s="365" t="s">
        <v>23</v>
      </c>
      <c r="D60" s="513"/>
      <c r="E60" s="364" t="s">
        <v>1582</v>
      </c>
      <c r="F60" s="359">
        <v>100000</v>
      </c>
      <c r="G60" s="363"/>
      <c r="H60" s="536"/>
      <c r="I60" s="353"/>
      <c r="J60" s="368"/>
      <c r="K60" s="351"/>
      <c r="L60" s="352"/>
      <c r="M60" s="566"/>
      <c r="N60" s="368"/>
      <c r="O60" s="351"/>
      <c r="P60" s="366"/>
      <c r="Q60" s="486"/>
      <c r="R60" s="368"/>
      <c r="S60" s="351"/>
      <c r="T60" s="366"/>
      <c r="U60" s="367"/>
    </row>
    <row r="61" spans="1:21" ht="30" x14ac:dyDescent="0.25">
      <c r="A61" s="338" t="s">
        <v>1538</v>
      </c>
      <c r="B61" s="374">
        <v>41038</v>
      </c>
      <c r="C61" s="298" t="s">
        <v>11</v>
      </c>
      <c r="D61" s="511"/>
      <c r="E61" s="337" t="s">
        <v>1491</v>
      </c>
      <c r="F61" s="345">
        <f>SUM(G61:L61)</f>
        <v>207900</v>
      </c>
      <c r="G61" s="301">
        <v>30800</v>
      </c>
      <c r="H61" s="534">
        <v>32400</v>
      </c>
      <c r="I61" s="303">
        <v>75600</v>
      </c>
      <c r="J61" s="312"/>
      <c r="K61" s="301">
        <v>56600</v>
      </c>
      <c r="L61" s="302">
        <v>12500</v>
      </c>
      <c r="M61" s="486"/>
      <c r="N61" s="312"/>
      <c r="O61" s="304"/>
      <c r="P61" s="302"/>
      <c r="Q61" s="486"/>
      <c r="R61" s="312"/>
      <c r="S61" s="304"/>
      <c r="T61" s="302"/>
      <c r="U61" s="303"/>
    </row>
    <row r="62" spans="1:21" x14ac:dyDescent="0.25">
      <c r="A62" s="338"/>
      <c r="B62" s="374">
        <v>41407</v>
      </c>
      <c r="C62" s="298" t="s">
        <v>11</v>
      </c>
      <c r="D62" s="511"/>
      <c r="E62" s="336" t="s">
        <v>1562</v>
      </c>
      <c r="F62" s="345">
        <v>500000</v>
      </c>
      <c r="G62" s="304"/>
      <c r="H62" s="491"/>
      <c r="I62" s="306"/>
      <c r="J62" s="313"/>
      <c r="K62" s="301">
        <v>265000</v>
      </c>
      <c r="L62" s="302">
        <v>353400</v>
      </c>
      <c r="M62" s="486">
        <v>3750</v>
      </c>
      <c r="N62" s="313"/>
      <c r="O62" s="301">
        <v>32400</v>
      </c>
      <c r="P62" s="305"/>
      <c r="Q62" s="487"/>
      <c r="R62" s="313"/>
      <c r="S62" s="304"/>
      <c r="T62" s="305"/>
      <c r="U62" s="306"/>
    </row>
    <row r="63" spans="1:21" x14ac:dyDescent="0.25">
      <c r="A63" s="338"/>
      <c r="B63" s="374">
        <v>41407</v>
      </c>
      <c r="C63" s="298" t="s">
        <v>11</v>
      </c>
      <c r="D63" s="511"/>
      <c r="E63" s="336" t="s">
        <v>1691</v>
      </c>
      <c r="F63" s="345">
        <v>14800</v>
      </c>
      <c r="G63" s="304"/>
      <c r="H63" s="491"/>
      <c r="I63" s="306"/>
      <c r="J63" s="313"/>
      <c r="K63" s="301"/>
      <c r="L63" s="302"/>
      <c r="M63" s="486">
        <v>14800</v>
      </c>
      <c r="N63" s="313"/>
      <c r="O63" s="304"/>
      <c r="P63" s="305"/>
      <c r="Q63" s="487"/>
      <c r="R63" s="313"/>
      <c r="S63" s="304"/>
      <c r="T63" s="305"/>
      <c r="U63" s="306"/>
    </row>
    <row r="64" spans="1:21" s="362" customFormat="1" x14ac:dyDescent="0.25">
      <c r="A64" s="336"/>
      <c r="B64" s="373">
        <v>41409</v>
      </c>
      <c r="C64" s="310" t="s">
        <v>19</v>
      </c>
      <c r="D64" s="517"/>
      <c r="E64" s="340" t="s">
        <v>1471</v>
      </c>
      <c r="F64" s="345">
        <v>100000</v>
      </c>
      <c r="G64" s="304"/>
      <c r="H64" s="534"/>
      <c r="I64" s="306"/>
      <c r="J64" s="312"/>
      <c r="K64" s="301">
        <v>15000</v>
      </c>
      <c r="L64" s="302">
        <v>38500</v>
      </c>
      <c r="M64" s="487"/>
      <c r="N64" s="312"/>
      <c r="O64" s="301"/>
      <c r="P64" s="302"/>
      <c r="Q64" s="486"/>
      <c r="R64" s="312"/>
      <c r="S64" s="301"/>
      <c r="T64" s="302"/>
      <c r="U64" s="303"/>
    </row>
    <row r="65" spans="1:21" s="362" customFormat="1" x14ac:dyDescent="0.25">
      <c r="A65" s="336"/>
      <c r="B65" s="373">
        <v>41412</v>
      </c>
      <c r="C65" s="310" t="s">
        <v>19</v>
      </c>
      <c r="D65" s="517"/>
      <c r="E65" s="340" t="s">
        <v>1577</v>
      </c>
      <c r="F65" s="345" t="s">
        <v>1596</v>
      </c>
      <c r="G65" s="304"/>
      <c r="H65" s="534"/>
      <c r="I65" s="353"/>
      <c r="J65" s="312"/>
      <c r="K65" s="304"/>
      <c r="L65" s="305"/>
      <c r="M65" s="486"/>
      <c r="N65" s="312"/>
      <c r="O65" s="301"/>
      <c r="P65" s="302"/>
      <c r="Q65" s="486"/>
      <c r="R65" s="312"/>
      <c r="S65" s="301"/>
      <c r="T65" s="302"/>
      <c r="U65" s="303"/>
    </row>
    <row r="66" spans="1:21" ht="30" x14ac:dyDescent="0.25">
      <c r="A66" s="338"/>
      <c r="B66" s="373">
        <v>41411</v>
      </c>
      <c r="C66" s="310" t="s">
        <v>19</v>
      </c>
      <c r="D66" s="517"/>
      <c r="E66" s="340" t="s">
        <v>1467</v>
      </c>
      <c r="F66" s="345" t="s">
        <v>1596</v>
      </c>
      <c r="G66" s="304"/>
      <c r="H66" s="491"/>
      <c r="I66" s="306"/>
      <c r="J66" s="313"/>
      <c r="K66" s="304"/>
      <c r="L66" s="305"/>
      <c r="M66" s="487"/>
      <c r="N66" s="313"/>
      <c r="O66" s="304"/>
      <c r="P66" s="305"/>
      <c r="Q66" s="487"/>
      <c r="R66" s="313"/>
      <c r="S66" s="304"/>
      <c r="T66" s="305"/>
      <c r="U66" s="306"/>
    </row>
    <row r="67" spans="1:21" s="307" customFormat="1" x14ac:dyDescent="0.25">
      <c r="A67" s="338" t="s">
        <v>1659</v>
      </c>
      <c r="B67" s="374">
        <v>41413</v>
      </c>
      <c r="C67" s="343" t="s">
        <v>23</v>
      </c>
      <c r="D67" s="511"/>
      <c r="E67" s="385" t="s">
        <v>1558</v>
      </c>
      <c r="F67" s="345">
        <v>50000</v>
      </c>
      <c r="G67" s="301"/>
      <c r="H67" s="534"/>
      <c r="I67" s="306"/>
      <c r="J67" s="312"/>
      <c r="K67" s="304"/>
      <c r="L67" s="302">
        <v>196400</v>
      </c>
      <c r="M67" s="486">
        <v>23750</v>
      </c>
      <c r="N67" s="312"/>
      <c r="O67" s="304"/>
      <c r="P67" s="302"/>
      <c r="Q67" s="486"/>
      <c r="R67" s="312"/>
      <c r="S67" s="304"/>
      <c r="T67" s="302"/>
      <c r="U67" s="303"/>
    </row>
    <row r="68" spans="1:21" s="307" customFormat="1" x14ac:dyDescent="0.25">
      <c r="A68" s="338"/>
      <c r="B68" s="374">
        <v>41416</v>
      </c>
      <c r="C68" s="343" t="s">
        <v>23</v>
      </c>
      <c r="D68" s="511"/>
      <c r="E68" s="385" t="s">
        <v>1608</v>
      </c>
      <c r="F68" s="345" t="s">
        <v>30</v>
      </c>
      <c r="G68" s="301"/>
      <c r="H68" s="534"/>
      <c r="I68" s="306"/>
      <c r="J68" s="312"/>
      <c r="K68" s="304"/>
      <c r="L68" s="302">
        <v>16200</v>
      </c>
      <c r="M68" s="486"/>
      <c r="N68" s="312"/>
      <c r="O68" s="304"/>
      <c r="P68" s="302"/>
      <c r="Q68" s="486"/>
      <c r="R68" s="312"/>
      <c r="S68" s="304"/>
      <c r="T68" s="302"/>
      <c r="U68" s="303"/>
    </row>
    <row r="69" spans="1:21" x14ac:dyDescent="0.25">
      <c r="A69" s="338"/>
      <c r="B69" s="374">
        <v>41423</v>
      </c>
      <c r="C69" s="298" t="s">
        <v>19</v>
      </c>
      <c r="D69" s="511"/>
      <c r="E69" s="336" t="s">
        <v>1563</v>
      </c>
      <c r="F69" s="345">
        <f>SUM(G69:M69)</f>
        <v>744350</v>
      </c>
      <c r="G69" s="301"/>
      <c r="H69" s="534"/>
      <c r="I69" s="306"/>
      <c r="J69" s="312"/>
      <c r="K69" s="301">
        <v>109400</v>
      </c>
      <c r="L69" s="302">
        <v>536650</v>
      </c>
      <c r="M69" s="486">
        <v>98300</v>
      </c>
      <c r="N69" s="312"/>
      <c r="O69" s="304"/>
      <c r="P69" s="302"/>
      <c r="Q69" s="486"/>
      <c r="R69" s="312"/>
      <c r="S69" s="304"/>
      <c r="T69" s="302"/>
      <c r="U69" s="303"/>
    </row>
    <row r="70" spans="1:21" s="369" customFormat="1" x14ac:dyDescent="0.25">
      <c r="A70" s="364"/>
      <c r="B70" s="374">
        <v>41426</v>
      </c>
      <c r="C70" s="298" t="s">
        <v>21</v>
      </c>
      <c r="D70" s="511"/>
      <c r="E70" s="385" t="s">
        <v>1656</v>
      </c>
      <c r="F70" s="345">
        <v>32400</v>
      </c>
      <c r="G70" s="363"/>
      <c r="H70" s="536"/>
      <c r="I70" s="367"/>
      <c r="J70" s="368"/>
      <c r="K70" s="351"/>
      <c r="L70" s="352"/>
      <c r="M70" s="487"/>
      <c r="N70" s="368"/>
      <c r="O70" s="351"/>
      <c r="P70" s="366"/>
      <c r="Q70" s="486"/>
      <c r="R70" s="368"/>
      <c r="S70" s="351"/>
      <c r="T70" s="366"/>
      <c r="U70" s="367"/>
    </row>
    <row r="71" spans="1:21" x14ac:dyDescent="0.25">
      <c r="A71" s="338"/>
      <c r="B71" s="374">
        <v>41426</v>
      </c>
      <c r="C71" s="298" t="s">
        <v>21</v>
      </c>
      <c r="D71" s="511"/>
      <c r="E71" s="336" t="s">
        <v>1600</v>
      </c>
      <c r="F71" s="345">
        <v>100000</v>
      </c>
      <c r="G71" s="301"/>
      <c r="H71" s="534"/>
      <c r="I71" s="306"/>
      <c r="J71" s="312"/>
      <c r="K71" s="301">
        <v>13300</v>
      </c>
      <c r="L71" s="302">
        <v>91950</v>
      </c>
      <c r="M71" s="486">
        <v>41900</v>
      </c>
      <c r="N71" s="312"/>
      <c r="O71" s="301">
        <v>2250</v>
      </c>
      <c r="P71" s="302">
        <v>300</v>
      </c>
      <c r="Q71" s="486"/>
      <c r="R71" s="312"/>
      <c r="S71" s="304"/>
      <c r="T71" s="302"/>
      <c r="U71" s="303"/>
    </row>
    <row r="72" spans="1:21" x14ac:dyDescent="0.25">
      <c r="A72" s="338"/>
      <c r="B72" s="373">
        <v>41429</v>
      </c>
      <c r="C72" s="310" t="s">
        <v>23</v>
      </c>
      <c r="D72" s="517"/>
      <c r="E72" s="340" t="s">
        <v>1510</v>
      </c>
      <c r="F72" s="361">
        <v>10000</v>
      </c>
      <c r="G72" s="304"/>
      <c r="H72" s="491"/>
      <c r="I72" s="306"/>
      <c r="J72" s="313"/>
      <c r="K72" s="304"/>
      <c r="L72" s="305"/>
      <c r="M72" s="486">
        <v>10000</v>
      </c>
      <c r="N72" s="313"/>
      <c r="O72" s="301">
        <v>32400</v>
      </c>
      <c r="P72" s="305"/>
      <c r="Q72" s="487"/>
      <c r="R72" s="313"/>
      <c r="S72" s="304"/>
      <c r="T72" s="305"/>
      <c r="U72" s="306"/>
    </row>
    <row r="73" spans="1:21" x14ac:dyDescent="0.25">
      <c r="A73" s="338"/>
      <c r="B73" s="374">
        <v>41429</v>
      </c>
      <c r="C73" s="298" t="s">
        <v>1507</v>
      </c>
      <c r="D73" s="511"/>
      <c r="E73" s="336" t="s">
        <v>1508</v>
      </c>
      <c r="F73" s="345">
        <v>50000</v>
      </c>
      <c r="G73" s="301"/>
      <c r="H73" s="534"/>
      <c r="I73" s="306"/>
      <c r="J73" s="312"/>
      <c r="K73" s="304"/>
      <c r="L73" s="302">
        <v>16250</v>
      </c>
      <c r="M73" s="486">
        <v>64845</v>
      </c>
      <c r="N73" s="312"/>
      <c r="O73" s="304"/>
      <c r="P73" s="302"/>
      <c r="Q73" s="486"/>
      <c r="R73" s="312"/>
      <c r="S73" s="304"/>
      <c r="T73" s="302"/>
      <c r="U73" s="303"/>
    </row>
    <row r="74" spans="1:21" ht="30" x14ac:dyDescent="0.25">
      <c r="A74" s="338" t="s">
        <v>1532</v>
      </c>
      <c r="B74" s="374">
        <v>41430</v>
      </c>
      <c r="C74" s="298" t="s">
        <v>23</v>
      </c>
      <c r="D74" s="511"/>
      <c r="E74" s="336" t="s">
        <v>1517</v>
      </c>
      <c r="F74" s="345">
        <f>SUM(G74:U74)</f>
        <v>48400</v>
      </c>
      <c r="G74" s="304"/>
      <c r="H74" s="491"/>
      <c r="I74" s="306"/>
      <c r="J74" s="313"/>
      <c r="K74" s="304"/>
      <c r="L74" s="305"/>
      <c r="M74" s="486">
        <v>48400</v>
      </c>
      <c r="N74" s="313"/>
      <c r="O74" s="304"/>
      <c r="P74" s="305"/>
      <c r="Q74" s="487"/>
      <c r="R74" s="313"/>
      <c r="S74" s="304"/>
      <c r="T74" s="305"/>
      <c r="U74" s="306"/>
    </row>
    <row r="75" spans="1:21" s="362" customFormat="1" x14ac:dyDescent="0.25">
      <c r="A75" s="336"/>
      <c r="B75" s="373">
        <v>41432</v>
      </c>
      <c r="C75" s="310" t="s">
        <v>21</v>
      </c>
      <c r="D75" s="517"/>
      <c r="E75" s="340" t="s">
        <v>1586</v>
      </c>
      <c r="F75" s="345" t="s">
        <v>711</v>
      </c>
      <c r="G75" s="301"/>
      <c r="H75" s="534"/>
      <c r="I75" s="306"/>
      <c r="J75" s="312"/>
      <c r="K75" s="301"/>
      <c r="L75" s="302"/>
      <c r="M75" s="486"/>
      <c r="N75" s="312"/>
      <c r="O75" s="301"/>
      <c r="P75" s="302"/>
      <c r="Q75" s="486"/>
      <c r="R75" s="312"/>
      <c r="S75" s="301"/>
      <c r="T75" s="302"/>
      <c r="U75" s="303"/>
    </row>
    <row r="76" spans="1:21" s="362" customFormat="1" x14ac:dyDescent="0.25">
      <c r="A76" s="338" t="s">
        <v>1662</v>
      </c>
      <c r="B76" s="373">
        <v>41432</v>
      </c>
      <c r="C76" s="310" t="s">
        <v>21</v>
      </c>
      <c r="D76" s="517"/>
      <c r="E76" s="340" t="s">
        <v>1004</v>
      </c>
      <c r="F76" s="345">
        <v>32400</v>
      </c>
      <c r="G76" s="301"/>
      <c r="H76" s="534"/>
      <c r="I76" s="306"/>
      <c r="J76" s="312"/>
      <c r="K76" s="301"/>
      <c r="L76" s="302"/>
      <c r="M76" s="487"/>
      <c r="N76" s="312"/>
      <c r="O76" s="301"/>
      <c r="P76" s="302"/>
      <c r="Q76" s="486"/>
      <c r="R76" s="312"/>
      <c r="S76" s="301"/>
      <c r="T76" s="302"/>
      <c r="U76" s="303"/>
    </row>
    <row r="77" spans="1:21" s="307" customFormat="1" x14ac:dyDescent="0.25">
      <c r="A77" s="344"/>
      <c r="B77" s="374">
        <v>41433</v>
      </c>
      <c r="C77" s="343" t="s">
        <v>21</v>
      </c>
      <c r="D77" s="511"/>
      <c r="E77" s="385" t="s">
        <v>1647</v>
      </c>
      <c r="F77" s="345">
        <v>150000</v>
      </c>
      <c r="G77" s="301"/>
      <c r="H77" s="534"/>
      <c r="I77" s="306"/>
      <c r="J77" s="312"/>
      <c r="K77" s="304"/>
      <c r="L77" s="302">
        <v>30000</v>
      </c>
      <c r="M77" s="486">
        <v>212300</v>
      </c>
      <c r="N77" s="312"/>
      <c r="O77" s="301">
        <v>10000</v>
      </c>
      <c r="P77" s="302"/>
      <c r="Q77" s="486">
        <v>32400</v>
      </c>
      <c r="R77" s="312"/>
      <c r="S77" s="304"/>
      <c r="T77" s="302"/>
      <c r="U77" s="303"/>
    </row>
    <row r="78" spans="1:21" x14ac:dyDescent="0.25">
      <c r="A78" s="338"/>
      <c r="B78" s="374">
        <v>41435</v>
      </c>
      <c r="C78" s="298" t="s">
        <v>21</v>
      </c>
      <c r="D78" s="511"/>
      <c r="E78" s="336" t="s">
        <v>1589</v>
      </c>
      <c r="F78" s="345">
        <v>100000</v>
      </c>
      <c r="G78" s="304"/>
      <c r="H78" s="491"/>
      <c r="I78" s="306"/>
      <c r="J78" s="313"/>
      <c r="K78" s="304"/>
      <c r="L78" s="302">
        <v>69800</v>
      </c>
      <c r="M78" s="486">
        <v>23000</v>
      </c>
      <c r="N78" s="313"/>
      <c r="O78" s="304"/>
      <c r="P78" s="305"/>
      <c r="Q78" s="487"/>
      <c r="R78" s="313"/>
      <c r="S78" s="304"/>
      <c r="T78" s="305"/>
      <c r="U78" s="306"/>
    </row>
    <row r="79" spans="1:21" s="307" customFormat="1" x14ac:dyDescent="0.25">
      <c r="A79" s="338"/>
      <c r="B79" s="370">
        <v>41432</v>
      </c>
      <c r="C79" s="311" t="s">
        <v>19</v>
      </c>
      <c r="D79" s="511"/>
      <c r="E79" s="344" t="s">
        <v>1553</v>
      </c>
      <c r="F79" s="345" t="s">
        <v>1529</v>
      </c>
      <c r="G79" s="301"/>
      <c r="H79" s="534"/>
      <c r="I79" s="306"/>
      <c r="J79" s="312"/>
      <c r="K79" s="304"/>
      <c r="L79" s="302"/>
      <c r="M79" s="487"/>
      <c r="N79" s="312"/>
      <c r="O79" s="304"/>
      <c r="P79" s="302"/>
      <c r="Q79" s="486"/>
      <c r="R79" s="312"/>
      <c r="S79" s="304"/>
      <c r="T79" s="302"/>
      <c r="U79" s="303"/>
    </row>
    <row r="80" spans="1:21" s="307" customFormat="1" x14ac:dyDescent="0.25">
      <c r="A80" s="338"/>
      <c r="B80" s="374">
        <v>41436</v>
      </c>
      <c r="C80" s="343" t="s">
        <v>11</v>
      </c>
      <c r="D80" s="511"/>
      <c r="E80" s="385" t="s">
        <v>1648</v>
      </c>
      <c r="F80" s="345" t="s">
        <v>15</v>
      </c>
      <c r="G80" s="301"/>
      <c r="H80" s="534"/>
      <c r="I80" s="306"/>
      <c r="J80" s="312"/>
      <c r="K80" s="304"/>
      <c r="L80" s="302"/>
      <c r="M80" s="487"/>
      <c r="N80" s="312"/>
      <c r="O80" s="304"/>
      <c r="P80" s="302"/>
      <c r="Q80" s="486"/>
      <c r="R80" s="312"/>
      <c r="S80" s="304"/>
      <c r="T80" s="302"/>
      <c r="U80" s="303"/>
    </row>
    <row r="81" spans="1:21" s="307" customFormat="1" x14ac:dyDescent="0.25">
      <c r="A81" s="344"/>
      <c r="B81" s="374">
        <v>41436</v>
      </c>
      <c r="C81" s="343" t="s">
        <v>23</v>
      </c>
      <c r="D81" s="511"/>
      <c r="E81" s="385" t="s">
        <v>1604</v>
      </c>
      <c r="F81" s="345">
        <v>30000</v>
      </c>
      <c r="G81" s="301"/>
      <c r="H81" s="534"/>
      <c r="I81" s="306"/>
      <c r="J81" s="312"/>
      <c r="K81" s="304"/>
      <c r="L81" s="302"/>
      <c r="M81" s="486">
        <v>11130</v>
      </c>
      <c r="N81" s="312"/>
      <c r="O81" s="301"/>
      <c r="P81" s="302"/>
      <c r="Q81" s="486"/>
      <c r="R81" s="312"/>
      <c r="S81" s="304"/>
      <c r="T81" s="302"/>
      <c r="U81" s="303"/>
    </row>
    <row r="82" spans="1:21" s="362" customFormat="1" x14ac:dyDescent="0.25">
      <c r="A82" s="336"/>
      <c r="B82" s="374">
        <v>41448</v>
      </c>
      <c r="C82" s="298" t="s">
        <v>11</v>
      </c>
      <c r="D82" s="511"/>
      <c r="E82" s="336" t="s">
        <v>1590</v>
      </c>
      <c r="F82" s="345">
        <v>150000</v>
      </c>
      <c r="G82" s="301"/>
      <c r="H82" s="534"/>
      <c r="I82" s="306"/>
      <c r="J82" s="312"/>
      <c r="K82" s="304"/>
      <c r="L82" s="305"/>
      <c r="M82" s="486">
        <v>50000</v>
      </c>
      <c r="N82" s="312"/>
      <c r="O82" s="301">
        <v>10000</v>
      </c>
      <c r="P82" s="305"/>
      <c r="Q82" s="486"/>
      <c r="R82" s="312"/>
      <c r="S82" s="301"/>
      <c r="T82" s="302"/>
      <c r="U82" s="303"/>
    </row>
    <row r="83" spans="1:21" x14ac:dyDescent="0.25">
      <c r="A83" s="338"/>
      <c r="B83" s="374">
        <v>41449</v>
      </c>
      <c r="C83" s="298" t="s">
        <v>11</v>
      </c>
      <c r="D83" s="511"/>
      <c r="E83" s="336" t="s">
        <v>1520</v>
      </c>
      <c r="F83" s="345">
        <v>135000</v>
      </c>
      <c r="G83" s="304"/>
      <c r="H83" s="491"/>
      <c r="I83" s="306"/>
      <c r="J83" s="313"/>
      <c r="K83" s="304"/>
      <c r="L83" s="302">
        <v>8000</v>
      </c>
      <c r="M83" s="486">
        <v>95050</v>
      </c>
      <c r="N83" s="313"/>
      <c r="O83" s="301">
        <v>13250</v>
      </c>
      <c r="P83" s="305"/>
      <c r="Q83" s="487"/>
      <c r="R83" s="313"/>
      <c r="S83" s="304"/>
      <c r="T83" s="305"/>
      <c r="U83" s="306"/>
    </row>
    <row r="84" spans="1:21" x14ac:dyDescent="0.25">
      <c r="A84" s="419"/>
      <c r="B84" s="372"/>
      <c r="C84" s="308"/>
      <c r="D84" s="523"/>
      <c r="E84" s="335"/>
      <c r="F84" s="416"/>
      <c r="G84" s="417"/>
      <c r="H84" s="416"/>
      <c r="I84" s="417"/>
      <c r="J84" s="417"/>
      <c r="K84" s="417"/>
      <c r="L84" s="417"/>
      <c r="M84" s="416"/>
      <c r="N84" s="417"/>
      <c r="O84" s="417"/>
      <c r="P84" s="417"/>
      <c r="Q84" s="416"/>
      <c r="R84" s="417"/>
      <c r="S84" s="417"/>
      <c r="T84" s="417"/>
      <c r="U84" s="417"/>
    </row>
    <row r="85" spans="1:21" x14ac:dyDescent="0.25">
      <c r="A85" s="338"/>
      <c r="B85" s="373">
        <v>41464</v>
      </c>
      <c r="C85" s="310" t="s">
        <v>23</v>
      </c>
      <c r="D85" s="517"/>
      <c r="E85" s="340" t="s">
        <v>1651</v>
      </c>
      <c r="F85" s="345" t="s">
        <v>711</v>
      </c>
      <c r="G85" s="304"/>
      <c r="H85" s="491"/>
      <c r="I85" s="306"/>
      <c r="J85" s="313"/>
      <c r="K85" s="304"/>
      <c r="L85" s="305"/>
      <c r="M85" s="487"/>
      <c r="N85" s="313"/>
      <c r="O85" s="304"/>
      <c r="P85" s="305"/>
      <c r="Q85" s="487"/>
      <c r="R85" s="313"/>
      <c r="S85" s="304"/>
      <c r="T85" s="305"/>
      <c r="U85" s="306"/>
    </row>
    <row r="86" spans="1:21" ht="30" x14ac:dyDescent="0.25">
      <c r="A86" s="338"/>
      <c r="B86" s="373">
        <v>41467</v>
      </c>
      <c r="C86" s="310" t="s">
        <v>21</v>
      </c>
      <c r="D86" s="517"/>
      <c r="E86" s="340" t="s">
        <v>1595</v>
      </c>
      <c r="F86" s="345">
        <f>SUM(K86:Q86)</f>
        <v>522000</v>
      </c>
      <c r="G86" s="304"/>
      <c r="H86" s="491"/>
      <c r="I86" s="306"/>
      <c r="J86" s="313"/>
      <c r="K86" s="304"/>
      <c r="L86" s="305"/>
      <c r="M86" s="486">
        <v>147000</v>
      </c>
      <c r="N86" s="313"/>
      <c r="O86" s="301">
        <v>257800</v>
      </c>
      <c r="P86" s="302">
        <v>52400</v>
      </c>
      <c r="Q86" s="486">
        <v>64800</v>
      </c>
      <c r="R86" s="313"/>
      <c r="S86" s="304"/>
      <c r="T86" s="305"/>
      <c r="U86" s="306"/>
    </row>
    <row r="87" spans="1:21" s="307" customFormat="1" x14ac:dyDescent="0.25">
      <c r="A87" s="338"/>
      <c r="B87" s="374">
        <v>41468</v>
      </c>
      <c r="C87" s="343" t="s">
        <v>21</v>
      </c>
      <c r="D87" s="511"/>
      <c r="E87" s="385" t="s">
        <v>1555</v>
      </c>
      <c r="F87" s="345">
        <v>100000</v>
      </c>
      <c r="G87" s="301"/>
      <c r="H87" s="534"/>
      <c r="I87" s="303"/>
      <c r="J87" s="312"/>
      <c r="K87" s="304"/>
      <c r="L87" s="302"/>
      <c r="M87" s="486">
        <v>53000</v>
      </c>
      <c r="N87" s="312"/>
      <c r="O87" s="301">
        <v>102450</v>
      </c>
      <c r="P87" s="302"/>
      <c r="Q87" s="486"/>
      <c r="R87" s="312"/>
      <c r="S87" s="304"/>
      <c r="T87" s="302"/>
      <c r="U87" s="303"/>
    </row>
    <row r="88" spans="1:21" s="307" customFormat="1" x14ac:dyDescent="0.25">
      <c r="A88" s="344"/>
      <c r="B88" s="374">
        <v>41475</v>
      </c>
      <c r="C88" s="343" t="s">
        <v>66</v>
      </c>
      <c r="D88" s="511"/>
      <c r="E88" s="385" t="s">
        <v>1641</v>
      </c>
      <c r="F88" s="345">
        <v>250000</v>
      </c>
      <c r="G88" s="301"/>
      <c r="H88" s="534"/>
      <c r="I88" s="303">
        <v>32400</v>
      </c>
      <c r="J88" s="312"/>
      <c r="K88" s="304"/>
      <c r="L88" s="302">
        <v>40050</v>
      </c>
      <c r="M88" s="486">
        <v>75800</v>
      </c>
      <c r="N88" s="312"/>
      <c r="O88" s="301">
        <v>216000</v>
      </c>
      <c r="P88" s="302">
        <v>4200</v>
      </c>
      <c r="Q88" s="486"/>
      <c r="R88" s="312"/>
      <c r="S88" s="304"/>
      <c r="T88" s="302"/>
      <c r="U88" s="303"/>
    </row>
    <row r="89" spans="1:21" s="307" customFormat="1" x14ac:dyDescent="0.25">
      <c r="A89" s="344"/>
      <c r="B89" s="374">
        <v>41466</v>
      </c>
      <c r="C89" s="343" t="s">
        <v>23</v>
      </c>
      <c r="D89" s="511"/>
      <c r="E89" s="385" t="s">
        <v>1682</v>
      </c>
      <c r="F89" s="345" t="s">
        <v>711</v>
      </c>
      <c r="G89" s="301"/>
      <c r="H89" s="534"/>
      <c r="I89" s="303"/>
      <c r="J89" s="312"/>
      <c r="K89" s="304"/>
      <c r="L89" s="302"/>
      <c r="M89" s="486"/>
      <c r="N89" s="312"/>
      <c r="O89" s="304">
        <v>0</v>
      </c>
      <c r="P89" s="302"/>
      <c r="Q89" s="486"/>
      <c r="R89" s="312"/>
      <c r="S89" s="304"/>
      <c r="T89" s="302"/>
      <c r="U89" s="303"/>
    </row>
    <row r="90" spans="1:21" s="307" customFormat="1" x14ac:dyDescent="0.25">
      <c r="A90" s="344"/>
      <c r="B90" s="374">
        <v>41472</v>
      </c>
      <c r="C90" s="343" t="s">
        <v>23</v>
      </c>
      <c r="D90" s="511"/>
      <c r="E90" s="385" t="s">
        <v>1676</v>
      </c>
      <c r="F90" s="345">
        <v>5000</v>
      </c>
      <c r="G90" s="301"/>
      <c r="H90" s="534"/>
      <c r="I90" s="303"/>
      <c r="J90" s="312"/>
      <c r="K90" s="304"/>
      <c r="L90" s="302"/>
      <c r="M90" s="486"/>
      <c r="N90" s="312"/>
      <c r="O90" s="301">
        <v>5000</v>
      </c>
      <c r="P90" s="302">
        <v>5250</v>
      </c>
      <c r="Q90" s="486"/>
      <c r="R90" s="312"/>
      <c r="S90" s="304"/>
      <c r="T90" s="302"/>
      <c r="U90" s="303"/>
    </row>
    <row r="91" spans="1:21" s="307" customFormat="1" x14ac:dyDescent="0.25">
      <c r="A91" s="344"/>
      <c r="B91" s="374">
        <v>41473</v>
      </c>
      <c r="C91" s="343" t="s">
        <v>23</v>
      </c>
      <c r="D91" s="511"/>
      <c r="E91" s="385" t="s">
        <v>1677</v>
      </c>
      <c r="F91" s="345" t="s">
        <v>711</v>
      </c>
      <c r="G91" s="301"/>
      <c r="H91" s="534"/>
      <c r="I91" s="303"/>
      <c r="J91" s="312"/>
      <c r="K91" s="304"/>
      <c r="L91" s="302"/>
      <c r="M91" s="486"/>
      <c r="N91" s="312"/>
      <c r="O91" s="304">
        <v>0</v>
      </c>
      <c r="P91" s="302"/>
      <c r="Q91" s="486"/>
      <c r="R91" s="312"/>
      <c r="S91" s="304"/>
      <c r="T91" s="302"/>
      <c r="U91" s="303"/>
    </row>
    <row r="92" spans="1:21" s="307" customFormat="1" x14ac:dyDescent="0.25">
      <c r="A92" s="344"/>
      <c r="B92" s="374">
        <v>41474</v>
      </c>
      <c r="C92" s="343" t="s">
        <v>23</v>
      </c>
      <c r="D92" s="511"/>
      <c r="E92" s="385" t="s">
        <v>1678</v>
      </c>
      <c r="F92" s="345">
        <v>32400</v>
      </c>
      <c r="G92" s="301"/>
      <c r="H92" s="534"/>
      <c r="I92" s="303"/>
      <c r="J92" s="312"/>
      <c r="K92" s="301"/>
      <c r="L92" s="302"/>
      <c r="M92" s="487"/>
      <c r="N92" s="312"/>
      <c r="O92" s="304"/>
      <c r="P92" s="302">
        <v>32400</v>
      </c>
      <c r="Q92" s="486"/>
      <c r="R92" s="312"/>
      <c r="S92" s="304"/>
      <c r="T92" s="302"/>
      <c r="U92" s="303"/>
    </row>
    <row r="93" spans="1:21" s="307" customFormat="1" x14ac:dyDescent="0.25">
      <c r="A93" s="344"/>
      <c r="B93" s="374">
        <v>41478</v>
      </c>
      <c r="C93" s="343" t="s">
        <v>23</v>
      </c>
      <c r="D93" s="511"/>
      <c r="E93" s="385" t="s">
        <v>1679</v>
      </c>
      <c r="F93" s="345">
        <v>32400</v>
      </c>
      <c r="G93" s="301"/>
      <c r="H93" s="534"/>
      <c r="I93" s="303"/>
      <c r="J93" s="312"/>
      <c r="K93" s="301"/>
      <c r="L93" s="302"/>
      <c r="M93" s="487"/>
      <c r="N93" s="312"/>
      <c r="O93" s="301">
        <v>20000</v>
      </c>
      <c r="P93" s="305"/>
      <c r="Q93" s="486"/>
      <c r="R93" s="312"/>
      <c r="S93" s="304"/>
      <c r="T93" s="302"/>
      <c r="U93" s="303"/>
    </row>
    <row r="94" spans="1:21" s="307" customFormat="1" x14ac:dyDescent="0.25">
      <c r="A94" s="344"/>
      <c r="B94" s="374">
        <v>41480</v>
      </c>
      <c r="C94" s="343" t="s">
        <v>23</v>
      </c>
      <c r="D94" s="511"/>
      <c r="E94" s="385" t="s">
        <v>1681</v>
      </c>
      <c r="F94" s="345">
        <v>5000</v>
      </c>
      <c r="G94" s="301"/>
      <c r="H94" s="534"/>
      <c r="I94" s="303"/>
      <c r="J94" s="312"/>
      <c r="K94" s="301"/>
      <c r="L94" s="302"/>
      <c r="M94" s="487"/>
      <c r="N94" s="312"/>
      <c r="O94" s="301">
        <v>15850</v>
      </c>
      <c r="P94" s="305"/>
      <c r="Q94" s="486"/>
      <c r="R94" s="312"/>
      <c r="S94" s="304"/>
      <c r="T94" s="302"/>
      <c r="U94" s="303"/>
    </row>
    <row r="95" spans="1:21" s="307" customFormat="1" x14ac:dyDescent="0.25">
      <c r="A95" s="344"/>
      <c r="B95" s="431">
        <v>41484</v>
      </c>
      <c r="C95" s="432" t="s">
        <v>23</v>
      </c>
      <c r="D95" s="513"/>
      <c r="E95" s="433" t="s">
        <v>1680</v>
      </c>
      <c r="F95" s="359" t="s">
        <v>1596</v>
      </c>
      <c r="G95" s="301"/>
      <c r="H95" s="534"/>
      <c r="I95" s="303"/>
      <c r="J95" s="312"/>
      <c r="K95" s="301"/>
      <c r="L95" s="302"/>
      <c r="M95" s="487"/>
      <c r="N95" s="312"/>
      <c r="O95" s="304"/>
      <c r="P95" s="305"/>
      <c r="Q95" s="486"/>
      <c r="R95" s="312"/>
      <c r="S95" s="304"/>
      <c r="T95" s="302"/>
      <c r="U95" s="303"/>
    </row>
    <row r="96" spans="1:21" s="362" customFormat="1" x14ac:dyDescent="0.25">
      <c r="A96" s="336"/>
      <c r="B96" s="373">
        <v>41477</v>
      </c>
      <c r="C96" s="310" t="s">
        <v>23</v>
      </c>
      <c r="D96" s="517"/>
      <c r="E96" s="340" t="s">
        <v>1605</v>
      </c>
      <c r="F96" s="345">
        <v>25000</v>
      </c>
      <c r="G96" s="304"/>
      <c r="H96" s="534"/>
      <c r="I96" s="303">
        <v>2500</v>
      </c>
      <c r="J96" s="312"/>
      <c r="K96" s="304"/>
      <c r="L96" s="305"/>
      <c r="M96" s="486">
        <v>10500</v>
      </c>
      <c r="N96" s="312"/>
      <c r="O96" s="301">
        <v>31750</v>
      </c>
      <c r="P96" s="302">
        <v>18100</v>
      </c>
      <c r="Q96" s="486"/>
      <c r="R96" s="312"/>
      <c r="S96" s="301"/>
      <c r="T96" s="302"/>
      <c r="U96" s="303"/>
    </row>
    <row r="97" spans="1:21" x14ac:dyDescent="0.25">
      <c r="A97" s="336" t="s">
        <v>1593</v>
      </c>
      <c r="B97" s="374">
        <v>41478</v>
      </c>
      <c r="C97" s="314" t="s">
        <v>19</v>
      </c>
      <c r="D97" s="511"/>
      <c r="E97" s="336" t="s">
        <v>1573</v>
      </c>
      <c r="F97" s="345">
        <v>100000</v>
      </c>
      <c r="G97" s="304"/>
      <c r="H97" s="491"/>
      <c r="I97" s="306"/>
      <c r="J97" s="313"/>
      <c r="K97" s="304"/>
      <c r="L97" s="305"/>
      <c r="M97" s="487"/>
      <c r="N97" s="313"/>
      <c r="O97" s="301">
        <v>20000</v>
      </c>
      <c r="P97" s="302">
        <v>37400</v>
      </c>
      <c r="Q97" s="487"/>
      <c r="R97" s="313"/>
      <c r="S97" s="304"/>
      <c r="T97" s="305"/>
      <c r="U97" s="306"/>
    </row>
    <row r="98" spans="1:21" s="307" customFormat="1" x14ac:dyDescent="0.25">
      <c r="A98" s="344"/>
      <c r="B98" s="374">
        <v>41480</v>
      </c>
      <c r="C98" s="343" t="s">
        <v>11</v>
      </c>
      <c r="D98" s="511"/>
      <c r="E98" s="385" t="s">
        <v>1652</v>
      </c>
      <c r="F98" s="345">
        <v>150000</v>
      </c>
      <c r="G98" s="301"/>
      <c r="H98" s="534"/>
      <c r="I98" s="306"/>
      <c r="J98" s="312"/>
      <c r="K98" s="304"/>
      <c r="L98" s="302"/>
      <c r="M98" s="486">
        <v>2500</v>
      </c>
      <c r="N98" s="312"/>
      <c r="O98" s="301">
        <v>32750</v>
      </c>
      <c r="P98" s="302">
        <v>500</v>
      </c>
      <c r="Q98" s="486"/>
      <c r="R98" s="312"/>
      <c r="S98" s="304"/>
      <c r="T98" s="302"/>
      <c r="U98" s="303"/>
    </row>
    <row r="99" spans="1:21" s="307" customFormat="1" x14ac:dyDescent="0.25">
      <c r="A99" s="344"/>
      <c r="B99" s="374">
        <v>41482</v>
      </c>
      <c r="C99" s="343" t="s">
        <v>11</v>
      </c>
      <c r="D99" s="511"/>
      <c r="E99" s="385" t="s">
        <v>1657</v>
      </c>
      <c r="F99" s="345" t="s">
        <v>15</v>
      </c>
      <c r="G99" s="301"/>
      <c r="H99" s="534"/>
      <c r="I99" s="306"/>
      <c r="J99" s="312"/>
      <c r="K99" s="304"/>
      <c r="L99" s="302"/>
      <c r="M99" s="486"/>
      <c r="N99" s="312"/>
      <c r="O99" s="304"/>
      <c r="P99" s="305"/>
      <c r="Q99" s="487"/>
      <c r="R99" s="312"/>
      <c r="S99" s="304"/>
      <c r="T99" s="302"/>
      <c r="U99" s="303"/>
    </row>
    <row r="100" spans="1:21" s="307" customFormat="1" x14ac:dyDescent="0.25">
      <c r="A100" s="344"/>
      <c r="B100" s="374">
        <v>41499</v>
      </c>
      <c r="C100" s="343" t="s">
        <v>21</v>
      </c>
      <c r="D100" s="511"/>
      <c r="E100" s="385" t="s">
        <v>1669</v>
      </c>
      <c r="F100" s="345" t="s">
        <v>711</v>
      </c>
      <c r="G100" s="301"/>
      <c r="H100" s="534"/>
      <c r="I100" s="306"/>
      <c r="J100" s="312"/>
      <c r="K100" s="304"/>
      <c r="L100" s="302"/>
      <c r="M100" s="486"/>
      <c r="N100" s="312"/>
      <c r="O100" s="304"/>
      <c r="P100" s="305"/>
      <c r="Q100" s="486"/>
      <c r="R100" s="312"/>
      <c r="S100" s="304"/>
      <c r="T100" s="302"/>
      <c r="U100" s="303"/>
    </row>
    <row r="101" spans="1:21" s="307" customFormat="1" x14ac:dyDescent="0.25">
      <c r="A101" s="344"/>
      <c r="B101" s="374">
        <v>41500</v>
      </c>
      <c r="C101" s="343" t="s">
        <v>19</v>
      </c>
      <c r="D101" s="511"/>
      <c r="E101" s="385" t="s">
        <v>1670</v>
      </c>
      <c r="F101" s="345">
        <v>32400</v>
      </c>
      <c r="G101" s="301"/>
      <c r="H101" s="534"/>
      <c r="I101" s="306"/>
      <c r="J101" s="312"/>
      <c r="K101" s="304"/>
      <c r="L101" s="302"/>
      <c r="M101" s="486"/>
      <c r="N101" s="312"/>
      <c r="O101" s="304"/>
      <c r="P101" s="302">
        <v>32400</v>
      </c>
      <c r="Q101" s="486"/>
      <c r="R101" s="312"/>
      <c r="S101" s="304"/>
      <c r="T101" s="302"/>
      <c r="U101" s="303"/>
    </row>
    <row r="102" spans="1:21" s="307" customFormat="1" x14ac:dyDescent="0.25">
      <c r="A102" s="344"/>
      <c r="B102" s="374">
        <v>41502</v>
      </c>
      <c r="C102" s="343" t="s">
        <v>66</v>
      </c>
      <c r="D102" s="511"/>
      <c r="E102" s="385" t="s">
        <v>145</v>
      </c>
      <c r="F102" s="345">
        <v>50000</v>
      </c>
      <c r="G102" s="301"/>
      <c r="H102" s="534"/>
      <c r="I102" s="303"/>
      <c r="J102" s="312"/>
      <c r="K102" s="301"/>
      <c r="L102" s="302"/>
      <c r="M102" s="486">
        <v>32400</v>
      </c>
      <c r="N102" s="312"/>
      <c r="O102" s="301"/>
      <c r="P102" s="302">
        <v>12500</v>
      </c>
      <c r="Q102" s="486"/>
      <c r="R102" s="312"/>
      <c r="S102" s="304"/>
      <c r="T102" s="302"/>
      <c r="U102" s="303"/>
    </row>
    <row r="103" spans="1:21" s="307" customFormat="1" x14ac:dyDescent="0.25">
      <c r="A103" s="344"/>
      <c r="B103" s="431" t="s">
        <v>1684</v>
      </c>
      <c r="C103" s="432" t="s">
        <v>23</v>
      </c>
      <c r="D103" s="513"/>
      <c r="E103" s="433" t="s">
        <v>1683</v>
      </c>
      <c r="F103" s="359">
        <v>100000</v>
      </c>
      <c r="G103" s="301"/>
      <c r="H103" s="534"/>
      <c r="I103" s="303"/>
      <c r="J103" s="312"/>
      <c r="K103" s="301"/>
      <c r="L103" s="302"/>
      <c r="M103" s="487"/>
      <c r="N103" s="312"/>
      <c r="O103" s="304"/>
      <c r="P103" s="352"/>
      <c r="Q103" s="486"/>
      <c r="R103" s="312"/>
      <c r="S103" s="304"/>
      <c r="T103" s="302"/>
      <c r="U103" s="303"/>
    </row>
    <row r="104" spans="1:21" s="307" customFormat="1" x14ac:dyDescent="0.25">
      <c r="A104" s="344"/>
      <c r="B104" s="374">
        <v>41489</v>
      </c>
      <c r="C104" s="343" t="s">
        <v>21</v>
      </c>
      <c r="D104" s="511"/>
      <c r="E104" s="385" t="s">
        <v>1705</v>
      </c>
      <c r="F104" s="345">
        <v>32400</v>
      </c>
      <c r="G104" s="301"/>
      <c r="H104" s="534"/>
      <c r="I104" s="303"/>
      <c r="J104" s="312"/>
      <c r="K104" s="301"/>
      <c r="L104" s="302"/>
      <c r="M104" s="487"/>
      <c r="N104" s="312"/>
      <c r="O104" s="304"/>
      <c r="P104" s="302">
        <v>32400</v>
      </c>
      <c r="Q104" s="486"/>
      <c r="R104" s="312"/>
      <c r="S104" s="304"/>
      <c r="T104" s="302"/>
      <c r="U104" s="303"/>
    </row>
    <row r="105" spans="1:21" s="307" customFormat="1" x14ac:dyDescent="0.25">
      <c r="A105" s="380"/>
      <c r="B105" s="374">
        <v>41502</v>
      </c>
      <c r="C105" s="343" t="s">
        <v>711</v>
      </c>
      <c r="D105" s="511"/>
      <c r="E105" s="385" t="s">
        <v>1565</v>
      </c>
      <c r="F105" s="345" t="s">
        <v>711</v>
      </c>
      <c r="G105" s="304"/>
      <c r="H105" s="534"/>
      <c r="I105" s="306"/>
      <c r="J105" s="312"/>
      <c r="K105" s="304"/>
      <c r="L105" s="302">
        <v>32400</v>
      </c>
      <c r="M105" s="486">
        <v>73500</v>
      </c>
      <c r="N105" s="312"/>
      <c r="O105" s="301">
        <v>28700</v>
      </c>
      <c r="P105" s="302">
        <v>44800</v>
      </c>
      <c r="Q105" s="486"/>
      <c r="R105" s="312"/>
      <c r="S105" s="304"/>
      <c r="T105" s="302"/>
      <c r="U105" s="303"/>
    </row>
    <row r="106" spans="1:21" s="307" customFormat="1" x14ac:dyDescent="0.25">
      <c r="A106" s="344"/>
      <c r="B106" s="374">
        <v>41505</v>
      </c>
      <c r="C106" s="343" t="s">
        <v>21</v>
      </c>
      <c r="D106" s="511"/>
      <c r="E106" s="385" t="s">
        <v>1524</v>
      </c>
      <c r="F106" s="345">
        <v>75000</v>
      </c>
      <c r="G106" s="301"/>
      <c r="H106" s="534"/>
      <c r="I106" s="306"/>
      <c r="J106" s="312"/>
      <c r="K106" s="304"/>
      <c r="L106" s="305"/>
      <c r="M106" s="487"/>
      <c r="N106" s="312"/>
      <c r="O106" s="301">
        <v>3000</v>
      </c>
      <c r="P106" s="302">
        <v>43300</v>
      </c>
      <c r="Q106" s="486"/>
      <c r="R106" s="312"/>
      <c r="S106" s="304"/>
      <c r="T106" s="302"/>
      <c r="U106" s="303"/>
    </row>
    <row r="107" spans="1:21" s="307" customFormat="1" x14ac:dyDescent="0.25">
      <c r="A107" s="344"/>
      <c r="B107" s="374">
        <v>41506</v>
      </c>
      <c r="C107" s="343" t="s">
        <v>21</v>
      </c>
      <c r="D107" s="511"/>
      <c r="E107" s="385" t="s">
        <v>1601</v>
      </c>
      <c r="F107" s="345">
        <v>64000</v>
      </c>
      <c r="G107" s="301"/>
      <c r="H107" s="534"/>
      <c r="I107" s="306"/>
      <c r="J107" s="312"/>
      <c r="K107" s="304"/>
      <c r="L107" s="302"/>
      <c r="M107" s="486"/>
      <c r="N107" s="312"/>
      <c r="O107" s="304"/>
      <c r="P107" s="302">
        <v>32400</v>
      </c>
      <c r="Q107" s="487"/>
      <c r="R107" s="312"/>
      <c r="S107" s="304"/>
      <c r="T107" s="302"/>
      <c r="U107" s="303"/>
    </row>
    <row r="108" spans="1:21" s="307" customFormat="1" x14ac:dyDescent="0.25">
      <c r="A108" s="344"/>
      <c r="B108" s="370">
        <v>41506</v>
      </c>
      <c r="C108" s="311" t="s">
        <v>19</v>
      </c>
      <c r="D108" s="511"/>
      <c r="E108" s="344" t="s">
        <v>1671</v>
      </c>
      <c r="F108" s="345" t="s">
        <v>1596</v>
      </c>
      <c r="G108" s="301"/>
      <c r="H108" s="534"/>
      <c r="I108" s="306"/>
      <c r="J108" s="312"/>
      <c r="K108" s="304"/>
      <c r="L108" s="302"/>
      <c r="M108" s="486"/>
      <c r="N108" s="312"/>
      <c r="O108" s="304"/>
      <c r="P108" s="302">
        <v>5000</v>
      </c>
      <c r="Q108" s="487"/>
      <c r="R108" s="312"/>
      <c r="S108" s="304"/>
      <c r="T108" s="302"/>
      <c r="U108" s="303"/>
    </row>
    <row r="109" spans="1:21" s="307" customFormat="1" x14ac:dyDescent="0.25">
      <c r="A109" s="344"/>
      <c r="B109" s="374">
        <v>41507</v>
      </c>
      <c r="C109" s="343" t="s">
        <v>21</v>
      </c>
      <c r="D109" s="511"/>
      <c r="E109" s="385" t="s">
        <v>1602</v>
      </c>
      <c r="F109" s="345">
        <v>100000</v>
      </c>
      <c r="G109" s="301"/>
      <c r="H109" s="534"/>
      <c r="I109" s="306"/>
      <c r="J109" s="312"/>
      <c r="K109" s="304"/>
      <c r="L109" s="302"/>
      <c r="M109" s="486"/>
      <c r="N109" s="312"/>
      <c r="O109" s="304"/>
      <c r="P109" s="302">
        <v>45500</v>
      </c>
      <c r="Q109" s="487"/>
      <c r="R109" s="312"/>
      <c r="S109" s="304"/>
      <c r="T109" s="302"/>
      <c r="U109" s="303"/>
    </row>
    <row r="110" spans="1:21" s="307" customFormat="1" x14ac:dyDescent="0.25">
      <c r="A110" s="344"/>
      <c r="B110" s="374">
        <v>41507</v>
      </c>
      <c r="C110" s="343" t="s">
        <v>21</v>
      </c>
      <c r="D110" s="511"/>
      <c r="E110" s="385" t="s">
        <v>1717</v>
      </c>
      <c r="F110" s="345" t="s">
        <v>15</v>
      </c>
      <c r="G110" s="301"/>
      <c r="H110" s="534"/>
      <c r="I110" s="306"/>
      <c r="J110" s="312"/>
      <c r="K110" s="304"/>
      <c r="L110" s="302"/>
      <c r="M110" s="486"/>
      <c r="N110" s="312"/>
      <c r="O110" s="304"/>
      <c r="P110" s="305"/>
      <c r="Q110" s="487"/>
      <c r="R110" s="312"/>
      <c r="S110" s="304"/>
      <c r="T110" s="302"/>
      <c r="U110" s="303"/>
    </row>
    <row r="111" spans="1:21" s="307" customFormat="1" x14ac:dyDescent="0.25">
      <c r="A111" s="344"/>
      <c r="B111" s="374">
        <v>41508</v>
      </c>
      <c r="C111" s="343" t="s">
        <v>11</v>
      </c>
      <c r="D111" s="511"/>
      <c r="E111" s="385" t="s">
        <v>1585</v>
      </c>
      <c r="F111" s="345">
        <v>150000</v>
      </c>
      <c r="G111" s="301"/>
      <c r="H111" s="534"/>
      <c r="I111" s="306"/>
      <c r="J111" s="312"/>
      <c r="K111" s="304"/>
      <c r="L111" s="302"/>
      <c r="M111" s="486"/>
      <c r="N111" s="312"/>
      <c r="O111" s="301">
        <v>1000</v>
      </c>
      <c r="P111" s="302">
        <v>143500</v>
      </c>
      <c r="Q111" s="486">
        <v>10000</v>
      </c>
      <c r="R111" s="312"/>
      <c r="S111" s="304"/>
      <c r="T111" s="302"/>
      <c r="U111" s="303"/>
    </row>
    <row r="112" spans="1:21" s="307" customFormat="1" x14ac:dyDescent="0.25">
      <c r="A112" s="344"/>
      <c r="B112" s="374">
        <v>41511</v>
      </c>
      <c r="C112" s="343" t="s">
        <v>66</v>
      </c>
      <c r="D112" s="511"/>
      <c r="E112" s="385" t="s">
        <v>1525</v>
      </c>
      <c r="F112" s="345">
        <v>150000</v>
      </c>
      <c r="G112" s="301"/>
      <c r="H112" s="534"/>
      <c r="I112" s="303"/>
      <c r="J112" s="312"/>
      <c r="K112" s="304"/>
      <c r="L112" s="305"/>
      <c r="M112" s="486"/>
      <c r="N112" s="312"/>
      <c r="O112" s="304"/>
      <c r="P112" s="302">
        <v>215700</v>
      </c>
      <c r="Q112" s="486">
        <v>13500</v>
      </c>
      <c r="R112" s="312"/>
      <c r="S112" s="304"/>
      <c r="T112" s="302"/>
      <c r="U112" s="303"/>
    </row>
    <row r="113" spans="1:21" s="307" customFormat="1" x14ac:dyDescent="0.25">
      <c r="A113" s="344"/>
      <c r="B113" s="374">
        <v>41511</v>
      </c>
      <c r="C113" s="343" t="s">
        <v>66</v>
      </c>
      <c r="D113" s="511"/>
      <c r="E113" s="385" t="s">
        <v>1661</v>
      </c>
      <c r="F113" s="345">
        <v>75000</v>
      </c>
      <c r="G113" s="304"/>
      <c r="H113" s="491"/>
      <c r="I113" s="306"/>
      <c r="J113" s="313"/>
      <c r="K113" s="304"/>
      <c r="L113" s="305"/>
      <c r="M113" s="487"/>
      <c r="N113" s="313"/>
      <c r="O113" s="301">
        <v>2500</v>
      </c>
      <c r="P113" s="302">
        <v>47000</v>
      </c>
      <c r="Q113" s="487"/>
      <c r="R113" s="313"/>
      <c r="S113" s="304"/>
      <c r="T113" s="305"/>
      <c r="U113" s="306"/>
    </row>
    <row r="114" spans="1:21" s="307" customFormat="1" x14ac:dyDescent="0.25">
      <c r="A114" s="344"/>
      <c r="B114" s="374">
        <v>41529</v>
      </c>
      <c r="C114" s="343" t="s">
        <v>23</v>
      </c>
      <c r="D114" s="511"/>
      <c r="E114" s="385" t="s">
        <v>1702</v>
      </c>
      <c r="F114" s="345">
        <v>32400</v>
      </c>
      <c r="G114" s="301"/>
      <c r="H114" s="534"/>
      <c r="I114" s="303"/>
      <c r="J114" s="312"/>
      <c r="K114" s="301"/>
      <c r="L114" s="302"/>
      <c r="M114" s="487"/>
      <c r="N114" s="312"/>
      <c r="O114" s="304"/>
      <c r="P114" s="302">
        <v>32400</v>
      </c>
      <c r="Q114" s="486">
        <v>32400</v>
      </c>
      <c r="R114" s="312"/>
      <c r="S114" s="304"/>
      <c r="T114" s="302"/>
      <c r="U114" s="303"/>
    </row>
    <row r="115" spans="1:21" s="307" customFormat="1" x14ac:dyDescent="0.25">
      <c r="A115" s="430" t="s">
        <v>1672</v>
      </c>
      <c r="B115" s="374">
        <v>41530</v>
      </c>
      <c r="C115" s="343" t="s">
        <v>11</v>
      </c>
      <c r="D115" s="511"/>
      <c r="E115" s="385" t="s">
        <v>1541</v>
      </c>
      <c r="F115" s="345">
        <v>150000</v>
      </c>
      <c r="G115" s="301"/>
      <c r="H115" s="534"/>
      <c r="I115" s="306"/>
      <c r="J115" s="312"/>
      <c r="K115" s="304"/>
      <c r="L115" s="302"/>
      <c r="M115" s="486"/>
      <c r="N115" s="312"/>
      <c r="O115" s="304"/>
      <c r="P115" s="302">
        <v>11500</v>
      </c>
      <c r="Q115" s="486">
        <v>61750</v>
      </c>
      <c r="R115" s="312"/>
      <c r="S115" s="304"/>
      <c r="T115" s="302"/>
      <c r="U115" s="303"/>
    </row>
    <row r="116" spans="1:21" s="369" customFormat="1" x14ac:dyDescent="0.25">
      <c r="A116" s="338"/>
      <c r="B116" s="374">
        <v>41532</v>
      </c>
      <c r="C116" s="371" t="s">
        <v>21</v>
      </c>
      <c r="D116" s="514"/>
      <c r="E116" s="385" t="s">
        <v>1753</v>
      </c>
      <c r="F116" s="345" t="s">
        <v>1719</v>
      </c>
      <c r="G116" s="301"/>
      <c r="H116" s="534"/>
      <c r="I116" s="306"/>
      <c r="J116" s="312"/>
      <c r="K116" s="304"/>
      <c r="L116" s="302"/>
      <c r="M116" s="486"/>
      <c r="N116" s="312"/>
      <c r="O116" s="304"/>
      <c r="P116" s="302">
        <v>25000</v>
      </c>
      <c r="Q116" s="486">
        <v>79400</v>
      </c>
      <c r="R116" s="368"/>
      <c r="S116" s="351"/>
      <c r="T116" s="366"/>
      <c r="U116" s="367"/>
    </row>
    <row r="117" spans="1:21" s="307" customFormat="1" x14ac:dyDescent="0.25">
      <c r="A117" s="344"/>
      <c r="B117" s="370">
        <v>41533</v>
      </c>
      <c r="C117" s="444" t="s">
        <v>21</v>
      </c>
      <c r="D117" s="514"/>
      <c r="E117" s="344" t="s">
        <v>1552</v>
      </c>
      <c r="F117" s="345" t="s">
        <v>1596</v>
      </c>
      <c r="G117" s="301"/>
      <c r="H117" s="534"/>
      <c r="I117" s="306"/>
      <c r="J117" s="312"/>
      <c r="K117" s="301">
        <v>5000</v>
      </c>
      <c r="L117" s="302"/>
      <c r="M117" s="486"/>
      <c r="N117" s="312"/>
      <c r="O117" s="304"/>
      <c r="P117" s="302"/>
      <c r="Q117" s="487"/>
      <c r="R117" s="312"/>
      <c r="S117" s="304"/>
      <c r="T117" s="302"/>
      <c r="U117" s="303"/>
    </row>
    <row r="118" spans="1:21" s="307" customFormat="1" x14ac:dyDescent="0.25">
      <c r="A118" s="344"/>
      <c r="B118" s="370">
        <v>41533</v>
      </c>
      <c r="C118" s="444" t="s">
        <v>21</v>
      </c>
      <c r="D118" s="514"/>
      <c r="E118" s="344" t="s">
        <v>1673</v>
      </c>
      <c r="F118" s="345" t="s">
        <v>1596</v>
      </c>
      <c r="G118" s="301"/>
      <c r="H118" s="534"/>
      <c r="I118" s="306"/>
      <c r="J118" s="312"/>
      <c r="K118" s="301"/>
      <c r="L118" s="302"/>
      <c r="M118" s="486"/>
      <c r="N118" s="312"/>
      <c r="O118" s="304"/>
      <c r="P118" s="302"/>
      <c r="Q118" s="487"/>
      <c r="R118" s="312"/>
      <c r="S118" s="304"/>
      <c r="T118" s="302"/>
      <c r="U118" s="303"/>
    </row>
    <row r="119" spans="1:21" x14ac:dyDescent="0.25">
      <c r="A119" s="338" t="s">
        <v>1716</v>
      </c>
      <c r="B119" s="428" t="s">
        <v>15</v>
      </c>
      <c r="C119" s="383" t="s">
        <v>11</v>
      </c>
      <c r="D119" s="515"/>
      <c r="E119" s="384" t="s">
        <v>1643</v>
      </c>
      <c r="F119" s="359" t="s">
        <v>1596</v>
      </c>
      <c r="G119" s="304"/>
      <c r="H119" s="491"/>
      <c r="I119" s="306"/>
      <c r="J119" s="313"/>
      <c r="K119" s="304"/>
      <c r="L119" s="305"/>
      <c r="M119" s="487"/>
      <c r="N119" s="313"/>
      <c r="O119" s="304"/>
      <c r="P119" s="305"/>
      <c r="Q119" s="487"/>
      <c r="R119" s="313"/>
      <c r="S119" s="304"/>
      <c r="T119" s="305"/>
      <c r="U119" s="306"/>
    </row>
    <row r="120" spans="1:21" s="307" customFormat="1" x14ac:dyDescent="0.25">
      <c r="A120" s="344"/>
      <c r="B120" s="370">
        <v>41539</v>
      </c>
      <c r="C120" s="311" t="s">
        <v>11</v>
      </c>
      <c r="D120" s="511"/>
      <c r="E120" s="344" t="s">
        <v>1606</v>
      </c>
      <c r="F120" s="345" t="s">
        <v>1596</v>
      </c>
      <c r="G120" s="301"/>
      <c r="H120" s="534"/>
      <c r="I120" s="303"/>
      <c r="J120" s="312"/>
      <c r="K120" s="304"/>
      <c r="L120" s="302">
        <v>64800</v>
      </c>
      <c r="M120" s="486"/>
      <c r="N120" s="312"/>
      <c r="O120" s="304"/>
      <c r="P120" s="302"/>
      <c r="Q120" s="487"/>
      <c r="R120" s="312"/>
      <c r="S120" s="304"/>
      <c r="T120" s="302"/>
      <c r="U120" s="303"/>
    </row>
    <row r="121" spans="1:21" s="355" customFormat="1" x14ac:dyDescent="0.25">
      <c r="A121" s="349" t="s">
        <v>1642</v>
      </c>
      <c r="B121" s="374">
        <v>41540</v>
      </c>
      <c r="C121" s="298" t="s">
        <v>66</v>
      </c>
      <c r="D121" s="511"/>
      <c r="E121" s="336" t="s">
        <v>1649</v>
      </c>
      <c r="F121" s="345">
        <v>100000</v>
      </c>
      <c r="G121" s="304"/>
      <c r="H121" s="491"/>
      <c r="I121" s="306"/>
      <c r="J121" s="313"/>
      <c r="K121" s="304"/>
      <c r="L121" s="305"/>
      <c r="M121" s="487"/>
      <c r="N121" s="313"/>
      <c r="O121" s="304"/>
      <c r="P121" s="302">
        <v>5000</v>
      </c>
      <c r="Q121" s="486">
        <v>117668</v>
      </c>
      <c r="R121" s="354"/>
      <c r="S121" s="351"/>
      <c r="T121" s="352"/>
      <c r="U121" s="353"/>
    </row>
    <row r="122" spans="1:21" s="355" customFormat="1" x14ac:dyDescent="0.25">
      <c r="A122" s="349"/>
      <c r="B122" s="374">
        <v>41541</v>
      </c>
      <c r="C122" s="310" t="s">
        <v>66</v>
      </c>
      <c r="D122" s="517"/>
      <c r="E122" s="340" t="s">
        <v>1650</v>
      </c>
      <c r="F122" s="345">
        <v>100000</v>
      </c>
      <c r="G122" s="304"/>
      <c r="H122" s="491"/>
      <c r="I122" s="306"/>
      <c r="J122" s="313"/>
      <c r="K122" s="304"/>
      <c r="L122" s="305"/>
      <c r="M122" s="487"/>
      <c r="N122" s="313"/>
      <c r="O122" s="304"/>
      <c r="P122" s="305"/>
      <c r="Q122" s="486">
        <v>55102</v>
      </c>
      <c r="R122" s="354"/>
      <c r="S122" s="301">
        <v>36500</v>
      </c>
      <c r="T122" s="352"/>
      <c r="U122" s="353"/>
    </row>
    <row r="123" spans="1:21" s="355" customFormat="1" x14ac:dyDescent="0.25">
      <c r="A123" s="349"/>
      <c r="B123" s="374">
        <v>41543</v>
      </c>
      <c r="C123" s="310" t="s">
        <v>11</v>
      </c>
      <c r="D123" s="517"/>
      <c r="E123" s="340" t="s">
        <v>458</v>
      </c>
      <c r="F123" s="345" t="s">
        <v>1596</v>
      </c>
      <c r="G123" s="304"/>
      <c r="H123" s="491"/>
      <c r="I123" s="306"/>
      <c r="J123" s="313"/>
      <c r="K123" s="304"/>
      <c r="L123" s="305"/>
      <c r="M123" s="487"/>
      <c r="N123" s="313"/>
      <c r="O123" s="304"/>
      <c r="P123" s="305"/>
      <c r="Q123" s="486">
        <v>11750</v>
      </c>
      <c r="R123" s="354"/>
      <c r="S123" s="351"/>
      <c r="T123" s="352"/>
      <c r="U123" s="353"/>
    </row>
    <row r="124" spans="1:21" s="355" customFormat="1" x14ac:dyDescent="0.25">
      <c r="A124" s="349"/>
      <c r="B124" s="374">
        <v>41543</v>
      </c>
      <c r="C124" s="310" t="s">
        <v>11</v>
      </c>
      <c r="D124" s="517"/>
      <c r="E124" s="340" t="s">
        <v>1675</v>
      </c>
      <c r="F124" s="345" t="s">
        <v>1596</v>
      </c>
      <c r="G124" s="304"/>
      <c r="H124" s="491"/>
      <c r="I124" s="306"/>
      <c r="J124" s="313"/>
      <c r="K124" s="304"/>
      <c r="L124" s="305"/>
      <c r="M124" s="487"/>
      <c r="N124" s="313"/>
      <c r="O124" s="304"/>
      <c r="P124" s="302">
        <v>2500</v>
      </c>
      <c r="Q124" s="486">
        <v>182600</v>
      </c>
      <c r="R124" s="354"/>
      <c r="S124" s="351"/>
      <c r="T124" s="352"/>
      <c r="U124" s="353"/>
    </row>
    <row r="125" spans="1:21" s="307" customFormat="1" x14ac:dyDescent="0.25">
      <c r="A125" s="415"/>
      <c r="B125" s="374">
        <v>41545</v>
      </c>
      <c r="C125" s="343" t="s">
        <v>21</v>
      </c>
      <c r="D125" s="511"/>
      <c r="E125" s="385" t="s">
        <v>1575</v>
      </c>
      <c r="F125" s="345" t="s">
        <v>1596</v>
      </c>
      <c r="G125" s="301"/>
      <c r="H125" s="534"/>
      <c r="I125" s="306"/>
      <c r="J125" s="312"/>
      <c r="K125" s="304"/>
      <c r="L125" s="302"/>
      <c r="M125" s="486"/>
      <c r="N125" s="312"/>
      <c r="O125" s="304"/>
      <c r="P125" s="302"/>
      <c r="Q125" s="486">
        <v>45900</v>
      </c>
      <c r="R125" s="312"/>
      <c r="S125" s="304"/>
      <c r="T125" s="302"/>
      <c r="U125" s="303"/>
    </row>
    <row r="126" spans="1:21" s="369" customFormat="1" x14ac:dyDescent="0.25">
      <c r="A126" s="420"/>
      <c r="B126" s="422"/>
      <c r="C126" s="421"/>
      <c r="D126" s="516"/>
      <c r="E126" s="420"/>
      <c r="F126" s="423"/>
      <c r="G126" s="424"/>
      <c r="H126" s="537"/>
      <c r="I126" s="424"/>
      <c r="J126" s="424"/>
      <c r="K126" s="421"/>
      <c r="L126" s="421"/>
      <c r="M126" s="537"/>
      <c r="N126" s="424"/>
      <c r="O126" s="421"/>
      <c r="P126" s="424"/>
      <c r="Q126" s="416"/>
      <c r="R126" s="424"/>
      <c r="S126" s="421"/>
      <c r="T126" s="424"/>
      <c r="U126" s="424"/>
    </row>
    <row r="127" spans="1:21" s="307" customFormat="1" x14ac:dyDescent="0.25">
      <c r="A127" s="344"/>
      <c r="B127" s="374">
        <v>41548</v>
      </c>
      <c r="C127" s="343" t="s">
        <v>711</v>
      </c>
      <c r="D127" s="511"/>
      <c r="E127" s="385" t="s">
        <v>1704</v>
      </c>
      <c r="F127" s="345" t="s">
        <v>1596</v>
      </c>
      <c r="G127" s="301"/>
      <c r="H127" s="534"/>
      <c r="I127" s="303"/>
      <c r="J127" s="312"/>
      <c r="K127" s="304"/>
      <c r="L127" s="302"/>
      <c r="M127" s="486"/>
      <c r="N127" s="312"/>
      <c r="O127" s="304"/>
      <c r="P127" s="302"/>
      <c r="Q127" s="487"/>
      <c r="R127" s="312"/>
      <c r="S127" s="304"/>
      <c r="T127" s="302"/>
      <c r="U127" s="303"/>
    </row>
    <row r="128" spans="1:21" s="307" customFormat="1" x14ac:dyDescent="0.25">
      <c r="A128" s="430"/>
      <c r="B128" s="374">
        <v>41550</v>
      </c>
      <c r="C128" s="343" t="s">
        <v>21</v>
      </c>
      <c r="D128" s="511"/>
      <c r="E128" s="385" t="s">
        <v>1674</v>
      </c>
      <c r="F128" s="345" t="s">
        <v>1596</v>
      </c>
      <c r="G128" s="301"/>
      <c r="H128" s="534"/>
      <c r="I128" s="306"/>
      <c r="J128" s="312"/>
      <c r="K128" s="304"/>
      <c r="L128" s="302"/>
      <c r="M128" s="486"/>
      <c r="N128" s="312"/>
      <c r="O128" s="304"/>
      <c r="P128" s="302"/>
      <c r="Q128" s="486"/>
      <c r="R128" s="312"/>
      <c r="S128" s="304"/>
      <c r="T128" s="302"/>
      <c r="U128" s="303"/>
    </row>
    <row r="129" spans="1:21" x14ac:dyDescent="0.25">
      <c r="A129" s="338"/>
      <c r="B129" s="373">
        <v>41551</v>
      </c>
      <c r="C129" s="310" t="s">
        <v>19</v>
      </c>
      <c r="D129" s="517"/>
      <c r="E129" s="340" t="s">
        <v>1687</v>
      </c>
      <c r="F129" s="345">
        <v>120000</v>
      </c>
      <c r="G129" s="304"/>
      <c r="H129" s="491"/>
      <c r="I129" s="306"/>
      <c r="J129" s="313"/>
      <c r="K129" s="304"/>
      <c r="L129" s="305"/>
      <c r="M129" s="487"/>
      <c r="N129" s="313"/>
      <c r="O129" s="304"/>
      <c r="P129" s="305"/>
      <c r="Q129" s="486">
        <v>44900</v>
      </c>
      <c r="R129" s="313"/>
      <c r="S129" s="301">
        <v>38800</v>
      </c>
      <c r="T129" s="305"/>
      <c r="U129" s="306"/>
    </row>
    <row r="130" spans="1:21" x14ac:dyDescent="0.25">
      <c r="A130" s="338"/>
      <c r="B130" s="376">
        <v>41551</v>
      </c>
      <c r="C130" s="309" t="s">
        <v>19</v>
      </c>
      <c r="D130" s="517"/>
      <c r="E130" s="341" t="s">
        <v>1703</v>
      </c>
      <c r="F130" s="345" t="s">
        <v>30</v>
      </c>
      <c r="G130" s="304"/>
      <c r="H130" s="491"/>
      <c r="I130" s="306"/>
      <c r="J130" s="313"/>
      <c r="K130" s="304"/>
      <c r="L130" s="305"/>
      <c r="M130" s="487"/>
      <c r="N130" s="313"/>
      <c r="O130" s="304"/>
      <c r="P130" s="305"/>
      <c r="Q130" s="487"/>
      <c r="R130" s="313"/>
      <c r="S130" s="304"/>
      <c r="T130" s="305"/>
      <c r="U130" s="306"/>
    </row>
    <row r="131" spans="1:21" s="307" customFormat="1" ht="30" x14ac:dyDescent="0.25">
      <c r="A131" s="338"/>
      <c r="B131" s="374">
        <v>41553</v>
      </c>
      <c r="C131" s="343" t="s">
        <v>19</v>
      </c>
      <c r="D131" s="511"/>
      <c r="E131" s="336" t="s">
        <v>1686</v>
      </c>
      <c r="F131" s="345">
        <v>50000</v>
      </c>
      <c r="G131" s="301"/>
      <c r="H131" s="534"/>
      <c r="I131" s="303"/>
      <c r="J131" s="312"/>
      <c r="K131" s="304"/>
      <c r="L131" s="302"/>
      <c r="M131" s="486"/>
      <c r="N131" s="312"/>
      <c r="O131" s="304"/>
      <c r="P131" s="302"/>
      <c r="Q131" s="486">
        <v>8250</v>
      </c>
      <c r="R131" s="312"/>
      <c r="S131" s="301">
        <v>23530</v>
      </c>
      <c r="T131" s="302"/>
      <c r="U131" s="303"/>
    </row>
    <row r="132" spans="1:21" s="307" customFormat="1" x14ac:dyDescent="0.25">
      <c r="A132" s="338"/>
      <c r="B132" s="374">
        <v>41586</v>
      </c>
      <c r="C132" s="343" t="s">
        <v>23</v>
      </c>
      <c r="D132" s="511"/>
      <c r="E132" s="336" t="s">
        <v>1715</v>
      </c>
      <c r="F132" s="345" t="s">
        <v>1752</v>
      </c>
      <c r="G132" s="301"/>
      <c r="H132" s="534"/>
      <c r="I132" s="303"/>
      <c r="J132" s="312"/>
      <c r="K132" s="304"/>
      <c r="L132" s="302"/>
      <c r="M132" s="486"/>
      <c r="N132" s="312"/>
      <c r="O132" s="304"/>
      <c r="P132" s="302"/>
      <c r="Q132" s="486">
        <v>40000</v>
      </c>
      <c r="R132" s="312"/>
      <c r="S132" s="301">
        <v>67400</v>
      </c>
      <c r="T132" s="305">
        <v>30000</v>
      </c>
      <c r="U132" s="303"/>
    </row>
    <row r="133" spans="1:21" s="307" customFormat="1" x14ac:dyDescent="0.25">
      <c r="A133" s="430"/>
      <c r="B133" s="374">
        <v>41558</v>
      </c>
      <c r="C133" s="343" t="s">
        <v>11</v>
      </c>
      <c r="D133" s="511"/>
      <c r="E133" s="385" t="s">
        <v>1724</v>
      </c>
      <c r="F133" s="345">
        <v>75000</v>
      </c>
      <c r="G133" s="301"/>
      <c r="H133" s="534"/>
      <c r="I133" s="306"/>
      <c r="J133" s="312"/>
      <c r="K133" s="304"/>
      <c r="L133" s="302"/>
      <c r="M133" s="486"/>
      <c r="N133" s="312"/>
      <c r="O133" s="304"/>
      <c r="P133" s="302"/>
      <c r="Q133" s="486"/>
      <c r="R133" s="312"/>
      <c r="S133" s="301">
        <v>30000</v>
      </c>
      <c r="T133" s="302"/>
      <c r="U133" s="306"/>
    </row>
    <row r="134" spans="1:21" s="307" customFormat="1" x14ac:dyDescent="0.25">
      <c r="A134" s="430"/>
      <c r="B134" s="374">
        <v>41557</v>
      </c>
      <c r="C134" s="343" t="s">
        <v>23</v>
      </c>
      <c r="D134" s="511"/>
      <c r="E134" s="385" t="s">
        <v>1668</v>
      </c>
      <c r="F134" s="345" t="s">
        <v>1596</v>
      </c>
      <c r="G134" s="301"/>
      <c r="H134" s="534"/>
      <c r="I134" s="306"/>
      <c r="J134" s="312"/>
      <c r="K134" s="304"/>
      <c r="L134" s="302"/>
      <c r="M134" s="486"/>
      <c r="N134" s="312"/>
      <c r="O134" s="304"/>
      <c r="P134" s="302"/>
      <c r="Q134" s="487"/>
      <c r="R134" s="312"/>
      <c r="S134" s="304"/>
      <c r="T134" s="302"/>
      <c r="U134" s="303"/>
    </row>
    <row r="135" spans="1:21" s="307" customFormat="1" x14ac:dyDescent="0.25">
      <c r="A135" s="430"/>
      <c r="B135" s="374">
        <v>41558</v>
      </c>
      <c r="C135" s="343" t="s">
        <v>23</v>
      </c>
      <c r="D135" s="511"/>
      <c r="E135" s="385" t="s">
        <v>1726</v>
      </c>
      <c r="F135" s="345">
        <v>10000</v>
      </c>
      <c r="G135" s="301"/>
      <c r="H135" s="534"/>
      <c r="I135" s="306"/>
      <c r="J135" s="312"/>
      <c r="K135" s="304"/>
      <c r="L135" s="302"/>
      <c r="M135" s="486"/>
      <c r="N135" s="312"/>
      <c r="O135" s="304"/>
      <c r="P135" s="302"/>
      <c r="Q135" s="487"/>
      <c r="R135" s="312"/>
      <c r="S135" s="304"/>
      <c r="T135" s="302"/>
      <c r="U135" s="303"/>
    </row>
    <row r="136" spans="1:21" x14ac:dyDescent="0.25">
      <c r="A136" s="338"/>
      <c r="B136" s="374" t="s">
        <v>1714</v>
      </c>
      <c r="C136" s="298" t="s">
        <v>21</v>
      </c>
      <c r="D136" s="511"/>
      <c r="E136" s="336" t="s">
        <v>1560</v>
      </c>
      <c r="F136" s="345" t="s">
        <v>15</v>
      </c>
      <c r="G136" s="301"/>
      <c r="H136" s="491"/>
      <c r="I136" s="303"/>
      <c r="J136" s="312"/>
      <c r="K136" s="304"/>
      <c r="L136" s="305"/>
      <c r="M136" s="486"/>
      <c r="N136" s="312"/>
      <c r="O136" s="301">
        <v>10000</v>
      </c>
      <c r="P136" s="302"/>
      <c r="Q136" s="486">
        <v>177750</v>
      </c>
      <c r="R136" s="312"/>
      <c r="S136" s="301">
        <v>194100</v>
      </c>
      <c r="T136" s="302"/>
      <c r="U136" s="303"/>
    </row>
    <row r="137" spans="1:21" s="307" customFormat="1" x14ac:dyDescent="0.25">
      <c r="A137" s="344" t="s">
        <v>1568</v>
      </c>
      <c r="B137" s="374">
        <v>41565</v>
      </c>
      <c r="C137" s="343" t="s">
        <v>21</v>
      </c>
      <c r="D137" s="511"/>
      <c r="E137" s="385" t="s">
        <v>1567</v>
      </c>
      <c r="F137" s="345">
        <v>75000</v>
      </c>
      <c r="G137" s="301"/>
      <c r="H137" s="534"/>
      <c r="I137" s="303"/>
      <c r="J137" s="312"/>
      <c r="K137" s="304"/>
      <c r="L137" s="302"/>
      <c r="M137" s="487"/>
      <c r="N137" s="312"/>
      <c r="O137" s="304"/>
      <c r="P137" s="302"/>
      <c r="Q137" s="486">
        <v>33250</v>
      </c>
      <c r="R137" s="312"/>
      <c r="S137" s="301">
        <v>29450</v>
      </c>
      <c r="T137" s="302"/>
      <c r="U137" s="303"/>
    </row>
    <row r="138" spans="1:21" s="307" customFormat="1" x14ac:dyDescent="0.25">
      <c r="A138" s="344"/>
      <c r="B138" s="374">
        <v>41572</v>
      </c>
      <c r="C138" s="343" t="s">
        <v>11</v>
      </c>
      <c r="D138" s="511"/>
      <c r="E138" s="385" t="s">
        <v>1718</v>
      </c>
      <c r="F138" s="345">
        <v>750000</v>
      </c>
      <c r="G138" s="301"/>
      <c r="H138" s="534"/>
      <c r="I138" s="303"/>
      <c r="J138" s="312"/>
      <c r="K138" s="304"/>
      <c r="L138" s="302"/>
      <c r="M138" s="487"/>
      <c r="N138" s="312"/>
      <c r="O138" s="304"/>
      <c r="P138" s="302"/>
      <c r="Q138" s="486">
        <v>32400</v>
      </c>
      <c r="R138" s="312"/>
      <c r="S138" s="301">
        <v>486400</v>
      </c>
      <c r="T138" s="305">
        <v>100000</v>
      </c>
      <c r="U138" s="306">
        <v>32400</v>
      </c>
    </row>
    <row r="139" spans="1:21" x14ac:dyDescent="0.25">
      <c r="A139" s="338" t="s">
        <v>1574</v>
      </c>
      <c r="B139" s="374">
        <v>41577</v>
      </c>
      <c r="C139" s="298" t="s">
        <v>11</v>
      </c>
      <c r="D139" s="511"/>
      <c r="E139" s="337" t="s">
        <v>1566</v>
      </c>
      <c r="F139" s="345">
        <v>750000</v>
      </c>
      <c r="G139" s="301"/>
      <c r="H139" s="491"/>
      <c r="I139" s="303"/>
      <c r="J139" s="312"/>
      <c r="K139" s="304"/>
      <c r="L139" s="305"/>
      <c r="M139" s="486"/>
      <c r="N139" s="312"/>
      <c r="O139" s="304"/>
      <c r="P139" s="302"/>
      <c r="Q139" s="486">
        <v>91200</v>
      </c>
      <c r="R139" s="312"/>
      <c r="S139" s="301">
        <v>529710</v>
      </c>
      <c r="T139" s="305">
        <v>75000</v>
      </c>
      <c r="U139" s="303"/>
    </row>
    <row r="140" spans="1:21" x14ac:dyDescent="0.25">
      <c r="A140" s="338"/>
      <c r="B140" s="374">
        <v>41584</v>
      </c>
      <c r="C140" s="298" t="s">
        <v>11</v>
      </c>
      <c r="D140" s="511"/>
      <c r="E140" s="337" t="s">
        <v>620</v>
      </c>
      <c r="F140" s="345">
        <v>100000</v>
      </c>
      <c r="G140" s="301"/>
      <c r="H140" s="491"/>
      <c r="I140" s="303"/>
      <c r="J140" s="312"/>
      <c r="K140" s="304"/>
      <c r="L140" s="305"/>
      <c r="M140" s="486"/>
      <c r="N140" s="312"/>
      <c r="O140" s="304"/>
      <c r="P140" s="302"/>
      <c r="Q140" s="487"/>
      <c r="R140" s="312"/>
      <c r="S140" s="301"/>
      <c r="T140" s="305">
        <v>64800</v>
      </c>
      <c r="U140" s="303"/>
    </row>
    <row r="141" spans="1:21" s="307" customFormat="1" x14ac:dyDescent="0.25">
      <c r="A141" s="364"/>
      <c r="B141" s="374">
        <v>41585</v>
      </c>
      <c r="C141" s="343" t="s">
        <v>21</v>
      </c>
      <c r="D141" s="511"/>
      <c r="E141" s="385" t="s">
        <v>1725</v>
      </c>
      <c r="F141" s="345">
        <v>35000</v>
      </c>
      <c r="G141" s="301"/>
      <c r="H141" s="534"/>
      <c r="I141" s="303"/>
      <c r="J141" s="312"/>
      <c r="K141" s="304"/>
      <c r="L141" s="302"/>
      <c r="M141" s="487"/>
      <c r="N141" s="312"/>
      <c r="O141" s="304"/>
      <c r="P141" s="302"/>
      <c r="Q141" s="487"/>
      <c r="R141" s="312"/>
      <c r="S141" s="301">
        <v>9800</v>
      </c>
      <c r="T141" s="305">
        <v>40000</v>
      </c>
      <c r="U141" s="303"/>
    </row>
    <row r="142" spans="1:21" s="307" customFormat="1" x14ac:dyDescent="0.25">
      <c r="A142" s="364"/>
      <c r="B142" s="374">
        <v>41585</v>
      </c>
      <c r="C142" s="343" t="s">
        <v>11</v>
      </c>
      <c r="D142" s="511"/>
      <c r="E142" s="385" t="s">
        <v>1747</v>
      </c>
      <c r="F142" s="345" t="s">
        <v>1596</v>
      </c>
      <c r="G142" s="301"/>
      <c r="H142" s="534"/>
      <c r="I142" s="303"/>
      <c r="J142" s="312"/>
      <c r="K142" s="304"/>
      <c r="L142" s="302"/>
      <c r="M142" s="487"/>
      <c r="N142" s="312"/>
      <c r="O142" s="304"/>
      <c r="P142" s="302"/>
      <c r="Q142" s="487"/>
      <c r="R142" s="312"/>
      <c r="S142" s="301">
        <v>3500</v>
      </c>
      <c r="T142" s="305"/>
      <c r="U142" s="303"/>
    </row>
    <row r="143" spans="1:21" x14ac:dyDescent="0.25">
      <c r="A143" s="338"/>
      <c r="B143" s="373">
        <v>41597</v>
      </c>
      <c r="C143" s="310" t="s">
        <v>1507</v>
      </c>
      <c r="D143" s="517"/>
      <c r="E143" s="340" t="s">
        <v>1713</v>
      </c>
      <c r="F143" s="345">
        <v>25000</v>
      </c>
      <c r="G143" s="304"/>
      <c r="H143" s="491"/>
      <c r="I143" s="303"/>
      <c r="J143" s="313"/>
      <c r="K143" s="304"/>
      <c r="L143" s="305"/>
      <c r="M143" s="487"/>
      <c r="N143" s="313"/>
      <c r="O143" s="304"/>
      <c r="P143" s="305"/>
      <c r="Q143" s="487"/>
      <c r="R143" s="313"/>
      <c r="S143" s="304"/>
      <c r="T143" s="305">
        <v>10000</v>
      </c>
      <c r="U143" s="306"/>
    </row>
    <row r="144" spans="1:21" x14ac:dyDescent="0.25">
      <c r="A144" s="338"/>
      <c r="B144" s="376" t="s">
        <v>1596</v>
      </c>
      <c r="C144" s="309" t="s">
        <v>66</v>
      </c>
      <c r="D144" s="517"/>
      <c r="E144" s="341" t="s">
        <v>1727</v>
      </c>
      <c r="F144" s="345" t="s">
        <v>711</v>
      </c>
      <c r="G144" s="304"/>
      <c r="H144" s="491"/>
      <c r="I144" s="303"/>
      <c r="J144" s="313"/>
      <c r="K144" s="304"/>
      <c r="L144" s="305"/>
      <c r="M144" s="487"/>
      <c r="N144" s="313"/>
      <c r="O144" s="304"/>
      <c r="P144" s="305"/>
      <c r="Q144" s="487"/>
      <c r="R144" s="313"/>
      <c r="S144" s="304"/>
      <c r="T144" s="305"/>
      <c r="U144" s="306"/>
    </row>
    <row r="145" spans="1:21" x14ac:dyDescent="0.25">
      <c r="A145" s="338"/>
      <c r="B145" s="373">
        <v>41599</v>
      </c>
      <c r="C145" s="310" t="s">
        <v>23</v>
      </c>
      <c r="D145" s="517"/>
      <c r="E145" s="340" t="s">
        <v>1681</v>
      </c>
      <c r="F145" s="345">
        <v>5000</v>
      </c>
      <c r="G145" s="304"/>
      <c r="H145" s="491"/>
      <c r="I145" s="303"/>
      <c r="J145" s="313"/>
      <c r="K145" s="304"/>
      <c r="L145" s="305"/>
      <c r="M145" s="487"/>
      <c r="N145" s="313"/>
      <c r="O145" s="304"/>
      <c r="P145" s="305"/>
      <c r="Q145" s="487"/>
      <c r="R145" s="313"/>
      <c r="S145" s="304"/>
      <c r="T145" s="305">
        <v>5000</v>
      </c>
      <c r="U145" s="306"/>
    </row>
    <row r="146" spans="1:21" x14ac:dyDescent="0.25">
      <c r="A146" s="338"/>
      <c r="B146" s="374">
        <v>41602</v>
      </c>
      <c r="C146" s="371" t="s">
        <v>19</v>
      </c>
      <c r="D146" s="514"/>
      <c r="E146" s="336" t="s">
        <v>1564</v>
      </c>
      <c r="F146" s="345">
        <v>500000</v>
      </c>
      <c r="G146" s="301"/>
      <c r="H146" s="491"/>
      <c r="I146" s="303"/>
      <c r="J146" s="312"/>
      <c r="K146" s="304"/>
      <c r="L146" s="305"/>
      <c r="M146" s="486"/>
      <c r="N146" s="312"/>
      <c r="O146" s="304"/>
      <c r="P146" s="302"/>
      <c r="Q146" s="486"/>
      <c r="R146" s="312"/>
      <c r="S146" s="301">
        <v>303450</v>
      </c>
      <c r="T146" s="305">
        <v>200000</v>
      </c>
      <c r="U146" s="306">
        <v>10000</v>
      </c>
    </row>
    <row r="147" spans="1:21" x14ac:dyDescent="0.25">
      <c r="A147" s="338"/>
      <c r="B147" s="374">
        <v>41603</v>
      </c>
      <c r="C147" s="371" t="s">
        <v>21</v>
      </c>
      <c r="D147" s="514"/>
      <c r="E147" s="336" t="s">
        <v>1561</v>
      </c>
      <c r="F147" s="345">
        <v>500000</v>
      </c>
      <c r="G147" s="301"/>
      <c r="H147" s="491"/>
      <c r="I147" s="303"/>
      <c r="J147" s="312"/>
      <c r="K147" s="304"/>
      <c r="L147" s="305"/>
      <c r="M147" s="486"/>
      <c r="N147" s="312"/>
      <c r="O147" s="304"/>
      <c r="P147" s="302"/>
      <c r="Q147" s="486"/>
      <c r="R147" s="312"/>
      <c r="S147" s="304"/>
      <c r="T147" s="305">
        <v>400000</v>
      </c>
      <c r="U147" s="306">
        <v>100000</v>
      </c>
    </row>
    <row r="148" spans="1:21" x14ac:dyDescent="0.25">
      <c r="A148" s="338"/>
      <c r="B148" s="374">
        <v>41604</v>
      </c>
      <c r="C148" s="371" t="s">
        <v>21</v>
      </c>
      <c r="D148" s="514"/>
      <c r="E148" s="336" t="s">
        <v>1004</v>
      </c>
      <c r="F148" s="345"/>
      <c r="G148" s="301"/>
      <c r="H148" s="491"/>
      <c r="I148" s="303"/>
      <c r="J148" s="312"/>
      <c r="K148" s="304"/>
      <c r="L148" s="305"/>
      <c r="M148" s="486"/>
      <c r="N148" s="312"/>
      <c r="O148" s="304"/>
      <c r="P148" s="302"/>
      <c r="Q148" s="486"/>
      <c r="R148" s="312"/>
      <c r="S148" s="304"/>
      <c r="T148" s="305"/>
      <c r="U148" s="306">
        <v>32400</v>
      </c>
    </row>
    <row r="149" spans="1:21" x14ac:dyDescent="0.25">
      <c r="A149" s="338"/>
      <c r="B149" s="374">
        <v>41612</v>
      </c>
      <c r="C149" s="371" t="s">
        <v>66</v>
      </c>
      <c r="D149" s="514"/>
      <c r="E149" s="336" t="s">
        <v>1748</v>
      </c>
      <c r="F149" s="345">
        <v>200000</v>
      </c>
      <c r="G149" s="301"/>
      <c r="H149" s="491"/>
      <c r="I149" s="303"/>
      <c r="J149" s="312"/>
      <c r="K149" s="304"/>
      <c r="L149" s="305"/>
      <c r="M149" s="486"/>
      <c r="N149" s="312"/>
      <c r="O149" s="304"/>
      <c r="P149" s="302"/>
      <c r="Q149" s="486"/>
      <c r="R149" s="312"/>
      <c r="S149" s="304"/>
      <c r="T149" s="305"/>
      <c r="U149" s="306">
        <v>250000</v>
      </c>
    </row>
    <row r="150" spans="1:21" x14ac:dyDescent="0.25">
      <c r="A150" s="338"/>
      <c r="B150" s="374">
        <v>41618</v>
      </c>
      <c r="C150" s="371" t="s">
        <v>11</v>
      </c>
      <c r="D150" s="514"/>
      <c r="E150" s="336" t="s">
        <v>458</v>
      </c>
      <c r="F150" s="345"/>
      <c r="G150" s="301"/>
      <c r="H150" s="491"/>
      <c r="I150" s="303"/>
      <c r="J150" s="312"/>
      <c r="K150" s="304"/>
      <c r="L150" s="305"/>
      <c r="M150" s="486"/>
      <c r="N150" s="312"/>
      <c r="O150" s="304"/>
      <c r="P150" s="302"/>
      <c r="Q150" s="486"/>
      <c r="R150" s="312"/>
      <c r="S150" s="304"/>
      <c r="T150" s="352"/>
      <c r="U150" s="306">
        <v>5000</v>
      </c>
    </row>
    <row r="151" spans="1:21" x14ac:dyDescent="0.25">
      <c r="A151" s="338"/>
      <c r="B151" s="373" t="s">
        <v>711</v>
      </c>
      <c r="C151" s="310" t="s">
        <v>11</v>
      </c>
      <c r="D151" s="517"/>
      <c r="E151" s="340" t="s">
        <v>1468</v>
      </c>
      <c r="F151" s="345">
        <v>92400</v>
      </c>
      <c r="G151" s="304"/>
      <c r="H151" s="491"/>
      <c r="I151" s="303">
        <v>97200</v>
      </c>
      <c r="J151" s="313"/>
      <c r="K151" s="304"/>
      <c r="L151" s="305"/>
      <c r="M151" s="487"/>
      <c r="N151" s="313"/>
      <c r="O151" s="304"/>
      <c r="P151" s="305"/>
      <c r="Q151" s="487"/>
      <c r="R151" s="313"/>
      <c r="S151" s="304"/>
      <c r="T151" s="305"/>
      <c r="U151" s="306"/>
    </row>
    <row r="152" spans="1:21" x14ac:dyDescent="0.25">
      <c r="A152" s="338"/>
      <c r="B152" s="374" t="s">
        <v>711</v>
      </c>
      <c r="C152" s="298" t="s">
        <v>711</v>
      </c>
      <c r="D152" s="511"/>
      <c r="E152" s="337" t="s">
        <v>1557</v>
      </c>
      <c r="F152" s="345" t="s">
        <v>15</v>
      </c>
      <c r="G152" s="304"/>
      <c r="H152" s="491"/>
      <c r="I152" s="303">
        <v>32400</v>
      </c>
      <c r="J152" s="312"/>
      <c r="K152" s="304"/>
      <c r="L152" s="305"/>
      <c r="M152" s="487"/>
      <c r="N152" s="312"/>
      <c r="O152" s="304"/>
      <c r="P152" s="302"/>
      <c r="Q152" s="486"/>
      <c r="R152" s="312"/>
      <c r="S152" s="304"/>
      <c r="T152" s="302"/>
      <c r="U152" s="303"/>
    </row>
    <row r="153" spans="1:21" x14ac:dyDescent="0.25">
      <c r="A153" s="338" t="s">
        <v>1506</v>
      </c>
      <c r="B153" s="370" t="s">
        <v>711</v>
      </c>
      <c r="C153" s="309" t="s">
        <v>23</v>
      </c>
      <c r="D153" s="517"/>
      <c r="E153" s="341" t="s">
        <v>1505</v>
      </c>
      <c r="F153" s="361" t="s">
        <v>15</v>
      </c>
      <c r="G153" s="304"/>
      <c r="H153" s="534">
        <v>18000</v>
      </c>
      <c r="I153" s="303">
        <v>7000</v>
      </c>
      <c r="J153" s="313"/>
      <c r="K153" s="301">
        <v>1500</v>
      </c>
      <c r="L153" s="302">
        <v>5000</v>
      </c>
      <c r="M153" s="486">
        <v>1000</v>
      </c>
      <c r="N153" s="313"/>
      <c r="O153" s="301">
        <v>1500</v>
      </c>
      <c r="P153" s="305"/>
      <c r="Q153" s="487"/>
      <c r="R153" s="313"/>
      <c r="S153" s="304"/>
      <c r="T153" s="305"/>
      <c r="U153" s="306"/>
    </row>
    <row r="154" spans="1:21" x14ac:dyDescent="0.25">
      <c r="A154" s="338" t="s">
        <v>1721</v>
      </c>
      <c r="B154" s="370" t="s">
        <v>711</v>
      </c>
      <c r="C154" s="299" t="s">
        <v>19</v>
      </c>
      <c r="D154" s="511"/>
      <c r="E154" s="338" t="s">
        <v>1492</v>
      </c>
      <c r="F154" s="345">
        <f>SUM(G154:I154)</f>
        <v>352600</v>
      </c>
      <c r="G154" s="301">
        <v>92400</v>
      </c>
      <c r="H154" s="534">
        <v>97200</v>
      </c>
      <c r="I154" s="303">
        <v>163000</v>
      </c>
      <c r="J154" s="313"/>
      <c r="K154" s="301">
        <v>42400</v>
      </c>
      <c r="L154" s="302">
        <v>79800</v>
      </c>
      <c r="M154" s="486">
        <v>21000</v>
      </c>
      <c r="N154" s="313"/>
      <c r="O154" s="301"/>
      <c r="P154" s="302"/>
      <c r="Q154" s="486">
        <v>5000</v>
      </c>
      <c r="R154" s="313"/>
      <c r="S154" s="301">
        <v>37400</v>
      </c>
      <c r="T154" s="352">
        <v>20000</v>
      </c>
      <c r="U154" s="306"/>
    </row>
    <row r="155" spans="1:21" x14ac:dyDescent="0.25">
      <c r="A155" s="338" t="s">
        <v>1720</v>
      </c>
      <c r="B155" s="370" t="s">
        <v>711</v>
      </c>
      <c r="C155" s="299" t="s">
        <v>711</v>
      </c>
      <c r="D155" s="511"/>
      <c r="E155" s="338" t="s">
        <v>1465</v>
      </c>
      <c r="F155" s="345">
        <f>SUM(G155:U155)</f>
        <v>1728603</v>
      </c>
      <c r="G155" s="304"/>
      <c r="H155" s="534">
        <v>352621</v>
      </c>
      <c r="I155" s="303">
        <v>176987</v>
      </c>
      <c r="J155" s="313"/>
      <c r="K155" s="301">
        <v>163635</v>
      </c>
      <c r="L155" s="302">
        <v>104377</v>
      </c>
      <c r="M155" s="486">
        <v>299262</v>
      </c>
      <c r="N155" s="313"/>
      <c r="O155" s="301">
        <v>143100</v>
      </c>
      <c r="P155" s="302">
        <v>61750</v>
      </c>
      <c r="Q155" s="486">
        <v>228416</v>
      </c>
      <c r="R155" s="313"/>
      <c r="S155" s="301">
        <v>98455</v>
      </c>
      <c r="T155" s="305"/>
      <c r="U155" s="306">
        <v>100000</v>
      </c>
    </row>
    <row r="156" spans="1:21" x14ac:dyDescent="0.25">
      <c r="A156" s="346"/>
      <c r="B156" s="375"/>
      <c r="C156" s="347"/>
      <c r="D156" s="518"/>
      <c r="E156" s="348"/>
      <c r="F156" s="360">
        <f>SUM(F2:F61)</f>
        <v>6511300.7599999998</v>
      </c>
      <c r="G156" s="301">
        <f>SUM(G2:G155)</f>
        <v>1103465.76</v>
      </c>
      <c r="H156" s="534">
        <f>SUM(H2:H155)</f>
        <v>1743283</v>
      </c>
      <c r="I156" s="303">
        <f>SUM(I2:I155)</f>
        <v>3217287</v>
      </c>
      <c r="J156" s="313"/>
      <c r="K156" s="301">
        <f>SUM(K2:K155)</f>
        <v>1612208</v>
      </c>
      <c r="L156" s="302">
        <f>SUM(L2:L155)</f>
        <v>2030927</v>
      </c>
      <c r="M156" s="486">
        <f>SUM(M2:M155)</f>
        <v>1523787</v>
      </c>
      <c r="N156" s="313"/>
      <c r="O156" s="304">
        <f>SUM(O2:O155)</f>
        <v>1031500</v>
      </c>
      <c r="P156" s="305">
        <f>SUM(P2:P155)</f>
        <v>963100</v>
      </c>
      <c r="Q156" s="487">
        <f>SUM(Q2:Q155)</f>
        <v>1370936</v>
      </c>
      <c r="R156" s="313"/>
      <c r="S156" s="304">
        <f>SUM(S2:S155)</f>
        <v>1890995</v>
      </c>
      <c r="T156" s="305">
        <f>SUM(T2:T155)</f>
        <v>947300</v>
      </c>
      <c r="U156" s="306">
        <f>SUM(U2:U155)</f>
        <v>532300</v>
      </c>
    </row>
    <row r="157" spans="1:21" s="390" customFormat="1" x14ac:dyDescent="0.25">
      <c r="A157" s="387"/>
      <c r="B157" s="388"/>
      <c r="C157" s="386"/>
      <c r="D157" s="524"/>
      <c r="E157" s="387"/>
      <c r="F157" s="389" t="s">
        <v>383</v>
      </c>
      <c r="G157" s="386">
        <v>1100000</v>
      </c>
      <c r="H157" s="389">
        <v>1775000</v>
      </c>
      <c r="I157" s="386">
        <v>3200000</v>
      </c>
      <c r="J157" s="386"/>
      <c r="K157" s="386">
        <v>1400000</v>
      </c>
      <c r="L157" s="386">
        <v>1300000</v>
      </c>
      <c r="M157" s="389">
        <v>1250000</v>
      </c>
      <c r="N157" s="386"/>
      <c r="O157" s="386">
        <v>1000000</v>
      </c>
      <c r="P157" s="386">
        <v>700000</v>
      </c>
      <c r="Q157" s="389">
        <v>1300000</v>
      </c>
      <c r="R157" s="386"/>
      <c r="S157" s="386">
        <v>900000</v>
      </c>
      <c r="T157" s="386">
        <v>1100000</v>
      </c>
      <c r="U157" s="386">
        <v>500000</v>
      </c>
    </row>
    <row r="158" spans="1:21" s="390" customFormat="1" x14ac:dyDescent="0.25">
      <c r="A158" s="387"/>
      <c r="B158" s="388"/>
      <c r="C158" s="386"/>
      <c r="D158" s="524"/>
      <c r="E158" s="387"/>
      <c r="F158" s="389" t="s">
        <v>1579</v>
      </c>
      <c r="G158" s="386">
        <v>1103695</v>
      </c>
      <c r="H158" s="389">
        <v>1742983.4</v>
      </c>
      <c r="I158" s="386">
        <v>3211887</v>
      </c>
      <c r="J158" s="386"/>
      <c r="K158" s="386">
        <v>1612208</v>
      </c>
      <c r="L158" s="386">
        <f>SUM(L156)</f>
        <v>2030927</v>
      </c>
      <c r="M158" s="389">
        <v>1528037</v>
      </c>
      <c r="N158" s="386"/>
      <c r="O158" s="386">
        <f>SUM(O156)</f>
        <v>1031500</v>
      </c>
      <c r="P158" s="386">
        <v>969850</v>
      </c>
      <c r="Q158" s="492">
        <v>1366936</v>
      </c>
      <c r="R158" s="386"/>
      <c r="S158" s="386">
        <v>1888495</v>
      </c>
      <c r="T158" s="386"/>
      <c r="U158" s="386"/>
    </row>
    <row r="159" spans="1:21" s="390" customFormat="1" x14ac:dyDescent="0.25">
      <c r="A159" s="387"/>
      <c r="B159" s="388"/>
      <c r="C159" s="386"/>
      <c r="D159" s="524"/>
      <c r="E159" s="387"/>
      <c r="F159" s="389" t="s">
        <v>1692</v>
      </c>
      <c r="G159" s="386">
        <f>SUM(G158-G157)</f>
        <v>3695</v>
      </c>
      <c r="H159" s="389">
        <f>SUM(H158-H157)</f>
        <v>-32016.600000000093</v>
      </c>
      <c r="I159" s="386">
        <f>SUM(I158-I157)</f>
        <v>11887</v>
      </c>
      <c r="J159" s="386"/>
      <c r="K159" s="386">
        <f>SUM(K158-K157)</f>
        <v>212208</v>
      </c>
      <c r="L159" s="386">
        <f>SUM(L158-L157)</f>
        <v>730927</v>
      </c>
      <c r="M159" s="389">
        <f>SUM(M158-M157)</f>
        <v>278037</v>
      </c>
      <c r="N159" s="386"/>
      <c r="O159" s="386">
        <f>SUM(O158-O157)</f>
        <v>31500</v>
      </c>
      <c r="P159" s="386">
        <f>SUM(P158-P157)</f>
        <v>269850</v>
      </c>
      <c r="Q159" s="389">
        <f>SUM(Q158-Q157)</f>
        <v>66936</v>
      </c>
      <c r="R159" s="386"/>
      <c r="S159" s="386">
        <f>SUM(S158-S157)</f>
        <v>988495</v>
      </c>
      <c r="T159" s="386"/>
      <c r="U159" s="386"/>
    </row>
    <row r="160" spans="1:21" s="369" customFormat="1" x14ac:dyDescent="0.25">
      <c r="A160" s="420"/>
      <c r="B160" s="502">
        <v>2014</v>
      </c>
      <c r="C160" s="354"/>
      <c r="D160" s="519"/>
      <c r="E160" s="499"/>
      <c r="F160" s="500"/>
      <c r="G160" s="368"/>
      <c r="H160" s="507"/>
      <c r="I160" s="368"/>
      <c r="J160" s="368"/>
      <c r="K160" s="354"/>
      <c r="L160" s="354"/>
      <c r="M160" s="507"/>
      <c r="N160" s="368"/>
      <c r="O160" s="354"/>
      <c r="P160" s="368"/>
      <c r="Q160" s="501"/>
      <c r="R160" s="368"/>
      <c r="S160" s="354"/>
      <c r="T160" s="368"/>
      <c r="U160" s="368"/>
    </row>
    <row r="161" spans="1:21" ht="30" x14ac:dyDescent="0.25">
      <c r="A161" s="338" t="s">
        <v>1770</v>
      </c>
      <c r="B161" s="374">
        <v>41288</v>
      </c>
      <c r="C161" s="298" t="s">
        <v>23</v>
      </c>
      <c r="D161" s="511"/>
      <c r="E161" s="336" t="s">
        <v>1769</v>
      </c>
      <c r="F161" s="345">
        <v>100000</v>
      </c>
      <c r="G161" s="301">
        <v>72400</v>
      </c>
      <c r="H161" s="534">
        <v>2000</v>
      </c>
      <c r="I161" s="303"/>
      <c r="J161" s="312"/>
      <c r="K161" s="304"/>
      <c r="L161" s="302"/>
      <c r="M161" s="486"/>
      <c r="N161" s="312"/>
      <c r="O161" s="304"/>
      <c r="P161" s="302"/>
      <c r="Q161" s="486"/>
      <c r="R161" s="312"/>
      <c r="S161" s="304"/>
      <c r="T161" s="302"/>
      <c r="U161" s="303"/>
    </row>
    <row r="162" spans="1:21" x14ac:dyDescent="0.25">
      <c r="A162" s="338" t="s">
        <v>1793</v>
      </c>
      <c r="B162" s="374">
        <v>41287</v>
      </c>
      <c r="C162" s="298" t="s">
        <v>23</v>
      </c>
      <c r="D162" s="511"/>
      <c r="E162" s="336" t="s">
        <v>1772</v>
      </c>
      <c r="F162" s="345">
        <v>270000</v>
      </c>
      <c r="G162" s="301"/>
      <c r="H162" s="534">
        <v>5000</v>
      </c>
      <c r="I162" s="303"/>
      <c r="J162" s="312"/>
      <c r="K162" s="304"/>
      <c r="L162" s="302"/>
      <c r="M162" s="486"/>
      <c r="N162" s="312"/>
      <c r="O162" s="304"/>
      <c r="P162" s="302"/>
      <c r="Q162" s="486"/>
      <c r="R162" s="451"/>
      <c r="S162" s="304"/>
      <c r="T162" s="302"/>
      <c r="U162" s="303"/>
    </row>
    <row r="163" spans="1:21" x14ac:dyDescent="0.25">
      <c r="A163" s="338" t="s">
        <v>1773</v>
      </c>
      <c r="B163" s="374">
        <v>41289</v>
      </c>
      <c r="C163" s="298" t="s">
        <v>23</v>
      </c>
      <c r="D163" s="511"/>
      <c r="E163" s="336" t="s">
        <v>1764</v>
      </c>
      <c r="F163" s="345">
        <v>200000</v>
      </c>
      <c r="G163" s="301">
        <v>17500</v>
      </c>
      <c r="H163" s="534">
        <v>2500</v>
      </c>
      <c r="I163" s="303">
        <v>2500</v>
      </c>
      <c r="J163" s="312"/>
      <c r="K163" s="301">
        <v>2500</v>
      </c>
      <c r="L163" s="302">
        <v>14900</v>
      </c>
      <c r="M163" s="486"/>
      <c r="N163" s="312"/>
      <c r="O163" s="304"/>
      <c r="P163" s="302"/>
      <c r="Q163" s="486"/>
      <c r="R163" s="451"/>
      <c r="S163" s="304"/>
      <c r="T163" s="302"/>
      <c r="U163" s="303"/>
    </row>
    <row r="164" spans="1:21" x14ac:dyDescent="0.25">
      <c r="A164" s="338"/>
      <c r="B164" s="374">
        <v>41291</v>
      </c>
      <c r="C164" s="298" t="s">
        <v>11</v>
      </c>
      <c r="D164" s="511"/>
      <c r="E164" s="336" t="s">
        <v>1777</v>
      </c>
      <c r="F164" s="345">
        <v>60000</v>
      </c>
      <c r="G164" s="304"/>
      <c r="H164" s="534"/>
      <c r="I164" s="303"/>
      <c r="J164" s="312"/>
      <c r="K164" s="304"/>
      <c r="L164" s="302"/>
      <c r="M164" s="486"/>
      <c r="N164" s="312"/>
      <c r="O164" s="304"/>
      <c r="P164" s="302"/>
      <c r="Q164" s="486"/>
      <c r="R164" s="451"/>
      <c r="S164" s="304"/>
      <c r="T164" s="302"/>
      <c r="U164" s="303"/>
    </row>
    <row r="165" spans="1:21" x14ac:dyDescent="0.25">
      <c r="A165" s="338"/>
      <c r="B165" s="374">
        <v>41291</v>
      </c>
      <c r="C165" s="298" t="s">
        <v>66</v>
      </c>
      <c r="D165" s="511"/>
      <c r="E165" s="336" t="s">
        <v>1792</v>
      </c>
      <c r="F165" s="345">
        <v>32400</v>
      </c>
      <c r="G165" s="304"/>
      <c r="H165" s="534"/>
      <c r="I165" s="303"/>
      <c r="J165" s="312"/>
      <c r="K165" s="304"/>
      <c r="L165" s="302"/>
      <c r="M165" s="486"/>
      <c r="N165" s="312"/>
      <c r="O165" s="304"/>
      <c r="P165" s="302"/>
      <c r="Q165" s="486"/>
      <c r="R165" s="451"/>
      <c r="S165" s="304"/>
      <c r="T165" s="302"/>
      <c r="U165" s="303"/>
    </row>
    <row r="166" spans="1:21" s="307" customFormat="1" x14ac:dyDescent="0.25">
      <c r="A166" s="344"/>
      <c r="B166" s="431">
        <v>41292</v>
      </c>
      <c r="C166" s="432" t="s">
        <v>21</v>
      </c>
      <c r="D166" s="513"/>
      <c r="E166" s="433" t="s">
        <v>1802</v>
      </c>
      <c r="F166" s="359" t="s">
        <v>1801</v>
      </c>
      <c r="G166" s="301">
        <v>32400</v>
      </c>
      <c r="H166" s="534"/>
      <c r="I166" s="303"/>
      <c r="J166" s="312"/>
      <c r="K166" s="304"/>
      <c r="L166" s="302"/>
      <c r="M166" s="486"/>
      <c r="N166" s="312"/>
      <c r="O166" s="304"/>
      <c r="P166" s="302"/>
      <c r="Q166" s="486"/>
      <c r="R166" s="312"/>
      <c r="S166" s="304"/>
      <c r="T166" s="302"/>
      <c r="U166" s="303"/>
    </row>
    <row r="167" spans="1:21" s="307" customFormat="1" x14ac:dyDescent="0.25">
      <c r="A167" s="344"/>
      <c r="B167" s="374">
        <v>41297</v>
      </c>
      <c r="C167" s="343" t="s">
        <v>21</v>
      </c>
      <c r="D167" s="511"/>
      <c r="E167" s="385" t="s">
        <v>1779</v>
      </c>
      <c r="F167" s="345" t="s">
        <v>64</v>
      </c>
      <c r="G167" s="304"/>
      <c r="H167" s="534"/>
      <c r="I167" s="303"/>
      <c r="J167" s="312"/>
      <c r="K167" s="304"/>
      <c r="L167" s="302"/>
      <c r="M167" s="486"/>
      <c r="N167" s="312"/>
      <c r="O167" s="304"/>
      <c r="P167" s="302"/>
      <c r="Q167" s="486"/>
      <c r="R167" s="312"/>
      <c r="S167" s="304"/>
      <c r="T167" s="302"/>
      <c r="U167" s="303"/>
    </row>
    <row r="168" spans="1:21" s="307" customFormat="1" x14ac:dyDescent="0.25">
      <c r="A168" s="344"/>
      <c r="B168" s="374">
        <v>41298</v>
      </c>
      <c r="C168" s="343" t="s">
        <v>21</v>
      </c>
      <c r="D168" s="511"/>
      <c r="E168" s="385" t="s">
        <v>1778</v>
      </c>
      <c r="F168" s="345">
        <v>32400</v>
      </c>
      <c r="G168" s="301">
        <v>32400</v>
      </c>
      <c r="H168" s="534">
        <v>149400</v>
      </c>
      <c r="I168" s="306"/>
      <c r="J168" s="312"/>
      <c r="K168" s="304"/>
      <c r="L168" s="302"/>
      <c r="M168" s="486"/>
      <c r="N168" s="312"/>
      <c r="O168" s="304"/>
      <c r="P168" s="302"/>
      <c r="Q168" s="486"/>
      <c r="R168" s="312"/>
      <c r="S168" s="304"/>
      <c r="T168" s="302"/>
      <c r="U168" s="303"/>
    </row>
    <row r="169" spans="1:21" x14ac:dyDescent="0.25">
      <c r="A169" s="338"/>
      <c r="B169" s="374">
        <v>41301</v>
      </c>
      <c r="C169" s="298" t="s">
        <v>23</v>
      </c>
      <c r="D169" s="511"/>
      <c r="E169" s="336" t="s">
        <v>1780</v>
      </c>
      <c r="F169" s="345">
        <v>150000</v>
      </c>
      <c r="G169" s="301">
        <v>172100</v>
      </c>
      <c r="H169" s="491"/>
      <c r="I169" s="303"/>
      <c r="J169" s="312"/>
      <c r="K169" s="304"/>
      <c r="L169" s="302"/>
      <c r="M169" s="486"/>
      <c r="N169" s="312"/>
      <c r="O169" s="304"/>
      <c r="P169" s="302"/>
      <c r="Q169" s="486"/>
      <c r="R169" s="312"/>
      <c r="S169" s="304"/>
      <c r="T169" s="302"/>
      <c r="U169" s="303"/>
    </row>
    <row r="170" spans="1:21" x14ac:dyDescent="0.25">
      <c r="A170" s="338" t="s">
        <v>1581</v>
      </c>
      <c r="B170" s="374">
        <v>41301</v>
      </c>
      <c r="C170" s="298" t="s">
        <v>23</v>
      </c>
      <c r="D170" s="511"/>
      <c r="E170" s="336" t="s">
        <v>1765</v>
      </c>
      <c r="F170" s="345">
        <v>200000</v>
      </c>
      <c r="G170" s="301"/>
      <c r="H170" s="534"/>
      <c r="I170" s="303"/>
      <c r="J170" s="312"/>
      <c r="K170" s="304"/>
      <c r="L170" s="302"/>
      <c r="M170" s="486"/>
      <c r="N170" s="312"/>
      <c r="O170" s="304"/>
      <c r="P170" s="302"/>
      <c r="Q170" s="486"/>
      <c r="R170" s="451"/>
      <c r="S170" s="304"/>
      <c r="T170" s="302"/>
      <c r="U170" s="303"/>
    </row>
    <row r="171" spans="1:21" s="307" customFormat="1" x14ac:dyDescent="0.25">
      <c r="A171" s="344"/>
      <c r="B171" s="374">
        <v>41304</v>
      </c>
      <c r="C171" s="343" t="s">
        <v>11</v>
      </c>
      <c r="D171" s="511"/>
      <c r="E171" s="385" t="s">
        <v>672</v>
      </c>
      <c r="F171" s="345">
        <v>90000</v>
      </c>
      <c r="G171" s="304"/>
      <c r="H171" s="534">
        <v>32400</v>
      </c>
      <c r="I171" s="303"/>
      <c r="J171" s="312"/>
      <c r="K171" s="304"/>
      <c r="L171" s="302"/>
      <c r="M171" s="486"/>
      <c r="N171" s="312"/>
      <c r="O171" s="304"/>
      <c r="P171" s="302"/>
      <c r="Q171" s="486"/>
      <c r="R171" s="312"/>
      <c r="S171" s="304"/>
      <c r="T171" s="302"/>
      <c r="U171" s="303"/>
    </row>
    <row r="172" spans="1:21" s="307" customFormat="1" x14ac:dyDescent="0.25">
      <c r="A172" s="344"/>
      <c r="B172" s="374">
        <v>41670</v>
      </c>
      <c r="C172" s="343" t="s">
        <v>21</v>
      </c>
      <c r="D172" s="511"/>
      <c r="E172" s="385" t="s">
        <v>1803</v>
      </c>
      <c r="F172" s="345">
        <v>350000</v>
      </c>
      <c r="G172" s="301">
        <v>255850</v>
      </c>
      <c r="H172" s="534">
        <v>74800</v>
      </c>
      <c r="I172" s="303"/>
      <c r="J172" s="312"/>
      <c r="K172" s="304"/>
      <c r="L172" s="302"/>
      <c r="M172" s="486"/>
      <c r="N172" s="312"/>
      <c r="O172" s="304"/>
      <c r="P172" s="302"/>
      <c r="Q172" s="486"/>
      <c r="R172" s="312"/>
      <c r="S172" s="304"/>
      <c r="T172" s="302"/>
      <c r="U172" s="303"/>
    </row>
    <row r="173" spans="1:21" s="307" customFormat="1" x14ac:dyDescent="0.25">
      <c r="A173" s="344" t="s">
        <v>1794</v>
      </c>
      <c r="B173" s="374">
        <v>41308</v>
      </c>
      <c r="C173" s="343" t="s">
        <v>23</v>
      </c>
      <c r="D173" s="511"/>
      <c r="E173" s="385" t="s">
        <v>1787</v>
      </c>
      <c r="F173" s="345">
        <v>10000</v>
      </c>
      <c r="G173" s="304"/>
      <c r="H173" s="534">
        <v>1000</v>
      </c>
      <c r="I173" s="303">
        <v>2000</v>
      </c>
      <c r="J173" s="312"/>
      <c r="K173" s="304"/>
      <c r="L173" s="302"/>
      <c r="M173" s="486"/>
      <c r="N173" s="312"/>
      <c r="O173" s="304"/>
      <c r="P173" s="302"/>
      <c r="Q173" s="486"/>
      <c r="R173" s="312"/>
      <c r="S173" s="304"/>
      <c r="T173" s="302"/>
      <c r="U173" s="303"/>
    </row>
    <row r="174" spans="1:21" x14ac:dyDescent="0.25">
      <c r="A174" s="338" t="s">
        <v>1763</v>
      </c>
      <c r="B174" s="374">
        <v>41309</v>
      </c>
      <c r="C174" s="298" t="s">
        <v>23</v>
      </c>
      <c r="D174" s="511"/>
      <c r="E174" s="336" t="s">
        <v>1762</v>
      </c>
      <c r="F174" s="345">
        <v>500000</v>
      </c>
      <c r="G174" s="301"/>
      <c r="H174" s="491"/>
      <c r="I174" s="303"/>
      <c r="J174" s="312"/>
      <c r="K174" s="304"/>
      <c r="L174" s="302"/>
      <c r="M174" s="486"/>
      <c r="N174" s="312"/>
      <c r="O174" s="304"/>
      <c r="P174" s="302"/>
      <c r="Q174" s="486"/>
      <c r="R174" s="312"/>
      <c r="S174" s="304"/>
      <c r="T174" s="302"/>
      <c r="U174" s="303"/>
    </row>
    <row r="175" spans="1:21" x14ac:dyDescent="0.25">
      <c r="A175" s="338" t="s">
        <v>1581</v>
      </c>
      <c r="B175" s="374">
        <v>41310</v>
      </c>
      <c r="C175" s="298" t="s">
        <v>23</v>
      </c>
      <c r="D175" s="511"/>
      <c r="E175" s="336" t="s">
        <v>1797</v>
      </c>
      <c r="F175" s="345">
        <v>200000</v>
      </c>
      <c r="G175" s="301"/>
      <c r="H175" s="534"/>
      <c r="I175" s="303"/>
      <c r="J175" s="312"/>
      <c r="K175" s="304"/>
      <c r="L175" s="302"/>
      <c r="M175" s="486"/>
      <c r="N175" s="312"/>
      <c r="O175" s="304"/>
      <c r="P175" s="302"/>
      <c r="Q175" s="486"/>
      <c r="R175" s="451"/>
      <c r="S175" s="304"/>
      <c r="T175" s="302"/>
      <c r="U175" s="303"/>
    </row>
    <row r="176" spans="1:21" ht="30" x14ac:dyDescent="0.25">
      <c r="A176" s="338" t="s">
        <v>1767</v>
      </c>
      <c r="B176" s="374">
        <v>41310</v>
      </c>
      <c r="C176" s="298" t="s">
        <v>23</v>
      </c>
      <c r="D176" s="511"/>
      <c r="E176" s="336" t="s">
        <v>1766</v>
      </c>
      <c r="F176" s="345">
        <v>200000</v>
      </c>
      <c r="G176" s="301"/>
      <c r="H176" s="534"/>
      <c r="I176" s="303"/>
      <c r="J176" s="312"/>
      <c r="K176" s="304"/>
      <c r="L176" s="302"/>
      <c r="M176" s="486"/>
      <c r="N176" s="312"/>
      <c r="O176" s="304"/>
      <c r="P176" s="302"/>
      <c r="Q176" s="486"/>
      <c r="R176" s="451"/>
      <c r="S176" s="304"/>
      <c r="T176" s="302"/>
      <c r="U176" s="303"/>
    </row>
    <row r="177" spans="1:21" s="307" customFormat="1" x14ac:dyDescent="0.25">
      <c r="A177" s="344"/>
      <c r="B177" s="374">
        <v>41312</v>
      </c>
      <c r="C177" s="343" t="s">
        <v>11</v>
      </c>
      <c r="D177" s="511"/>
      <c r="E177" s="385" t="s">
        <v>1781</v>
      </c>
      <c r="F177" s="345">
        <v>32400</v>
      </c>
      <c r="G177" s="304"/>
      <c r="H177" s="491"/>
      <c r="I177" s="303">
        <v>32400</v>
      </c>
      <c r="J177" s="312"/>
      <c r="K177" s="304"/>
      <c r="L177" s="302"/>
      <c r="M177" s="486"/>
      <c r="N177" s="312"/>
      <c r="O177" s="304"/>
      <c r="P177" s="302"/>
      <c r="Q177" s="486"/>
      <c r="R177" s="312"/>
      <c r="S177" s="304"/>
      <c r="T177" s="302"/>
      <c r="U177" s="303"/>
    </row>
    <row r="178" spans="1:21" x14ac:dyDescent="0.25">
      <c r="A178" s="446"/>
      <c r="B178" s="374">
        <v>41315</v>
      </c>
      <c r="C178" s="298" t="s">
        <v>11</v>
      </c>
      <c r="D178" s="511"/>
      <c r="E178" s="336" t="s">
        <v>1829</v>
      </c>
      <c r="F178" s="345">
        <v>150000</v>
      </c>
      <c r="G178" s="301">
        <v>8000</v>
      </c>
      <c r="H178" s="534">
        <v>71000</v>
      </c>
      <c r="I178" s="303"/>
      <c r="J178" s="312"/>
      <c r="K178" s="304"/>
      <c r="L178" s="302"/>
      <c r="M178" s="486"/>
      <c r="N178" s="312"/>
      <c r="O178" s="304"/>
      <c r="P178" s="302"/>
      <c r="Q178" s="486"/>
      <c r="R178" s="312"/>
      <c r="S178" s="304"/>
      <c r="T178" s="302"/>
      <c r="U178" s="303"/>
    </row>
    <row r="179" spans="1:21" x14ac:dyDescent="0.25">
      <c r="A179" s="338"/>
      <c r="B179" s="374">
        <v>41323</v>
      </c>
      <c r="C179" s="298" t="s">
        <v>66</v>
      </c>
      <c r="D179" s="511"/>
      <c r="E179" s="336" t="s">
        <v>1821</v>
      </c>
      <c r="F179" s="361">
        <v>100000</v>
      </c>
      <c r="G179" s="301"/>
      <c r="H179" s="534">
        <v>62900</v>
      </c>
      <c r="I179" s="303"/>
      <c r="J179" s="312"/>
      <c r="K179" s="304"/>
      <c r="L179" s="302"/>
      <c r="M179" s="486"/>
      <c r="N179" s="312"/>
      <c r="O179" s="304"/>
      <c r="P179" s="302"/>
      <c r="Q179" s="486"/>
      <c r="R179" s="312"/>
      <c r="S179" s="304"/>
      <c r="T179" s="302"/>
      <c r="U179" s="303"/>
    </row>
    <row r="180" spans="1:21" ht="30" x14ac:dyDescent="0.25">
      <c r="A180" s="338"/>
      <c r="B180" s="374">
        <v>41324</v>
      </c>
      <c r="C180" s="298" t="s">
        <v>66</v>
      </c>
      <c r="D180" s="511"/>
      <c r="E180" s="336" t="s">
        <v>1800</v>
      </c>
      <c r="F180" s="361">
        <v>75000</v>
      </c>
      <c r="G180" s="301">
        <v>15400</v>
      </c>
      <c r="H180" s="534">
        <v>37500</v>
      </c>
      <c r="I180" s="303"/>
      <c r="J180" s="312"/>
      <c r="K180" s="304"/>
      <c r="L180" s="302"/>
      <c r="M180" s="486"/>
      <c r="N180" s="312"/>
      <c r="O180" s="304"/>
      <c r="P180" s="302"/>
      <c r="Q180" s="486"/>
      <c r="R180" s="312"/>
      <c r="S180" s="304"/>
      <c r="T180" s="302"/>
      <c r="U180" s="303"/>
    </row>
    <row r="181" spans="1:21" x14ac:dyDescent="0.25">
      <c r="A181" s="338"/>
      <c r="B181" s="374">
        <v>41323</v>
      </c>
      <c r="C181" s="298" t="s">
        <v>93</v>
      </c>
      <c r="D181" s="511"/>
      <c r="E181" s="336" t="s">
        <v>1791</v>
      </c>
      <c r="F181" s="361" t="s">
        <v>64</v>
      </c>
      <c r="G181" s="301"/>
      <c r="H181" s="491"/>
      <c r="I181" s="303"/>
      <c r="J181" s="312"/>
      <c r="K181" s="304"/>
      <c r="L181" s="302"/>
      <c r="M181" s="486"/>
      <c r="N181" s="312"/>
      <c r="O181" s="304"/>
      <c r="P181" s="302"/>
      <c r="Q181" s="486"/>
      <c r="R181" s="312"/>
      <c r="S181" s="304"/>
      <c r="T181" s="302"/>
      <c r="U181" s="303"/>
    </row>
    <row r="182" spans="1:21" s="307" customFormat="1" x14ac:dyDescent="0.25">
      <c r="A182" s="358"/>
      <c r="B182" s="370">
        <v>41323</v>
      </c>
      <c r="C182" s="311" t="s">
        <v>66</v>
      </c>
      <c r="D182" s="511"/>
      <c r="E182" s="344" t="s">
        <v>1556</v>
      </c>
      <c r="F182" s="361" t="s">
        <v>1801</v>
      </c>
      <c r="G182" s="301">
        <v>2500</v>
      </c>
      <c r="H182" s="491"/>
      <c r="I182" s="303"/>
      <c r="J182" s="312"/>
      <c r="K182" s="304"/>
      <c r="L182" s="302"/>
      <c r="M182" s="486"/>
      <c r="N182" s="312"/>
      <c r="O182" s="304"/>
      <c r="P182" s="302"/>
      <c r="Q182" s="486"/>
      <c r="R182" s="312"/>
      <c r="S182" s="304"/>
      <c r="T182" s="366"/>
      <c r="U182" s="353"/>
    </row>
    <row r="183" spans="1:21" x14ac:dyDescent="0.25">
      <c r="A183" s="338"/>
      <c r="B183" s="374">
        <v>41325</v>
      </c>
      <c r="C183" s="298" t="s">
        <v>66</v>
      </c>
      <c r="D183" s="511"/>
      <c r="E183" s="336" t="s">
        <v>1798</v>
      </c>
      <c r="F183" s="361">
        <v>32400</v>
      </c>
      <c r="G183" s="301"/>
      <c r="H183" s="534">
        <v>17000</v>
      </c>
      <c r="I183" s="303">
        <v>74800</v>
      </c>
      <c r="J183" s="312"/>
      <c r="K183" s="304"/>
      <c r="L183" s="302"/>
      <c r="M183" s="486"/>
      <c r="N183" s="312"/>
      <c r="O183" s="304"/>
      <c r="P183" s="302"/>
      <c r="Q183" s="486"/>
      <c r="R183" s="312"/>
      <c r="S183" s="304"/>
      <c r="T183" s="302"/>
      <c r="U183" s="303"/>
    </row>
    <row r="184" spans="1:21" s="307" customFormat="1" x14ac:dyDescent="0.25">
      <c r="A184" s="380" t="s">
        <v>1581</v>
      </c>
      <c r="B184" s="374">
        <v>41695</v>
      </c>
      <c r="C184" s="343" t="s">
        <v>23</v>
      </c>
      <c r="D184" s="511"/>
      <c r="E184" s="385" t="s">
        <v>1815</v>
      </c>
      <c r="F184" s="361">
        <v>75000</v>
      </c>
      <c r="G184" s="301"/>
      <c r="H184" s="491"/>
      <c r="I184" s="303">
        <v>10000</v>
      </c>
      <c r="J184" s="312"/>
      <c r="K184" s="304"/>
      <c r="L184" s="302"/>
      <c r="M184" s="486"/>
      <c r="N184" s="312"/>
      <c r="O184" s="304"/>
      <c r="P184" s="302"/>
      <c r="Q184" s="486"/>
      <c r="R184" s="312"/>
      <c r="S184" s="304"/>
      <c r="T184" s="366"/>
      <c r="U184" s="353"/>
    </row>
    <row r="185" spans="1:21" x14ac:dyDescent="0.25">
      <c r="A185" s="338" t="s">
        <v>1817</v>
      </c>
      <c r="B185" s="374">
        <v>41697</v>
      </c>
      <c r="C185" s="298" t="s">
        <v>11</v>
      </c>
      <c r="D185" s="511"/>
      <c r="E185" s="336" t="s">
        <v>1790</v>
      </c>
      <c r="F185" s="345">
        <v>100000</v>
      </c>
      <c r="G185" s="301">
        <v>85000</v>
      </c>
      <c r="H185" s="491"/>
      <c r="I185" s="306"/>
      <c r="J185" s="312"/>
      <c r="K185" s="304"/>
      <c r="L185" s="302"/>
      <c r="M185" s="486"/>
      <c r="N185" s="312"/>
      <c r="O185" s="304"/>
      <c r="P185" s="302"/>
      <c r="Q185" s="486"/>
      <c r="R185" s="312"/>
      <c r="S185" s="304"/>
      <c r="T185" s="302"/>
      <c r="U185" s="303"/>
    </row>
    <row r="186" spans="1:21" x14ac:dyDescent="0.25">
      <c r="A186" s="338" t="s">
        <v>1771</v>
      </c>
      <c r="B186" s="374">
        <v>41332</v>
      </c>
      <c r="C186" s="298" t="s">
        <v>23</v>
      </c>
      <c r="D186" s="511"/>
      <c r="E186" s="336" t="s">
        <v>1768</v>
      </c>
      <c r="F186" s="361">
        <v>350000</v>
      </c>
      <c r="G186" s="301"/>
      <c r="H186" s="534">
        <v>18550</v>
      </c>
      <c r="I186" s="303">
        <v>500</v>
      </c>
      <c r="J186" s="312"/>
      <c r="K186" s="304"/>
      <c r="L186" s="302"/>
      <c r="M186" s="486"/>
      <c r="N186" s="312"/>
      <c r="O186" s="304"/>
      <c r="P186" s="302"/>
      <c r="Q186" s="486"/>
      <c r="R186" s="312"/>
      <c r="S186" s="304"/>
      <c r="T186" s="302"/>
      <c r="U186" s="303"/>
    </row>
    <row r="187" spans="1:21" x14ac:dyDescent="0.25">
      <c r="A187" s="338"/>
      <c r="B187" s="374">
        <v>41337</v>
      </c>
      <c r="C187" s="298" t="s">
        <v>23</v>
      </c>
      <c r="D187" s="511"/>
      <c r="E187" s="336" t="s">
        <v>1782</v>
      </c>
      <c r="F187" s="361" t="s">
        <v>30</v>
      </c>
      <c r="G187" s="301"/>
      <c r="H187" s="535"/>
      <c r="I187" s="303"/>
      <c r="J187" s="312"/>
      <c r="K187" s="304"/>
      <c r="L187" s="302"/>
      <c r="M187" s="486"/>
      <c r="N187" s="312"/>
      <c r="O187" s="304"/>
      <c r="P187" s="302"/>
      <c r="Q187" s="486"/>
      <c r="R187" s="312"/>
      <c r="S187" s="304"/>
      <c r="T187" s="302"/>
      <c r="U187" s="303"/>
    </row>
    <row r="188" spans="1:21" x14ac:dyDescent="0.25">
      <c r="A188" s="338"/>
      <c r="B188" s="374">
        <v>41703</v>
      </c>
      <c r="C188" s="298" t="s">
        <v>23</v>
      </c>
      <c r="D188" s="511"/>
      <c r="E188" s="336" t="s">
        <v>1726</v>
      </c>
      <c r="F188" s="361" t="s">
        <v>30</v>
      </c>
      <c r="G188" s="301"/>
      <c r="H188" s="491"/>
      <c r="I188" s="303">
        <v>5000</v>
      </c>
      <c r="J188" s="312"/>
      <c r="K188" s="304"/>
      <c r="L188" s="302"/>
      <c r="M188" s="486"/>
      <c r="N188" s="312"/>
      <c r="O188" s="304"/>
      <c r="P188" s="302"/>
      <c r="Q188" s="486"/>
      <c r="R188" s="312"/>
      <c r="S188" s="304"/>
      <c r="T188" s="302"/>
      <c r="U188" s="303"/>
    </row>
    <row r="189" spans="1:21" x14ac:dyDescent="0.25">
      <c r="A189" s="338"/>
      <c r="B189" s="374">
        <v>41341</v>
      </c>
      <c r="C189" s="298" t="s">
        <v>21</v>
      </c>
      <c r="D189" s="511"/>
      <c r="E189" s="336" t="s">
        <v>1813</v>
      </c>
      <c r="F189" s="361" t="s">
        <v>64</v>
      </c>
      <c r="G189" s="301"/>
      <c r="H189" s="535"/>
      <c r="I189" s="306"/>
      <c r="J189" s="312"/>
      <c r="K189" s="304"/>
      <c r="L189" s="302"/>
      <c r="M189" s="486"/>
      <c r="N189" s="312"/>
      <c r="O189" s="304"/>
      <c r="P189" s="302"/>
      <c r="Q189" s="486"/>
      <c r="R189" s="312"/>
      <c r="S189" s="304"/>
      <c r="T189" s="302"/>
      <c r="U189" s="303"/>
    </row>
    <row r="190" spans="1:21" x14ac:dyDescent="0.25">
      <c r="A190" s="338" t="s">
        <v>1830</v>
      </c>
      <c r="B190" s="374">
        <v>41709</v>
      </c>
      <c r="C190" s="298" t="s">
        <v>23</v>
      </c>
      <c r="D190" s="511"/>
      <c r="E190" s="336" t="s">
        <v>1816</v>
      </c>
      <c r="F190" s="361">
        <v>200000</v>
      </c>
      <c r="G190" s="301"/>
      <c r="H190" s="534">
        <v>32400</v>
      </c>
      <c r="I190" s="303">
        <v>79300</v>
      </c>
      <c r="J190" s="312"/>
      <c r="K190" s="304"/>
      <c r="L190" s="302"/>
      <c r="M190" s="486"/>
      <c r="N190" s="312"/>
      <c r="O190" s="304"/>
      <c r="P190" s="302"/>
      <c r="Q190" s="486"/>
      <c r="R190" s="312"/>
      <c r="S190" s="304"/>
      <c r="T190" s="302"/>
      <c r="U190" s="303"/>
    </row>
    <row r="191" spans="1:21" x14ac:dyDescent="0.25">
      <c r="A191" s="338"/>
      <c r="B191" s="374">
        <v>41345</v>
      </c>
      <c r="C191" s="298" t="s">
        <v>19</v>
      </c>
      <c r="D191" s="511"/>
      <c r="E191" s="336" t="s">
        <v>1784</v>
      </c>
      <c r="F191" s="361">
        <f>SUM(G191:I191)</f>
        <v>321600</v>
      </c>
      <c r="G191" s="301">
        <v>32400</v>
      </c>
      <c r="H191" s="534">
        <v>112200</v>
      </c>
      <c r="I191" s="303">
        <v>177000</v>
      </c>
      <c r="J191" s="312"/>
      <c r="K191" s="304"/>
      <c r="L191" s="302"/>
      <c r="M191" s="486"/>
      <c r="N191" s="312"/>
      <c r="O191" s="304"/>
      <c r="P191" s="302"/>
      <c r="Q191" s="486"/>
      <c r="R191" s="312"/>
      <c r="S191" s="304"/>
      <c r="T191" s="302"/>
      <c r="U191" s="303"/>
    </row>
    <row r="192" spans="1:21" x14ac:dyDescent="0.25">
      <c r="A192" s="338"/>
      <c r="B192" s="373">
        <v>41348</v>
      </c>
      <c r="C192" s="298" t="s">
        <v>66</v>
      </c>
      <c r="D192" s="511"/>
      <c r="E192" s="336" t="s">
        <v>1785</v>
      </c>
      <c r="F192" s="361">
        <v>75000</v>
      </c>
      <c r="G192" s="301"/>
      <c r="H192" s="491"/>
      <c r="I192" s="303">
        <v>26800</v>
      </c>
      <c r="J192" s="312"/>
      <c r="K192" s="304"/>
      <c r="L192" s="302"/>
      <c r="M192" s="486"/>
      <c r="N192" s="312"/>
      <c r="O192" s="304"/>
      <c r="P192" s="302"/>
      <c r="Q192" s="486"/>
      <c r="R192" s="312"/>
      <c r="S192" s="304"/>
      <c r="T192" s="302"/>
      <c r="U192" s="303"/>
    </row>
    <row r="193" spans="1:21" x14ac:dyDescent="0.25">
      <c r="A193" s="338"/>
      <c r="B193" s="373">
        <v>41348</v>
      </c>
      <c r="C193" s="310" t="s">
        <v>66</v>
      </c>
      <c r="D193" s="517"/>
      <c r="E193" s="340" t="s">
        <v>1754</v>
      </c>
      <c r="F193" s="361">
        <v>100000</v>
      </c>
      <c r="G193" s="301"/>
      <c r="H193" s="534"/>
      <c r="I193" s="303">
        <v>72900</v>
      </c>
      <c r="J193" s="312"/>
      <c r="K193" s="301">
        <v>3100</v>
      </c>
      <c r="L193" s="302"/>
      <c r="M193" s="486">
        <v>2000</v>
      </c>
      <c r="N193" s="312"/>
      <c r="O193" s="304"/>
      <c r="P193" s="302"/>
      <c r="Q193" s="486"/>
      <c r="R193" s="312"/>
      <c r="S193" s="304"/>
      <c r="T193" s="302"/>
      <c r="U193" s="303"/>
    </row>
    <row r="194" spans="1:21" x14ac:dyDescent="0.25">
      <c r="A194" s="338"/>
      <c r="B194" s="428">
        <v>41349</v>
      </c>
      <c r="C194" s="383" t="s">
        <v>66</v>
      </c>
      <c r="D194" s="515"/>
      <c r="E194" s="384" t="s">
        <v>1822</v>
      </c>
      <c r="F194" s="361" t="s">
        <v>1596</v>
      </c>
      <c r="G194" s="301"/>
      <c r="H194" s="534"/>
      <c r="I194" s="306"/>
      <c r="J194" s="312"/>
      <c r="K194" s="304"/>
      <c r="L194" s="302"/>
      <c r="M194" s="486"/>
      <c r="N194" s="312"/>
      <c r="O194" s="304"/>
      <c r="P194" s="302"/>
      <c r="Q194" s="486"/>
      <c r="R194" s="312"/>
      <c r="S194" s="304"/>
      <c r="T194" s="302"/>
      <c r="U194" s="303"/>
    </row>
    <row r="195" spans="1:21" x14ac:dyDescent="0.25">
      <c r="A195" s="338" t="s">
        <v>1831</v>
      </c>
      <c r="B195" s="373">
        <v>41350</v>
      </c>
      <c r="C195" s="310" t="s">
        <v>66</v>
      </c>
      <c r="D195" s="517"/>
      <c r="E195" s="340" t="s">
        <v>1814</v>
      </c>
      <c r="F195" s="361" t="s">
        <v>30</v>
      </c>
      <c r="G195" s="301"/>
      <c r="H195" s="534"/>
      <c r="I195" s="306"/>
      <c r="J195" s="312"/>
      <c r="K195" s="304"/>
      <c r="L195" s="302"/>
      <c r="M195" s="486"/>
      <c r="N195" s="312"/>
      <c r="O195" s="304"/>
      <c r="P195" s="302"/>
      <c r="Q195" s="486"/>
      <c r="R195" s="312"/>
      <c r="S195" s="304"/>
      <c r="T195" s="302"/>
      <c r="U195" s="303"/>
    </row>
    <row r="196" spans="1:21" x14ac:dyDescent="0.25">
      <c r="A196" s="338"/>
      <c r="B196" s="373">
        <v>41350</v>
      </c>
      <c r="C196" s="310" t="s">
        <v>66</v>
      </c>
      <c r="D196" s="517"/>
      <c r="E196" s="340" t="s">
        <v>1795</v>
      </c>
      <c r="F196" s="361">
        <v>100000</v>
      </c>
      <c r="G196" s="301"/>
      <c r="H196" s="491"/>
      <c r="I196" s="303">
        <v>54300</v>
      </c>
      <c r="J196" s="312"/>
      <c r="K196" s="304"/>
      <c r="L196" s="302"/>
      <c r="M196" s="486"/>
      <c r="N196" s="312"/>
      <c r="O196" s="304"/>
      <c r="P196" s="302"/>
      <c r="Q196" s="486"/>
      <c r="R196" s="312"/>
      <c r="S196" s="304"/>
      <c r="T196" s="302"/>
      <c r="U196" s="303"/>
    </row>
    <row r="197" spans="1:21" x14ac:dyDescent="0.25">
      <c r="A197" s="338" t="s">
        <v>1761</v>
      </c>
      <c r="B197" s="373">
        <v>41351</v>
      </c>
      <c r="C197" s="310" t="s">
        <v>66</v>
      </c>
      <c r="D197" s="517"/>
      <c r="E197" s="340" t="s">
        <v>1755</v>
      </c>
      <c r="F197" s="361">
        <v>100000</v>
      </c>
      <c r="G197" s="301"/>
      <c r="H197" s="534"/>
      <c r="I197" s="303">
        <v>120000</v>
      </c>
      <c r="J197" s="312"/>
      <c r="K197" s="304"/>
      <c r="L197" s="302"/>
      <c r="M197" s="486"/>
      <c r="N197" s="312"/>
      <c r="O197" s="304"/>
      <c r="P197" s="302"/>
      <c r="Q197" s="486"/>
      <c r="R197" s="312"/>
      <c r="S197" s="304"/>
      <c r="T197" s="302"/>
      <c r="U197" s="303"/>
    </row>
    <row r="198" spans="1:21" x14ac:dyDescent="0.25">
      <c r="A198" s="338"/>
      <c r="B198" s="370">
        <v>41717</v>
      </c>
      <c r="C198" s="299" t="s">
        <v>11</v>
      </c>
      <c r="D198" s="511"/>
      <c r="E198" s="338" t="s">
        <v>1788</v>
      </c>
      <c r="F198" s="345" t="s">
        <v>1596</v>
      </c>
      <c r="G198" s="301"/>
      <c r="H198" s="534"/>
      <c r="I198" s="303">
        <v>32400</v>
      </c>
      <c r="J198" s="312"/>
      <c r="K198" s="304" t="s">
        <v>15</v>
      </c>
      <c r="L198" s="302"/>
      <c r="M198" s="486"/>
      <c r="N198" s="312"/>
      <c r="O198" s="304"/>
      <c r="P198" s="302"/>
      <c r="Q198" s="486"/>
      <c r="R198" s="312"/>
      <c r="S198" s="304"/>
      <c r="T198" s="302"/>
      <c r="U198" s="303"/>
    </row>
    <row r="199" spans="1:21" x14ac:dyDescent="0.25">
      <c r="A199" s="338" t="s">
        <v>1810</v>
      </c>
      <c r="B199" s="373" t="s">
        <v>1812</v>
      </c>
      <c r="C199" s="310" t="s">
        <v>11</v>
      </c>
      <c r="D199" s="517"/>
      <c r="E199" s="340" t="s">
        <v>1811</v>
      </c>
      <c r="F199" s="361">
        <v>160000</v>
      </c>
      <c r="G199" s="301">
        <v>91200</v>
      </c>
      <c r="H199" s="491"/>
      <c r="I199" s="303">
        <v>32400</v>
      </c>
      <c r="J199" s="312"/>
      <c r="K199" s="301">
        <v>32400</v>
      </c>
      <c r="L199" s="305"/>
      <c r="M199" s="487"/>
      <c r="N199" s="312"/>
      <c r="O199" s="304"/>
      <c r="P199" s="302"/>
      <c r="Q199" s="486"/>
      <c r="R199" s="312"/>
      <c r="S199" s="304"/>
      <c r="T199" s="302"/>
      <c r="U199" s="303"/>
    </row>
    <row r="200" spans="1:21" x14ac:dyDescent="0.25">
      <c r="A200" s="338"/>
      <c r="B200" s="373">
        <v>41718</v>
      </c>
      <c r="C200" s="310" t="s">
        <v>66</v>
      </c>
      <c r="D200" s="517"/>
      <c r="E200" s="340" t="s">
        <v>1823</v>
      </c>
      <c r="F200" s="361">
        <v>500000</v>
      </c>
      <c r="G200" s="304"/>
      <c r="H200" s="534">
        <v>5600</v>
      </c>
      <c r="I200" s="303">
        <v>360300</v>
      </c>
      <c r="J200" s="312"/>
      <c r="K200" s="301">
        <v>8000</v>
      </c>
      <c r="L200" s="302">
        <v>16400</v>
      </c>
      <c r="M200" s="486">
        <v>35400</v>
      </c>
      <c r="N200" s="312"/>
      <c r="O200" s="304"/>
      <c r="P200" s="302"/>
      <c r="Q200" s="486"/>
      <c r="R200" s="312"/>
      <c r="S200" s="304"/>
      <c r="T200" s="302"/>
      <c r="U200" s="303"/>
    </row>
    <row r="201" spans="1:21" x14ac:dyDescent="0.25">
      <c r="A201" s="338"/>
      <c r="B201" s="373">
        <v>41354</v>
      </c>
      <c r="C201" s="310" t="s">
        <v>11</v>
      </c>
      <c r="D201" s="517"/>
      <c r="E201" s="340" t="s">
        <v>1786</v>
      </c>
      <c r="F201" s="361">
        <v>100000</v>
      </c>
      <c r="G201" s="301"/>
      <c r="H201" s="534">
        <v>6000</v>
      </c>
      <c r="I201" s="303">
        <v>101845</v>
      </c>
      <c r="J201" s="312"/>
      <c r="K201" s="304"/>
      <c r="L201" s="302"/>
      <c r="M201" s="486"/>
      <c r="N201" s="312"/>
      <c r="O201" s="304"/>
      <c r="P201" s="302"/>
      <c r="Q201" s="486"/>
      <c r="R201" s="312"/>
      <c r="S201" s="304"/>
      <c r="T201" s="302"/>
      <c r="U201" s="303"/>
    </row>
    <row r="202" spans="1:21" x14ac:dyDescent="0.25">
      <c r="A202" s="338"/>
      <c r="B202" s="374">
        <v>41354</v>
      </c>
      <c r="C202" s="298" t="s">
        <v>711</v>
      </c>
      <c r="D202" s="511"/>
      <c r="E202" s="336" t="s">
        <v>1751</v>
      </c>
      <c r="F202" s="345" t="s">
        <v>30</v>
      </c>
      <c r="G202" s="301"/>
      <c r="H202" s="534"/>
      <c r="I202" s="303"/>
      <c r="J202" s="312"/>
      <c r="K202" s="301">
        <v>5000</v>
      </c>
      <c r="L202" s="302"/>
      <c r="M202" s="486"/>
      <c r="N202" s="312"/>
      <c r="O202" s="304"/>
      <c r="P202" s="302"/>
      <c r="Q202" s="486"/>
      <c r="R202" s="312"/>
      <c r="S202" s="304"/>
      <c r="T202" s="302"/>
      <c r="U202" s="303"/>
    </row>
    <row r="203" spans="1:21" x14ac:dyDescent="0.25">
      <c r="A203" s="338"/>
      <c r="B203" s="374">
        <v>41364</v>
      </c>
      <c r="C203" s="343" t="s">
        <v>11</v>
      </c>
      <c r="D203" s="511"/>
      <c r="E203" s="336" t="s">
        <v>1750</v>
      </c>
      <c r="F203" s="345">
        <v>250000</v>
      </c>
      <c r="G203" s="301">
        <v>10500</v>
      </c>
      <c r="H203" s="534">
        <v>42700</v>
      </c>
      <c r="I203" s="303">
        <v>328615</v>
      </c>
      <c r="J203" s="312"/>
      <c r="K203" s="301">
        <v>9535</v>
      </c>
      <c r="L203" s="302"/>
      <c r="M203" s="486">
        <v>500</v>
      </c>
      <c r="N203" s="312"/>
      <c r="O203" s="304"/>
      <c r="P203" s="302"/>
      <c r="Q203" s="486"/>
      <c r="R203" s="312"/>
      <c r="S203" s="304"/>
      <c r="T203" s="302"/>
      <c r="U203" s="303"/>
    </row>
    <row r="204" spans="1:21" x14ac:dyDescent="0.25">
      <c r="A204" s="419"/>
      <c r="B204" s="372"/>
      <c r="C204" s="418"/>
      <c r="D204" s="523"/>
      <c r="E204" s="335"/>
      <c r="F204" s="416"/>
      <c r="G204" s="417"/>
      <c r="H204" s="416"/>
      <c r="I204" s="417"/>
      <c r="J204" s="418"/>
      <c r="K204" s="417"/>
      <c r="L204" s="418"/>
      <c r="M204" s="449"/>
      <c r="N204" s="418"/>
      <c r="O204" s="417"/>
      <c r="P204" s="418"/>
      <c r="Q204" s="449"/>
      <c r="R204" s="452"/>
      <c r="S204" s="417"/>
      <c r="T204" s="418"/>
      <c r="U204" s="418"/>
    </row>
    <row r="205" spans="1:21" x14ac:dyDescent="0.25">
      <c r="A205" s="338"/>
      <c r="B205" s="370">
        <v>41734</v>
      </c>
      <c r="C205" s="299" t="s">
        <v>66</v>
      </c>
      <c r="D205" s="511"/>
      <c r="E205" s="338" t="s">
        <v>1796</v>
      </c>
      <c r="F205" s="345" t="s">
        <v>1596</v>
      </c>
      <c r="G205" s="301"/>
      <c r="H205" s="534"/>
      <c r="I205" s="306"/>
      <c r="J205" s="312"/>
      <c r="K205" s="304"/>
      <c r="L205" s="302"/>
      <c r="M205" s="486"/>
      <c r="N205" s="312"/>
      <c r="O205" s="304"/>
      <c r="P205" s="302"/>
      <c r="Q205" s="486"/>
      <c r="R205" s="451"/>
      <c r="S205" s="304"/>
      <c r="T205" s="302"/>
      <c r="U205" s="303"/>
    </row>
    <row r="206" spans="1:21" x14ac:dyDescent="0.25">
      <c r="A206" s="338" t="s">
        <v>1836</v>
      </c>
      <c r="B206" s="374">
        <v>41738</v>
      </c>
      <c r="C206" s="298" t="s">
        <v>23</v>
      </c>
      <c r="D206" s="511"/>
      <c r="E206" s="336" t="s">
        <v>1774</v>
      </c>
      <c r="F206" s="345" t="s">
        <v>30</v>
      </c>
      <c r="G206" s="301"/>
      <c r="H206" s="534"/>
      <c r="I206" s="303">
        <v>7500</v>
      </c>
      <c r="J206" s="312"/>
      <c r="K206" s="304"/>
      <c r="L206" s="302"/>
      <c r="M206" s="486"/>
      <c r="N206" s="312"/>
      <c r="O206" s="304"/>
      <c r="P206" s="302"/>
      <c r="Q206" s="486"/>
      <c r="R206" s="451"/>
      <c r="S206" s="304"/>
      <c r="T206" s="302"/>
      <c r="U206" s="303"/>
    </row>
    <row r="207" spans="1:21" x14ac:dyDescent="0.25">
      <c r="A207" s="338" t="s">
        <v>1828</v>
      </c>
      <c r="B207" s="374">
        <v>41737</v>
      </c>
      <c r="C207" s="343" t="s">
        <v>23</v>
      </c>
      <c r="D207" s="511"/>
      <c r="E207" s="336" t="s">
        <v>1820</v>
      </c>
      <c r="F207" s="345">
        <v>75000</v>
      </c>
      <c r="G207" s="304"/>
      <c r="H207" s="491"/>
      <c r="I207" s="303">
        <v>1000</v>
      </c>
      <c r="J207" s="312"/>
      <c r="K207" s="301">
        <v>34400</v>
      </c>
      <c r="L207" s="302"/>
      <c r="M207" s="486"/>
      <c r="N207" s="312"/>
      <c r="O207" s="304"/>
      <c r="P207" s="302"/>
      <c r="Q207" s="486"/>
      <c r="R207" s="312"/>
      <c r="S207" s="304"/>
      <c r="T207" s="302"/>
      <c r="U207" s="303"/>
    </row>
    <row r="208" spans="1:21" x14ac:dyDescent="0.25">
      <c r="A208" s="338"/>
      <c r="B208" s="374">
        <v>41738</v>
      </c>
      <c r="C208" s="343" t="s">
        <v>66</v>
      </c>
      <c r="D208" s="511"/>
      <c r="E208" s="336" t="s">
        <v>1824</v>
      </c>
      <c r="F208" s="345">
        <v>325000</v>
      </c>
      <c r="G208" s="304"/>
      <c r="H208" s="491"/>
      <c r="I208" s="303">
        <v>60000</v>
      </c>
      <c r="J208" s="312"/>
      <c r="K208" s="301">
        <v>289000</v>
      </c>
      <c r="L208" s="305"/>
      <c r="M208" s="486">
        <v>16000</v>
      </c>
      <c r="N208" s="312"/>
      <c r="O208" s="304"/>
      <c r="P208" s="302"/>
      <c r="Q208" s="486"/>
      <c r="R208" s="312"/>
      <c r="S208" s="304"/>
      <c r="T208" s="302"/>
      <c r="U208" s="303"/>
    </row>
    <row r="209" spans="1:21" x14ac:dyDescent="0.25">
      <c r="A209" s="338"/>
      <c r="B209" s="370" t="s">
        <v>1529</v>
      </c>
      <c r="C209" s="299" t="s">
        <v>21</v>
      </c>
      <c r="D209" s="511"/>
      <c r="E209" s="338" t="s">
        <v>1783</v>
      </c>
      <c r="F209" s="361">
        <v>100000</v>
      </c>
      <c r="G209" s="301"/>
      <c r="H209" s="535"/>
      <c r="I209" s="303">
        <v>60000</v>
      </c>
      <c r="J209" s="312"/>
      <c r="K209" s="304"/>
      <c r="L209" s="302">
        <v>32400</v>
      </c>
      <c r="M209" s="486"/>
      <c r="N209" s="312"/>
      <c r="O209" s="304"/>
      <c r="P209" s="302"/>
      <c r="Q209" s="486"/>
      <c r="R209" s="312"/>
      <c r="S209" s="304"/>
      <c r="T209" s="302"/>
      <c r="U209" s="303"/>
    </row>
    <row r="210" spans="1:21" x14ac:dyDescent="0.25">
      <c r="A210" s="338" t="s">
        <v>1841</v>
      </c>
      <c r="B210" s="374">
        <v>41741</v>
      </c>
      <c r="C210" s="298" t="s">
        <v>21</v>
      </c>
      <c r="D210" s="511"/>
      <c r="E210" s="336" t="s">
        <v>1850</v>
      </c>
      <c r="F210" s="361">
        <v>200000</v>
      </c>
      <c r="G210" s="301"/>
      <c r="H210" s="535"/>
      <c r="I210" s="303">
        <v>52400</v>
      </c>
      <c r="J210" s="312"/>
      <c r="K210" s="301">
        <v>74765</v>
      </c>
      <c r="L210" s="302">
        <v>32200</v>
      </c>
      <c r="M210" s="486"/>
      <c r="N210" s="312"/>
      <c r="O210" s="304"/>
      <c r="P210" s="302"/>
      <c r="Q210" s="486"/>
      <c r="R210" s="312"/>
      <c r="S210" s="304"/>
      <c r="T210" s="302"/>
      <c r="U210" s="303"/>
    </row>
    <row r="211" spans="1:21" x14ac:dyDescent="0.25">
      <c r="A211" s="338"/>
      <c r="B211" s="374">
        <v>41743</v>
      </c>
      <c r="C211" s="298" t="s">
        <v>21</v>
      </c>
      <c r="D211" s="511"/>
      <c r="E211" s="336" t="s">
        <v>674</v>
      </c>
      <c r="F211" s="361" t="s">
        <v>1873</v>
      </c>
      <c r="G211" s="301"/>
      <c r="H211" s="535"/>
      <c r="I211" s="306"/>
      <c r="J211" s="312"/>
      <c r="K211" s="304"/>
      <c r="L211" s="305"/>
      <c r="M211" s="486"/>
      <c r="N211" s="312"/>
      <c r="O211" s="304"/>
      <c r="P211" s="302"/>
      <c r="Q211" s="486"/>
      <c r="R211" s="312"/>
      <c r="S211" s="304"/>
      <c r="T211" s="302"/>
      <c r="U211" s="303"/>
    </row>
    <row r="212" spans="1:21" x14ac:dyDescent="0.25">
      <c r="A212" s="338"/>
      <c r="B212" s="374">
        <v>41745</v>
      </c>
      <c r="C212" s="298" t="s">
        <v>21</v>
      </c>
      <c r="D212" s="511"/>
      <c r="E212" s="336" t="s">
        <v>1819</v>
      </c>
      <c r="F212" s="345">
        <f>SUM(G212:P212)</f>
        <v>1002100</v>
      </c>
      <c r="G212" s="301">
        <v>104600</v>
      </c>
      <c r="H212" s="534">
        <v>171800</v>
      </c>
      <c r="I212" s="303">
        <v>234200</v>
      </c>
      <c r="J212" s="368"/>
      <c r="K212" s="301">
        <v>396700</v>
      </c>
      <c r="L212" s="305"/>
      <c r="M212" s="486">
        <v>94800</v>
      </c>
      <c r="N212" s="312"/>
      <c r="O212" s="304"/>
      <c r="P212" s="302"/>
      <c r="Q212" s="486"/>
      <c r="R212" s="312"/>
      <c r="S212" s="304"/>
      <c r="T212" s="302"/>
      <c r="U212" s="303"/>
    </row>
    <row r="213" spans="1:21" x14ac:dyDescent="0.25">
      <c r="A213" s="338"/>
      <c r="B213" s="374">
        <v>41764</v>
      </c>
      <c r="C213" s="343" t="s">
        <v>11</v>
      </c>
      <c r="D213" s="511"/>
      <c r="E213" s="336" t="s">
        <v>1843</v>
      </c>
      <c r="F213" s="345">
        <v>200000</v>
      </c>
      <c r="G213" s="304"/>
      <c r="H213" s="491"/>
      <c r="I213" s="306"/>
      <c r="J213" s="312"/>
      <c r="K213" s="301">
        <v>107400</v>
      </c>
      <c r="L213" s="302">
        <v>67400</v>
      </c>
      <c r="M213" s="486"/>
      <c r="N213" s="312"/>
      <c r="O213" s="304"/>
      <c r="P213" s="302"/>
      <c r="Q213" s="486"/>
      <c r="R213" s="312"/>
      <c r="S213" s="304"/>
      <c r="T213" s="302"/>
      <c r="U213" s="303"/>
    </row>
    <row r="214" spans="1:21" x14ac:dyDescent="0.25">
      <c r="A214" s="338"/>
      <c r="B214" s="370">
        <v>41766</v>
      </c>
      <c r="C214" s="311" t="s">
        <v>19</v>
      </c>
      <c r="D214" s="511"/>
      <c r="E214" s="338" t="s">
        <v>1844</v>
      </c>
      <c r="F214" s="345" t="s">
        <v>1596</v>
      </c>
      <c r="G214" s="304"/>
      <c r="H214" s="491"/>
      <c r="I214" s="306"/>
      <c r="J214" s="312"/>
      <c r="K214" s="351"/>
      <c r="L214" s="352"/>
      <c r="M214" s="486"/>
      <c r="N214" s="312"/>
      <c r="O214" s="304"/>
      <c r="P214" s="302"/>
      <c r="Q214" s="486"/>
      <c r="R214" s="312"/>
      <c r="S214" s="304"/>
      <c r="T214" s="302"/>
      <c r="U214" s="303"/>
    </row>
    <row r="215" spans="1:21" x14ac:dyDescent="0.25">
      <c r="A215" s="338"/>
      <c r="B215" s="374">
        <v>41766</v>
      </c>
      <c r="C215" s="343" t="s">
        <v>21</v>
      </c>
      <c r="D215" s="511"/>
      <c r="E215" s="336" t="s">
        <v>1825</v>
      </c>
      <c r="F215" s="345">
        <v>650000</v>
      </c>
      <c r="G215" s="304"/>
      <c r="H215" s="534">
        <v>37400</v>
      </c>
      <c r="I215" s="303">
        <v>148600</v>
      </c>
      <c r="J215" s="312"/>
      <c r="K215" s="301">
        <v>269500</v>
      </c>
      <c r="L215" s="302">
        <v>180450</v>
      </c>
      <c r="M215" s="486">
        <v>129800</v>
      </c>
      <c r="N215" s="312"/>
      <c r="O215" s="304"/>
      <c r="P215" s="302"/>
      <c r="Q215" s="486"/>
      <c r="R215" s="312"/>
      <c r="S215" s="304"/>
      <c r="T215" s="302"/>
      <c r="U215" s="303"/>
    </row>
    <row r="216" spans="1:21" x14ac:dyDescent="0.25">
      <c r="A216" s="338"/>
      <c r="B216" s="374">
        <v>41767</v>
      </c>
      <c r="C216" s="343" t="s">
        <v>21</v>
      </c>
      <c r="D216" s="511"/>
      <c r="E216" s="336" t="s">
        <v>1826</v>
      </c>
      <c r="F216" s="345">
        <v>500000</v>
      </c>
      <c r="G216" s="304"/>
      <c r="H216" s="491"/>
      <c r="I216" s="303">
        <v>354500</v>
      </c>
      <c r="J216" s="312"/>
      <c r="K216" s="301">
        <v>344403</v>
      </c>
      <c r="L216" s="302">
        <v>99800</v>
      </c>
      <c r="M216" s="486">
        <v>10000</v>
      </c>
      <c r="N216" s="312"/>
      <c r="O216" s="304"/>
      <c r="P216" s="302"/>
      <c r="Q216" s="486"/>
      <c r="R216" s="312"/>
      <c r="S216" s="304"/>
      <c r="T216" s="302"/>
      <c r="U216" s="303"/>
    </row>
    <row r="217" spans="1:21" x14ac:dyDescent="0.25">
      <c r="A217" s="338"/>
      <c r="B217" s="374">
        <v>41778</v>
      </c>
      <c r="C217" s="298" t="s">
        <v>23</v>
      </c>
      <c r="D217" s="511"/>
      <c r="E217" s="336" t="s">
        <v>1869</v>
      </c>
      <c r="F217" s="361">
        <v>400000</v>
      </c>
      <c r="G217" s="301"/>
      <c r="H217" s="535"/>
      <c r="I217" s="303">
        <v>50000</v>
      </c>
      <c r="J217" s="312"/>
      <c r="K217" s="301">
        <v>214800</v>
      </c>
      <c r="L217" s="302">
        <v>231800</v>
      </c>
      <c r="M217" s="486">
        <v>47800</v>
      </c>
      <c r="N217" s="312"/>
      <c r="O217" s="301">
        <v>10000</v>
      </c>
      <c r="P217" s="302"/>
      <c r="Q217" s="486"/>
      <c r="R217" s="312"/>
      <c r="S217" s="304"/>
      <c r="T217" s="302"/>
      <c r="U217" s="303"/>
    </row>
    <row r="218" spans="1:21" x14ac:dyDescent="0.25">
      <c r="A218" s="338"/>
      <c r="B218" s="370" t="s">
        <v>30</v>
      </c>
      <c r="C218" s="299" t="s">
        <v>21</v>
      </c>
      <c r="D218" s="511"/>
      <c r="E218" s="338" t="s">
        <v>1827</v>
      </c>
      <c r="F218" s="361" t="s">
        <v>1596</v>
      </c>
      <c r="G218" s="301"/>
      <c r="H218" s="535"/>
      <c r="I218" s="353"/>
      <c r="J218" s="312"/>
      <c r="K218" s="304"/>
      <c r="L218" s="302"/>
      <c r="M218" s="486"/>
      <c r="N218" s="312"/>
      <c r="O218" s="304"/>
      <c r="P218" s="302"/>
      <c r="Q218" s="486"/>
      <c r="R218" s="312"/>
      <c r="S218" s="304"/>
      <c r="T218" s="302"/>
      <c r="U218" s="303"/>
    </row>
    <row r="219" spans="1:21" x14ac:dyDescent="0.25">
      <c r="A219" s="338"/>
      <c r="B219" s="374">
        <v>41788</v>
      </c>
      <c r="C219" s="343" t="s">
        <v>30</v>
      </c>
      <c r="D219" s="511"/>
      <c r="E219" s="336" t="s">
        <v>1818</v>
      </c>
      <c r="F219" s="345" t="s">
        <v>30</v>
      </c>
      <c r="G219" s="304"/>
      <c r="H219" s="491"/>
      <c r="I219" s="306"/>
      <c r="J219" s="312"/>
      <c r="K219" s="304"/>
      <c r="L219" s="302">
        <v>7500</v>
      </c>
      <c r="M219" s="486">
        <v>4500</v>
      </c>
      <c r="N219" s="312"/>
      <c r="O219" s="304"/>
      <c r="P219" s="302"/>
      <c r="Q219" s="486"/>
      <c r="R219" s="312"/>
      <c r="S219" s="304"/>
      <c r="T219" s="302"/>
      <c r="U219" s="303"/>
    </row>
    <row r="220" spans="1:21" x14ac:dyDescent="0.25">
      <c r="A220" s="338"/>
      <c r="B220" s="374">
        <v>41792</v>
      </c>
      <c r="C220" s="343" t="s">
        <v>11</v>
      </c>
      <c r="D220" s="511"/>
      <c r="E220" s="336" t="s">
        <v>1862</v>
      </c>
      <c r="F220" s="345">
        <v>350000</v>
      </c>
      <c r="G220" s="304"/>
      <c r="H220" s="491"/>
      <c r="I220" s="306"/>
      <c r="J220" s="312"/>
      <c r="K220" s="304"/>
      <c r="L220" s="302">
        <v>239900</v>
      </c>
      <c r="M220" s="486">
        <v>126750</v>
      </c>
      <c r="N220" s="312"/>
      <c r="O220" s="304"/>
      <c r="P220" s="302"/>
      <c r="Q220" s="486"/>
      <c r="R220" s="451"/>
      <c r="S220" s="304"/>
      <c r="T220" s="302"/>
      <c r="U220" s="303"/>
    </row>
    <row r="221" spans="1:21" x14ac:dyDescent="0.25">
      <c r="A221" s="338" t="s">
        <v>1872</v>
      </c>
      <c r="B221" s="374">
        <v>41800</v>
      </c>
      <c r="C221" s="298" t="s">
        <v>23</v>
      </c>
      <c r="D221" s="511"/>
      <c r="E221" s="336" t="s">
        <v>1846</v>
      </c>
      <c r="F221" s="345">
        <v>25000</v>
      </c>
      <c r="G221" s="301"/>
      <c r="H221" s="534"/>
      <c r="I221" s="306"/>
      <c r="J221" s="312"/>
      <c r="K221" s="304"/>
      <c r="L221" s="302">
        <v>7750</v>
      </c>
      <c r="M221" s="486">
        <v>5950</v>
      </c>
      <c r="N221" s="312"/>
      <c r="O221" s="304"/>
      <c r="P221" s="302"/>
      <c r="Q221" s="486"/>
      <c r="R221" s="451"/>
      <c r="S221" s="304"/>
      <c r="T221" s="302"/>
      <c r="U221" s="303"/>
    </row>
    <row r="222" spans="1:21" x14ac:dyDescent="0.25">
      <c r="A222" s="338"/>
      <c r="B222" s="374">
        <v>41802</v>
      </c>
      <c r="C222" s="298" t="s">
        <v>23</v>
      </c>
      <c r="D222" s="511"/>
      <c r="E222" s="336" t="s">
        <v>1870</v>
      </c>
      <c r="F222" s="345">
        <v>2700</v>
      </c>
      <c r="G222" s="301"/>
      <c r="H222" s="534"/>
      <c r="I222" s="306"/>
      <c r="J222" s="312"/>
      <c r="K222" s="304"/>
      <c r="L222" s="302">
        <v>2700</v>
      </c>
      <c r="M222" s="486">
        <v>12500</v>
      </c>
      <c r="N222" s="312"/>
      <c r="O222" s="301">
        <v>6000</v>
      </c>
      <c r="P222" s="302"/>
      <c r="Q222" s="486"/>
      <c r="R222" s="451"/>
      <c r="S222" s="304"/>
      <c r="T222" s="302"/>
      <c r="U222" s="303"/>
    </row>
    <row r="223" spans="1:21" x14ac:dyDescent="0.25">
      <c r="A223" s="338"/>
      <c r="B223" s="374">
        <v>41802</v>
      </c>
      <c r="C223" s="298" t="s">
        <v>23</v>
      </c>
      <c r="D223" s="511"/>
      <c r="E223" s="336" t="s">
        <v>1887</v>
      </c>
      <c r="F223" s="345">
        <v>100000</v>
      </c>
      <c r="G223" s="301"/>
      <c r="H223" s="534"/>
      <c r="I223" s="306"/>
      <c r="J223" s="312"/>
      <c r="K223" s="304"/>
      <c r="L223" s="302">
        <v>76150</v>
      </c>
      <c r="M223" s="486">
        <v>157900</v>
      </c>
      <c r="N223" s="312"/>
      <c r="O223" s="304"/>
      <c r="P223" s="302"/>
      <c r="Q223" s="486"/>
      <c r="R223" s="451"/>
      <c r="S223" s="304"/>
      <c r="T223" s="302"/>
      <c r="U223" s="303"/>
    </row>
    <row r="224" spans="1:21" x14ac:dyDescent="0.25">
      <c r="A224" s="338" t="s">
        <v>32</v>
      </c>
      <c r="B224" s="374">
        <v>41803</v>
      </c>
      <c r="C224" s="298" t="s">
        <v>21</v>
      </c>
      <c r="D224" s="511"/>
      <c r="E224" s="336" t="s">
        <v>1746</v>
      </c>
      <c r="F224" s="345">
        <v>150000</v>
      </c>
      <c r="G224" s="301"/>
      <c r="H224" s="534"/>
      <c r="I224" s="306"/>
      <c r="J224" s="312"/>
      <c r="K224" s="304"/>
      <c r="L224" s="305"/>
      <c r="M224" s="486">
        <v>24500</v>
      </c>
      <c r="N224" s="312"/>
      <c r="O224" s="304"/>
      <c r="P224" s="302"/>
      <c r="Q224" s="486"/>
      <c r="R224" s="451"/>
      <c r="S224" s="304"/>
      <c r="T224" s="302"/>
      <c r="U224" s="303"/>
    </row>
    <row r="225" spans="1:21" x14ac:dyDescent="0.25">
      <c r="A225" s="338"/>
      <c r="B225" s="374">
        <v>41807</v>
      </c>
      <c r="C225" s="298" t="s">
        <v>11</v>
      </c>
      <c r="D225" s="511"/>
      <c r="E225" s="336" t="s">
        <v>1871</v>
      </c>
      <c r="F225" s="345">
        <v>25000</v>
      </c>
      <c r="G225" s="301"/>
      <c r="H225" s="534"/>
      <c r="I225" s="306"/>
      <c r="J225" s="312"/>
      <c r="K225" s="304"/>
      <c r="L225" s="302">
        <v>15000</v>
      </c>
      <c r="M225" s="486">
        <v>33525</v>
      </c>
      <c r="N225" s="312"/>
      <c r="O225" s="304"/>
      <c r="P225" s="302"/>
      <c r="Q225" s="486"/>
      <c r="R225" s="451"/>
      <c r="S225" s="304"/>
      <c r="T225" s="302"/>
      <c r="U225" s="303"/>
    </row>
    <row r="226" spans="1:21" s="307" customFormat="1" x14ac:dyDescent="0.25">
      <c r="A226" s="338"/>
      <c r="B226" s="462">
        <v>41810</v>
      </c>
      <c r="C226" s="343" t="s">
        <v>23</v>
      </c>
      <c r="D226" s="511"/>
      <c r="E226" s="385" t="s">
        <v>1571</v>
      </c>
      <c r="F226" s="345">
        <v>100000</v>
      </c>
      <c r="G226" s="301"/>
      <c r="H226" s="534"/>
      <c r="I226" s="303"/>
      <c r="J226" s="312"/>
      <c r="K226" s="304"/>
      <c r="L226" s="302"/>
      <c r="M226" s="486">
        <v>119050</v>
      </c>
      <c r="N226" s="312"/>
      <c r="O226" s="304"/>
      <c r="P226" s="302"/>
      <c r="Q226" s="486"/>
      <c r="R226" s="312"/>
      <c r="S226" s="304"/>
      <c r="T226" s="302"/>
      <c r="U226" s="303"/>
    </row>
    <row r="227" spans="1:21" s="307" customFormat="1" x14ac:dyDescent="0.25">
      <c r="A227" s="338"/>
      <c r="B227" s="462">
        <v>41812</v>
      </c>
      <c r="C227" s="343" t="s">
        <v>11</v>
      </c>
      <c r="D227" s="511"/>
      <c r="E227" s="385" t="s">
        <v>1876</v>
      </c>
      <c r="F227" s="345" t="s">
        <v>30</v>
      </c>
      <c r="G227" s="301"/>
      <c r="H227" s="534"/>
      <c r="I227" s="303"/>
      <c r="J227" s="312"/>
      <c r="K227" s="304"/>
      <c r="L227" s="302"/>
      <c r="M227" s="487"/>
      <c r="N227" s="312"/>
      <c r="O227" s="304"/>
      <c r="P227" s="302"/>
      <c r="Q227" s="486"/>
      <c r="R227" s="312"/>
      <c r="S227" s="304"/>
      <c r="T227" s="302"/>
      <c r="U227" s="303"/>
    </row>
    <row r="228" spans="1:21" x14ac:dyDescent="0.25">
      <c r="A228" s="338"/>
      <c r="B228" s="374">
        <v>41813</v>
      </c>
      <c r="C228" s="298" t="s">
        <v>19</v>
      </c>
      <c r="D228" s="511"/>
      <c r="E228" s="336" t="s">
        <v>1848</v>
      </c>
      <c r="F228" s="345">
        <v>100000</v>
      </c>
      <c r="G228" s="304"/>
      <c r="H228" s="491"/>
      <c r="I228" s="306"/>
      <c r="J228" s="368"/>
      <c r="K228" s="351"/>
      <c r="L228" s="352"/>
      <c r="M228" s="486">
        <v>68500</v>
      </c>
      <c r="N228" s="312"/>
      <c r="O228" s="301">
        <v>39900</v>
      </c>
      <c r="P228" s="302">
        <v>2000</v>
      </c>
      <c r="Q228" s="486"/>
      <c r="R228" s="312"/>
      <c r="S228" s="304"/>
      <c r="T228" s="302"/>
      <c r="U228" s="303"/>
    </row>
    <row r="229" spans="1:21" x14ac:dyDescent="0.25">
      <c r="A229" s="338"/>
      <c r="B229" s="374">
        <v>41814</v>
      </c>
      <c r="C229" s="298" t="s">
        <v>66</v>
      </c>
      <c r="D229" s="511"/>
      <c r="E229" s="336" t="s">
        <v>1301</v>
      </c>
      <c r="F229" s="345">
        <v>32400</v>
      </c>
      <c r="G229" s="304"/>
      <c r="H229" s="491"/>
      <c r="I229" s="306"/>
      <c r="J229" s="368"/>
      <c r="K229" s="351"/>
      <c r="L229" s="352"/>
      <c r="M229" s="486">
        <v>33900</v>
      </c>
      <c r="N229" s="312"/>
      <c r="O229" s="304"/>
      <c r="P229" s="302"/>
      <c r="Q229" s="486"/>
      <c r="R229" s="312"/>
      <c r="S229" s="304"/>
      <c r="T229" s="302"/>
      <c r="U229" s="303"/>
    </row>
    <row r="230" spans="1:21" x14ac:dyDescent="0.25">
      <c r="A230" s="338"/>
      <c r="B230" s="374">
        <v>41816</v>
      </c>
      <c r="C230" s="298" t="s">
        <v>19</v>
      </c>
      <c r="D230" s="511"/>
      <c r="E230" s="336" t="s">
        <v>1842</v>
      </c>
      <c r="F230" s="345">
        <v>350000</v>
      </c>
      <c r="G230" s="304"/>
      <c r="H230" s="491"/>
      <c r="I230" s="306"/>
      <c r="J230" s="368"/>
      <c r="K230" s="351"/>
      <c r="L230" s="302">
        <v>131200</v>
      </c>
      <c r="M230" s="486">
        <v>227800</v>
      </c>
      <c r="N230" s="312"/>
      <c r="O230" s="301">
        <v>5000</v>
      </c>
      <c r="P230" s="302">
        <v>1000</v>
      </c>
      <c r="Q230" s="486"/>
      <c r="R230" s="312"/>
      <c r="S230" s="304"/>
      <c r="T230" s="302"/>
      <c r="U230" s="303"/>
    </row>
    <row r="231" spans="1:21" x14ac:dyDescent="0.25">
      <c r="A231" s="338"/>
      <c r="B231" s="374">
        <v>41818</v>
      </c>
      <c r="C231" s="298" t="s">
        <v>66</v>
      </c>
      <c r="D231" s="511"/>
      <c r="E231" s="336" t="s">
        <v>1891</v>
      </c>
      <c r="F231" s="345"/>
      <c r="G231" s="304"/>
      <c r="H231" s="491"/>
      <c r="I231" s="306"/>
      <c r="J231" s="368"/>
      <c r="K231" s="351"/>
      <c r="L231" s="302"/>
      <c r="M231" s="486"/>
      <c r="N231" s="312"/>
      <c r="O231" s="301">
        <v>6250</v>
      </c>
      <c r="P231" s="302"/>
      <c r="Q231" s="486"/>
      <c r="R231" s="312"/>
      <c r="S231" s="304"/>
      <c r="T231" s="302"/>
      <c r="U231" s="303"/>
    </row>
    <row r="232" spans="1:21" x14ac:dyDescent="0.25">
      <c r="A232" s="338"/>
      <c r="B232" s="374">
        <v>41828</v>
      </c>
      <c r="C232" s="298" t="s">
        <v>11</v>
      </c>
      <c r="D232" s="511"/>
      <c r="E232" s="336" t="s">
        <v>1667</v>
      </c>
      <c r="F232" s="345">
        <v>75000</v>
      </c>
      <c r="G232" s="301"/>
      <c r="H232" s="534"/>
      <c r="I232" s="303"/>
      <c r="J232" s="312"/>
      <c r="K232" s="304"/>
      <c r="L232" s="302"/>
      <c r="M232" s="486">
        <v>42500</v>
      </c>
      <c r="N232" s="312"/>
      <c r="O232" s="301">
        <v>19500</v>
      </c>
      <c r="P232" s="302"/>
      <c r="Q232" s="486"/>
      <c r="R232" s="312"/>
      <c r="S232" s="304"/>
      <c r="T232" s="302"/>
      <c r="U232" s="303"/>
    </row>
    <row r="233" spans="1:21" x14ac:dyDescent="0.25">
      <c r="A233" s="338"/>
      <c r="B233" s="374">
        <v>41827</v>
      </c>
      <c r="C233" s="298" t="s">
        <v>21</v>
      </c>
      <c r="D233" s="511"/>
      <c r="E233" s="336" t="s">
        <v>1004</v>
      </c>
      <c r="F233" s="345">
        <v>32400</v>
      </c>
      <c r="G233" s="301"/>
      <c r="H233" s="534"/>
      <c r="I233" s="303"/>
      <c r="J233" s="312"/>
      <c r="K233" s="304"/>
      <c r="L233" s="302"/>
      <c r="M233" s="487"/>
      <c r="N233" s="312"/>
      <c r="O233" s="304"/>
      <c r="P233" s="302"/>
      <c r="Q233" s="486"/>
      <c r="R233" s="451"/>
      <c r="S233" s="304"/>
      <c r="T233" s="302"/>
      <c r="U233" s="303"/>
    </row>
    <row r="234" spans="1:21" x14ac:dyDescent="0.25">
      <c r="A234" s="338"/>
      <c r="B234" s="374">
        <v>41829</v>
      </c>
      <c r="C234" s="298" t="s">
        <v>66</v>
      </c>
      <c r="D234" s="511"/>
      <c r="E234" s="336" t="s">
        <v>1864</v>
      </c>
      <c r="F234" s="345">
        <v>350000</v>
      </c>
      <c r="G234" s="301"/>
      <c r="H234" s="534"/>
      <c r="I234" s="303"/>
      <c r="J234" s="312"/>
      <c r="K234" s="304"/>
      <c r="L234" s="302"/>
      <c r="M234" s="486">
        <v>203100</v>
      </c>
      <c r="N234" s="312"/>
      <c r="O234" s="301">
        <v>226700</v>
      </c>
      <c r="P234" s="302"/>
      <c r="Q234" s="486"/>
      <c r="R234" s="451"/>
      <c r="S234" s="304"/>
      <c r="T234" s="302"/>
      <c r="U234" s="303"/>
    </row>
    <row r="235" spans="1:21" x14ac:dyDescent="0.25">
      <c r="A235" s="338"/>
      <c r="B235" s="374">
        <v>41841</v>
      </c>
      <c r="C235" s="298" t="s">
        <v>11</v>
      </c>
      <c r="D235" s="511"/>
      <c r="E235" s="336" t="s">
        <v>672</v>
      </c>
      <c r="F235" s="345">
        <v>64800</v>
      </c>
      <c r="G235" s="301"/>
      <c r="H235" s="534"/>
      <c r="I235" s="306"/>
      <c r="J235" s="312"/>
      <c r="K235" s="304"/>
      <c r="L235" s="352"/>
      <c r="M235" s="487"/>
      <c r="N235" s="312"/>
      <c r="O235" s="304"/>
      <c r="P235" s="302"/>
      <c r="Q235" s="486"/>
      <c r="R235" s="451"/>
      <c r="S235" s="304"/>
      <c r="T235" s="302"/>
      <c r="U235" s="303"/>
    </row>
    <row r="236" spans="1:21" x14ac:dyDescent="0.25">
      <c r="A236" s="338"/>
      <c r="B236" s="374">
        <v>41843</v>
      </c>
      <c r="C236" s="298" t="s">
        <v>21</v>
      </c>
      <c r="D236" s="511"/>
      <c r="E236" s="336" t="s">
        <v>1863</v>
      </c>
      <c r="F236" s="345">
        <v>500000</v>
      </c>
      <c r="G236" s="301"/>
      <c r="H236" s="534"/>
      <c r="I236" s="306"/>
      <c r="J236" s="312"/>
      <c r="K236" s="304"/>
      <c r="L236" s="352"/>
      <c r="M236" s="486">
        <v>214600</v>
      </c>
      <c r="N236" s="312"/>
      <c r="O236" s="301">
        <v>577801</v>
      </c>
      <c r="P236" s="302">
        <v>70000</v>
      </c>
      <c r="Q236" s="486"/>
      <c r="R236" s="451"/>
      <c r="S236" s="304"/>
      <c r="T236" s="302"/>
      <c r="U236" s="303"/>
    </row>
    <row r="237" spans="1:21" x14ac:dyDescent="0.25">
      <c r="A237" s="338"/>
      <c r="B237" s="370">
        <v>41843</v>
      </c>
      <c r="C237" s="299" t="s">
        <v>19</v>
      </c>
      <c r="D237" s="511"/>
      <c r="E237" s="338" t="s">
        <v>1861</v>
      </c>
      <c r="F237" s="345" t="s">
        <v>1596</v>
      </c>
      <c r="G237" s="304"/>
      <c r="H237" s="491"/>
      <c r="I237" s="306"/>
      <c r="J237" s="368"/>
      <c r="K237" s="301">
        <v>64800</v>
      </c>
      <c r="L237" s="352"/>
      <c r="M237" s="486">
        <v>32400</v>
      </c>
      <c r="N237" s="312"/>
      <c r="O237" s="301">
        <v>82200</v>
      </c>
      <c r="P237" s="302">
        <v>32400</v>
      </c>
      <c r="Q237" s="487"/>
      <c r="R237" s="312"/>
      <c r="S237" s="304"/>
      <c r="T237" s="302"/>
      <c r="U237" s="303"/>
    </row>
    <row r="238" spans="1:21" x14ac:dyDescent="0.25">
      <c r="A238" s="338" t="s">
        <v>1892</v>
      </c>
      <c r="B238" s="374">
        <v>41846</v>
      </c>
      <c r="C238" s="298" t="s">
        <v>66</v>
      </c>
      <c r="D238" s="511"/>
      <c r="E238" s="336" t="s">
        <v>1849</v>
      </c>
      <c r="F238" s="345">
        <v>200000</v>
      </c>
      <c r="G238" s="304"/>
      <c r="H238" s="491"/>
      <c r="I238" s="306"/>
      <c r="J238" s="368"/>
      <c r="K238" s="301">
        <v>32400</v>
      </c>
      <c r="L238" s="302">
        <v>36200</v>
      </c>
      <c r="M238" s="486">
        <v>20000</v>
      </c>
      <c r="N238" s="312"/>
      <c r="O238" s="301">
        <v>114600</v>
      </c>
      <c r="P238" s="302">
        <v>1000</v>
      </c>
      <c r="Q238" s="487"/>
      <c r="R238" s="312"/>
      <c r="S238" s="304"/>
      <c r="T238" s="302"/>
      <c r="U238" s="303"/>
    </row>
    <row r="239" spans="1:21" x14ac:dyDescent="0.25">
      <c r="A239" s="338"/>
      <c r="B239" s="374">
        <v>41850</v>
      </c>
      <c r="C239" s="298" t="s">
        <v>23</v>
      </c>
      <c r="D239" s="511"/>
      <c r="E239" s="336" t="s">
        <v>1845</v>
      </c>
      <c r="F239" s="345">
        <v>85000</v>
      </c>
      <c r="G239" s="301"/>
      <c r="H239" s="534"/>
      <c r="I239" s="303"/>
      <c r="J239" s="312"/>
      <c r="K239" s="304"/>
      <c r="L239" s="302"/>
      <c r="M239" s="486">
        <v>5000</v>
      </c>
      <c r="N239" s="312"/>
      <c r="O239" s="301">
        <v>132401</v>
      </c>
      <c r="P239" s="302">
        <v>41000</v>
      </c>
      <c r="Q239" s="486"/>
      <c r="R239" s="312"/>
      <c r="S239" s="304"/>
      <c r="T239" s="302"/>
      <c r="U239" s="303"/>
    </row>
    <row r="240" spans="1:21" x14ac:dyDescent="0.25">
      <c r="A240" s="338"/>
      <c r="B240" s="374">
        <v>41859</v>
      </c>
      <c r="C240" s="298" t="s">
        <v>11</v>
      </c>
      <c r="D240" s="511"/>
      <c r="E240" s="336" t="s">
        <v>1897</v>
      </c>
      <c r="F240" s="345" t="s">
        <v>64</v>
      </c>
      <c r="G240" s="301"/>
      <c r="H240" s="534"/>
      <c r="I240" s="303"/>
      <c r="J240" s="312"/>
      <c r="K240" s="304"/>
      <c r="L240" s="302"/>
      <c r="M240" s="487"/>
      <c r="N240" s="312"/>
      <c r="O240" s="304"/>
      <c r="P240" s="305"/>
      <c r="Q240" s="486"/>
      <c r="R240" s="312"/>
      <c r="S240" s="304"/>
      <c r="T240" s="302"/>
      <c r="U240" s="303"/>
    </row>
    <row r="241" spans="1:21" x14ac:dyDescent="0.25">
      <c r="A241" s="338"/>
      <c r="B241" s="374">
        <v>41501</v>
      </c>
      <c r="C241" s="298" t="s">
        <v>66</v>
      </c>
      <c r="D241" s="511"/>
      <c r="E241" s="336" t="s">
        <v>1857</v>
      </c>
      <c r="F241" s="345">
        <v>32400</v>
      </c>
      <c r="G241" s="304"/>
      <c r="H241" s="491"/>
      <c r="I241" s="306"/>
      <c r="J241" s="312"/>
      <c r="K241" s="304"/>
      <c r="L241" s="305"/>
      <c r="M241" s="486"/>
      <c r="N241" s="312"/>
      <c r="O241" s="301">
        <v>2500</v>
      </c>
      <c r="P241" s="302">
        <v>20000</v>
      </c>
      <c r="Q241" s="486">
        <v>5000</v>
      </c>
      <c r="R241" s="312"/>
      <c r="S241" s="304"/>
      <c r="T241" s="302"/>
      <c r="U241" s="303"/>
    </row>
    <row r="242" spans="1:21" x14ac:dyDescent="0.25">
      <c r="A242" s="338"/>
      <c r="B242" s="374">
        <v>41501</v>
      </c>
      <c r="C242" s="298" t="s">
        <v>711</v>
      </c>
      <c r="D242" s="511"/>
      <c r="E242" s="336" t="s">
        <v>1565</v>
      </c>
      <c r="F242" s="345" t="s">
        <v>30</v>
      </c>
      <c r="G242" s="301"/>
      <c r="H242" s="534"/>
      <c r="I242" s="303"/>
      <c r="J242" s="312"/>
      <c r="K242" s="304"/>
      <c r="L242" s="302"/>
      <c r="M242" s="486"/>
      <c r="N242" s="312"/>
      <c r="O242" s="304"/>
      <c r="P242" s="302"/>
      <c r="Q242" s="486"/>
      <c r="R242" s="312"/>
      <c r="S242" s="304"/>
      <c r="T242" s="302"/>
      <c r="U242" s="303"/>
    </row>
    <row r="243" spans="1:21" x14ac:dyDescent="0.25">
      <c r="A243" s="338"/>
      <c r="B243" s="374">
        <v>41872</v>
      </c>
      <c r="C243" s="298" t="s">
        <v>21</v>
      </c>
      <c r="D243" s="511"/>
      <c r="E243" s="336" t="s">
        <v>674</v>
      </c>
      <c r="F243" s="345" t="s">
        <v>30</v>
      </c>
      <c r="G243" s="301"/>
      <c r="H243" s="534"/>
      <c r="I243" s="303"/>
      <c r="J243" s="312"/>
      <c r="K243" s="304"/>
      <c r="L243" s="302"/>
      <c r="M243" s="486"/>
      <c r="N243" s="312"/>
      <c r="O243" s="304"/>
      <c r="P243" s="305"/>
      <c r="Q243" s="487"/>
      <c r="R243" s="312"/>
      <c r="S243" s="304"/>
      <c r="T243" s="302"/>
      <c r="U243" s="303"/>
    </row>
    <row r="244" spans="1:21" x14ac:dyDescent="0.25">
      <c r="A244" s="338"/>
      <c r="B244" s="374">
        <v>41872</v>
      </c>
      <c r="C244" s="298" t="s">
        <v>21</v>
      </c>
      <c r="D244" s="511"/>
      <c r="E244" s="336" t="s">
        <v>1868</v>
      </c>
      <c r="F244" s="345">
        <v>50000</v>
      </c>
      <c r="G244" s="301"/>
      <c r="H244" s="534"/>
      <c r="I244" s="303"/>
      <c r="J244" s="312"/>
      <c r="K244" s="304"/>
      <c r="L244" s="302"/>
      <c r="M244" s="486"/>
      <c r="N244" s="312"/>
      <c r="O244" s="304"/>
      <c r="P244" s="302">
        <v>57500</v>
      </c>
      <c r="Q244" s="486"/>
      <c r="R244" s="312"/>
      <c r="S244" s="304"/>
      <c r="T244" s="302"/>
      <c r="U244" s="303"/>
    </row>
    <row r="245" spans="1:21" x14ac:dyDescent="0.25">
      <c r="A245" s="338"/>
      <c r="B245" s="374">
        <v>41873</v>
      </c>
      <c r="C245" s="298" t="s">
        <v>21</v>
      </c>
      <c r="D245" s="511"/>
      <c r="E245" s="336" t="s">
        <v>1866</v>
      </c>
      <c r="F245" s="345">
        <v>100000</v>
      </c>
      <c r="G245" s="301"/>
      <c r="H245" s="534"/>
      <c r="I245" s="303"/>
      <c r="J245" s="312"/>
      <c r="K245" s="304"/>
      <c r="L245" s="302"/>
      <c r="M245" s="486"/>
      <c r="N245" s="312"/>
      <c r="O245" s="301">
        <v>47400</v>
      </c>
      <c r="P245" s="302">
        <v>49400</v>
      </c>
      <c r="Q245" s="486">
        <v>15000</v>
      </c>
      <c r="R245" s="312"/>
      <c r="S245" s="304">
        <v>40000</v>
      </c>
      <c r="T245" s="302"/>
      <c r="U245" s="303"/>
    </row>
    <row r="246" spans="1:21" x14ac:dyDescent="0.25">
      <c r="A246" s="338"/>
      <c r="B246" s="374">
        <v>41873</v>
      </c>
      <c r="C246" s="298" t="s">
        <v>21</v>
      </c>
      <c r="D246" s="511"/>
      <c r="E246" s="336" t="s">
        <v>1898</v>
      </c>
      <c r="F246" s="345">
        <v>32400</v>
      </c>
      <c r="G246" s="301"/>
      <c r="H246" s="534"/>
      <c r="I246" s="303"/>
      <c r="J246" s="312"/>
      <c r="K246" s="304"/>
      <c r="L246" s="302"/>
      <c r="M246" s="486"/>
      <c r="N246" s="312"/>
      <c r="O246" s="304"/>
      <c r="P246" s="305"/>
      <c r="Q246" s="486">
        <v>32400</v>
      </c>
      <c r="R246" s="312"/>
      <c r="S246" s="304"/>
      <c r="T246" s="302"/>
      <c r="U246" s="303"/>
    </row>
    <row r="247" spans="1:21" x14ac:dyDescent="0.25">
      <c r="A247" s="338"/>
      <c r="B247" s="374">
        <v>41877</v>
      </c>
      <c r="C247" s="298" t="s">
        <v>19</v>
      </c>
      <c r="D247" s="511"/>
      <c r="E247" s="336" t="s">
        <v>1890</v>
      </c>
      <c r="F247" s="345">
        <v>150000</v>
      </c>
      <c r="G247" s="301"/>
      <c r="H247" s="534"/>
      <c r="I247" s="303"/>
      <c r="J247" s="312"/>
      <c r="K247" s="304"/>
      <c r="L247" s="302"/>
      <c r="M247" s="486"/>
      <c r="N247" s="312"/>
      <c r="O247" s="304"/>
      <c r="P247" s="302">
        <v>67500</v>
      </c>
      <c r="Q247" s="486">
        <v>22500</v>
      </c>
      <c r="R247" s="312"/>
      <c r="S247" s="304"/>
      <c r="T247" s="302"/>
      <c r="U247" s="303"/>
    </row>
    <row r="248" spans="1:21" ht="14.25" customHeight="1" x14ac:dyDescent="0.25">
      <c r="A248" s="338"/>
      <c r="B248" s="374">
        <v>41880</v>
      </c>
      <c r="C248" s="298" t="s">
        <v>11</v>
      </c>
      <c r="D248" s="511"/>
      <c r="E248" s="336" t="s">
        <v>1877</v>
      </c>
      <c r="F248" s="345">
        <v>300000</v>
      </c>
      <c r="G248" s="304"/>
      <c r="H248" s="491"/>
      <c r="I248" s="306"/>
      <c r="J248" s="312"/>
      <c r="K248" s="301"/>
      <c r="L248" s="305"/>
      <c r="M248" s="487"/>
      <c r="N248" s="312"/>
      <c r="O248" s="488"/>
      <c r="P248" s="302">
        <v>195250</v>
      </c>
      <c r="Q248" s="486">
        <v>8000</v>
      </c>
      <c r="R248" s="312"/>
      <c r="S248" s="304">
        <v>7500</v>
      </c>
      <c r="T248" s="302"/>
      <c r="U248" s="303"/>
    </row>
    <row r="249" spans="1:21" x14ac:dyDescent="0.25">
      <c r="A249" s="338"/>
      <c r="B249" s="374">
        <v>41886</v>
      </c>
      <c r="C249" s="298" t="s">
        <v>11</v>
      </c>
      <c r="D249" s="511"/>
      <c r="E249" s="336" t="s">
        <v>1893</v>
      </c>
      <c r="F249" s="345">
        <v>200000</v>
      </c>
      <c r="G249" s="301"/>
      <c r="H249" s="534"/>
      <c r="I249" s="303"/>
      <c r="J249" s="312"/>
      <c r="K249" s="304"/>
      <c r="L249" s="302"/>
      <c r="M249" s="486"/>
      <c r="N249" s="312"/>
      <c r="O249" s="304"/>
      <c r="P249" s="302">
        <v>227400</v>
      </c>
      <c r="Q249" s="486">
        <v>77400</v>
      </c>
      <c r="R249" s="312"/>
      <c r="S249" s="304"/>
      <c r="T249" s="302"/>
      <c r="U249" s="303"/>
    </row>
    <row r="250" spans="1:21" x14ac:dyDescent="0.25">
      <c r="A250" s="338"/>
      <c r="B250" s="370">
        <v>41889</v>
      </c>
      <c r="C250" s="311" t="s">
        <v>21</v>
      </c>
      <c r="D250" s="511"/>
      <c r="E250" s="338" t="s">
        <v>1878</v>
      </c>
      <c r="F250" s="361" t="s">
        <v>1596</v>
      </c>
      <c r="G250" s="301"/>
      <c r="H250" s="491"/>
      <c r="I250" s="306"/>
      <c r="J250" s="312"/>
      <c r="K250" s="304"/>
      <c r="L250" s="302"/>
      <c r="M250" s="486"/>
      <c r="N250" s="312"/>
      <c r="O250" s="304"/>
      <c r="P250" s="491"/>
      <c r="Q250" s="487"/>
      <c r="R250" s="312"/>
      <c r="S250" s="304"/>
      <c r="T250" s="302"/>
      <c r="U250" s="303"/>
    </row>
    <row r="251" spans="1:21" x14ac:dyDescent="0.25">
      <c r="A251" s="338"/>
      <c r="B251" s="374">
        <v>41892</v>
      </c>
      <c r="C251" s="298" t="s">
        <v>23</v>
      </c>
      <c r="D251" s="511"/>
      <c r="E251" s="336" t="s">
        <v>1883</v>
      </c>
      <c r="F251" s="345">
        <v>50000</v>
      </c>
      <c r="G251" s="301"/>
      <c r="H251" s="534"/>
      <c r="I251" s="303"/>
      <c r="J251" s="312"/>
      <c r="K251" s="304"/>
      <c r="L251" s="302"/>
      <c r="M251" s="486"/>
      <c r="N251" s="312"/>
      <c r="O251" s="304"/>
      <c r="P251" s="302">
        <v>16350</v>
      </c>
      <c r="Q251" s="486">
        <v>26951</v>
      </c>
      <c r="R251" s="312"/>
      <c r="S251" s="304"/>
      <c r="T251" s="302"/>
      <c r="U251" s="303"/>
    </row>
    <row r="252" spans="1:21" x14ac:dyDescent="0.25">
      <c r="A252" s="338"/>
      <c r="B252" s="374">
        <v>41894</v>
      </c>
      <c r="C252" s="298" t="s">
        <v>11</v>
      </c>
      <c r="D252" s="511"/>
      <c r="E252" s="336" t="s">
        <v>1859</v>
      </c>
      <c r="F252" s="345">
        <v>100000</v>
      </c>
      <c r="G252" s="301"/>
      <c r="H252" s="534"/>
      <c r="I252" s="303"/>
      <c r="J252" s="312"/>
      <c r="K252" s="304"/>
      <c r="L252" s="302"/>
      <c r="M252" s="486"/>
      <c r="N252" s="312"/>
      <c r="O252" s="304"/>
      <c r="P252" s="302">
        <v>20000</v>
      </c>
      <c r="Q252" s="486">
        <v>45800</v>
      </c>
      <c r="R252" s="312"/>
      <c r="S252" s="304">
        <v>5000</v>
      </c>
      <c r="T252" s="302"/>
      <c r="U252" s="303"/>
    </row>
    <row r="253" spans="1:21" x14ac:dyDescent="0.25">
      <c r="A253" s="338"/>
      <c r="B253" s="374">
        <v>41896</v>
      </c>
      <c r="C253" s="343" t="s">
        <v>11</v>
      </c>
      <c r="D253" s="511"/>
      <c r="E253" s="336" t="s">
        <v>1749</v>
      </c>
      <c r="F253" s="345">
        <v>200000</v>
      </c>
      <c r="G253" s="301"/>
      <c r="H253" s="534"/>
      <c r="I253" s="303"/>
      <c r="J253" s="312"/>
      <c r="K253" s="304"/>
      <c r="L253" s="302"/>
      <c r="M253" s="486"/>
      <c r="N253" s="312"/>
      <c r="O253" s="304"/>
      <c r="P253" s="302">
        <v>32400</v>
      </c>
      <c r="Q253" s="486">
        <v>342650</v>
      </c>
      <c r="R253" s="312"/>
      <c r="S253" s="304">
        <v>42400</v>
      </c>
      <c r="T253" s="302"/>
      <c r="U253" s="303"/>
    </row>
    <row r="254" spans="1:21" x14ac:dyDescent="0.25">
      <c r="A254" s="338"/>
      <c r="B254" s="374">
        <v>41897</v>
      </c>
      <c r="C254" s="298" t="s">
        <v>11</v>
      </c>
      <c r="D254" s="511"/>
      <c r="E254" s="336" t="s">
        <v>1867</v>
      </c>
      <c r="F254" s="345">
        <v>150000</v>
      </c>
      <c r="G254" s="301"/>
      <c r="H254" s="534"/>
      <c r="I254" s="303"/>
      <c r="J254" s="312"/>
      <c r="K254" s="304"/>
      <c r="L254" s="302"/>
      <c r="M254" s="486">
        <v>6000</v>
      </c>
      <c r="N254" s="312"/>
      <c r="O254" s="304"/>
      <c r="P254" s="302">
        <v>16250</v>
      </c>
      <c r="Q254" s="486">
        <v>77275</v>
      </c>
      <c r="R254" s="312"/>
      <c r="S254" s="304"/>
      <c r="T254" s="302"/>
      <c r="U254" s="306">
        <v>32400</v>
      </c>
    </row>
    <row r="255" spans="1:21" x14ac:dyDescent="0.25">
      <c r="A255" s="338"/>
      <c r="B255" s="374">
        <v>41901</v>
      </c>
      <c r="C255" s="298" t="s">
        <v>23</v>
      </c>
      <c r="D255" s="511"/>
      <c r="E255" s="336" t="s">
        <v>1510</v>
      </c>
      <c r="F255" s="345">
        <v>32400</v>
      </c>
      <c r="G255" s="301"/>
      <c r="H255" s="534"/>
      <c r="I255" s="303"/>
      <c r="J255" s="312"/>
      <c r="K255" s="304"/>
      <c r="L255" s="302"/>
      <c r="M255" s="486"/>
      <c r="N255" s="312"/>
      <c r="O255" s="304"/>
      <c r="P255" s="302"/>
      <c r="Q255" s="486">
        <v>32400</v>
      </c>
      <c r="R255" s="451"/>
      <c r="S255" s="304"/>
      <c r="T255" s="302"/>
      <c r="U255" s="306"/>
    </row>
    <row r="256" spans="1:21" x14ac:dyDescent="0.25">
      <c r="A256" s="338"/>
      <c r="B256" s="374">
        <v>41903</v>
      </c>
      <c r="C256" s="298" t="s">
        <v>66</v>
      </c>
      <c r="D256" s="511"/>
      <c r="E256" s="336" t="s">
        <v>1796</v>
      </c>
      <c r="F256" s="345">
        <v>100000</v>
      </c>
      <c r="G256" s="301"/>
      <c r="H256" s="534"/>
      <c r="I256" s="306"/>
      <c r="J256" s="312"/>
      <c r="K256" s="304"/>
      <c r="L256" s="305"/>
      <c r="M256" s="487"/>
      <c r="N256" s="312"/>
      <c r="O256" s="304"/>
      <c r="P256" s="302"/>
      <c r="Q256" s="486">
        <v>41252</v>
      </c>
      <c r="R256" s="451"/>
      <c r="S256" s="304"/>
      <c r="T256" s="302"/>
      <c r="U256" s="303"/>
    </row>
    <row r="257" spans="1:21" x14ac:dyDescent="0.25">
      <c r="A257" s="338"/>
      <c r="B257" s="370">
        <v>41904</v>
      </c>
      <c r="C257" s="299" t="s">
        <v>21</v>
      </c>
      <c r="D257" s="511"/>
      <c r="E257" s="338" t="s">
        <v>1881</v>
      </c>
      <c r="F257" s="345" t="s">
        <v>1596</v>
      </c>
      <c r="G257" s="301"/>
      <c r="H257" s="534"/>
      <c r="I257" s="306"/>
      <c r="J257" s="312"/>
      <c r="K257" s="304"/>
      <c r="L257" s="305"/>
      <c r="M257" s="487"/>
      <c r="N257" s="312"/>
      <c r="O257" s="304"/>
      <c r="P257" s="302">
        <v>5000</v>
      </c>
      <c r="Q257" s="487"/>
      <c r="R257" s="451"/>
      <c r="S257" s="304"/>
      <c r="T257" s="302"/>
      <c r="U257" s="303"/>
    </row>
    <row r="258" spans="1:21" x14ac:dyDescent="0.25">
      <c r="A258" s="338"/>
      <c r="B258" s="370">
        <v>41904</v>
      </c>
      <c r="C258" s="299" t="s">
        <v>21</v>
      </c>
      <c r="D258" s="511"/>
      <c r="E258" s="338" t="s">
        <v>1904</v>
      </c>
      <c r="F258" s="345" t="s">
        <v>1596</v>
      </c>
      <c r="G258" s="301"/>
      <c r="H258" s="534"/>
      <c r="I258" s="306"/>
      <c r="J258" s="312"/>
      <c r="K258" s="304"/>
      <c r="L258" s="305"/>
      <c r="M258" s="487"/>
      <c r="N258" s="312"/>
      <c r="O258" s="304"/>
      <c r="P258" s="302"/>
      <c r="Q258" s="487"/>
      <c r="R258" s="451"/>
      <c r="S258" s="304"/>
      <c r="T258" s="302"/>
      <c r="U258" s="303"/>
    </row>
    <row r="259" spans="1:21" x14ac:dyDescent="0.25">
      <c r="A259" s="338" t="s">
        <v>1847</v>
      </c>
      <c r="B259" s="374">
        <v>41909</v>
      </c>
      <c r="C259" s="298" t="s">
        <v>21</v>
      </c>
      <c r="D259" s="511"/>
      <c r="E259" s="336" t="s">
        <v>1832</v>
      </c>
      <c r="F259" s="345">
        <v>100000</v>
      </c>
      <c r="G259" s="301"/>
      <c r="H259" s="534"/>
      <c r="I259" s="303"/>
      <c r="J259" s="312"/>
      <c r="K259" s="304"/>
      <c r="L259" s="302"/>
      <c r="M259" s="486"/>
      <c r="N259" s="312"/>
      <c r="O259" s="301">
        <v>32400</v>
      </c>
      <c r="P259" s="302">
        <v>15500</v>
      </c>
      <c r="Q259" s="486">
        <v>53950</v>
      </c>
      <c r="R259" s="451"/>
      <c r="S259" s="304">
        <v>2500</v>
      </c>
      <c r="T259" s="302"/>
      <c r="U259" s="303"/>
    </row>
    <row r="260" spans="1:21" x14ac:dyDescent="0.25">
      <c r="A260" s="338"/>
      <c r="B260" s="374">
        <v>41910</v>
      </c>
      <c r="C260" s="298" t="s">
        <v>19</v>
      </c>
      <c r="D260" s="511"/>
      <c r="E260" s="336" t="s">
        <v>1838</v>
      </c>
      <c r="F260" s="345">
        <v>100000</v>
      </c>
      <c r="G260" s="304"/>
      <c r="H260" s="491"/>
      <c r="I260" s="306"/>
      <c r="J260" s="312"/>
      <c r="K260" s="304"/>
      <c r="L260" s="305"/>
      <c r="M260" s="486"/>
      <c r="N260" s="312"/>
      <c r="O260" s="304"/>
      <c r="P260" s="302"/>
      <c r="Q260" s="486">
        <v>45600</v>
      </c>
      <c r="R260" s="312"/>
      <c r="S260" s="304">
        <v>2500</v>
      </c>
      <c r="T260" s="302"/>
      <c r="U260" s="303"/>
    </row>
    <row r="261" spans="1:21" x14ac:dyDescent="0.25">
      <c r="A261" s="338"/>
      <c r="B261" s="374">
        <v>41911</v>
      </c>
      <c r="C261" s="298" t="s">
        <v>11</v>
      </c>
      <c r="D261" s="511"/>
      <c r="E261" s="336" t="s">
        <v>1906</v>
      </c>
      <c r="F261" s="345">
        <v>500000</v>
      </c>
      <c r="G261" s="301"/>
      <c r="H261" s="534"/>
      <c r="I261" s="303"/>
      <c r="J261" s="312"/>
      <c r="K261" s="304"/>
      <c r="L261" s="302"/>
      <c r="M261" s="486"/>
      <c r="N261" s="312"/>
      <c r="O261" s="304"/>
      <c r="P261" s="302"/>
      <c r="Q261" s="486">
        <v>317500</v>
      </c>
      <c r="R261" s="312"/>
      <c r="S261" s="304">
        <v>15000</v>
      </c>
      <c r="T261" s="305"/>
      <c r="U261" s="303"/>
    </row>
    <row r="262" spans="1:21" x14ac:dyDescent="0.25">
      <c r="A262" s="338"/>
      <c r="B262" s="374">
        <v>41913</v>
      </c>
      <c r="C262" s="343" t="s">
        <v>19</v>
      </c>
      <c r="D262" s="511"/>
      <c r="E262" s="336" t="s">
        <v>1909</v>
      </c>
      <c r="F262" s="345" t="s">
        <v>64</v>
      </c>
      <c r="G262" s="304"/>
      <c r="H262" s="491"/>
      <c r="I262" s="306"/>
      <c r="J262" s="312"/>
      <c r="K262" s="304"/>
      <c r="L262" s="305"/>
      <c r="M262" s="486"/>
      <c r="N262" s="312"/>
      <c r="O262" s="304"/>
      <c r="P262" s="302"/>
      <c r="Q262" s="486">
        <v>15000</v>
      </c>
      <c r="R262" s="312"/>
      <c r="S262" s="304">
        <v>32400</v>
      </c>
      <c r="T262" s="302"/>
      <c r="U262" s="303"/>
    </row>
    <row r="263" spans="1:21" x14ac:dyDescent="0.25">
      <c r="A263" s="338"/>
      <c r="B263" s="370">
        <v>41914</v>
      </c>
      <c r="C263" s="299" t="s">
        <v>23</v>
      </c>
      <c r="D263" s="511"/>
      <c r="E263" s="338" t="s">
        <v>1882</v>
      </c>
      <c r="F263" s="345" t="s">
        <v>1596</v>
      </c>
      <c r="G263" s="301"/>
      <c r="H263" s="534"/>
      <c r="I263" s="303"/>
      <c r="J263" s="312"/>
      <c r="K263" s="304"/>
      <c r="L263" s="302"/>
      <c r="M263" s="486"/>
      <c r="N263" s="312"/>
      <c r="O263" s="304"/>
      <c r="P263" s="302"/>
      <c r="Q263" s="486"/>
      <c r="R263" s="312"/>
      <c r="S263" s="304"/>
      <c r="T263" s="302"/>
      <c r="U263" s="303"/>
    </row>
    <row r="264" spans="1:21" ht="30" x14ac:dyDescent="0.25">
      <c r="A264" s="338"/>
      <c r="B264" s="374">
        <v>41918</v>
      </c>
      <c r="C264" s="298" t="s">
        <v>21</v>
      </c>
      <c r="D264" s="511"/>
      <c r="E264" s="336" t="s">
        <v>1907</v>
      </c>
      <c r="F264" s="345">
        <v>500000</v>
      </c>
      <c r="G264" s="304"/>
      <c r="H264" s="491"/>
      <c r="I264" s="306"/>
      <c r="J264" s="312"/>
      <c r="K264" s="304"/>
      <c r="L264" s="305"/>
      <c r="M264" s="486"/>
      <c r="N264" s="312"/>
      <c r="O264" s="304"/>
      <c r="P264" s="302"/>
      <c r="Q264" s="486">
        <v>175400</v>
      </c>
      <c r="R264" s="312"/>
      <c r="S264" s="304">
        <v>195000</v>
      </c>
      <c r="T264" s="305"/>
      <c r="U264" s="303"/>
    </row>
    <row r="265" spans="1:21" x14ac:dyDescent="0.25">
      <c r="A265" s="338"/>
      <c r="B265" s="374">
        <v>41922</v>
      </c>
      <c r="C265" s="298" t="s">
        <v>21</v>
      </c>
      <c r="D265" s="511"/>
      <c r="E265" s="336" t="s">
        <v>1902</v>
      </c>
      <c r="F265" s="345">
        <v>32400</v>
      </c>
      <c r="G265" s="301"/>
      <c r="H265" s="534"/>
      <c r="I265" s="303"/>
      <c r="J265" s="312"/>
      <c r="K265" s="304"/>
      <c r="L265" s="302"/>
      <c r="M265" s="486"/>
      <c r="N265" s="312"/>
      <c r="O265" s="304"/>
      <c r="P265" s="302"/>
      <c r="Q265" s="486"/>
      <c r="R265" s="312"/>
      <c r="S265" s="304">
        <v>32400</v>
      </c>
      <c r="T265" s="302"/>
      <c r="U265" s="303"/>
    </row>
    <row r="266" spans="1:21" x14ac:dyDescent="0.25">
      <c r="A266" s="338"/>
      <c r="B266" s="374">
        <v>41926</v>
      </c>
      <c r="C266" s="343" t="s">
        <v>23</v>
      </c>
      <c r="D266" s="511"/>
      <c r="E266" s="336" t="s">
        <v>1879</v>
      </c>
      <c r="F266" s="361">
        <v>500000</v>
      </c>
      <c r="G266" s="301"/>
      <c r="H266" s="491"/>
      <c r="I266" s="306"/>
      <c r="J266" s="312"/>
      <c r="K266" s="304"/>
      <c r="L266" s="302"/>
      <c r="M266" s="486"/>
      <c r="N266" s="312"/>
      <c r="O266" s="304"/>
      <c r="P266" s="302"/>
      <c r="Q266" s="486">
        <v>221400</v>
      </c>
      <c r="R266" s="312"/>
      <c r="S266" s="304">
        <v>124300</v>
      </c>
      <c r="T266" s="302"/>
      <c r="U266" s="303"/>
    </row>
    <row r="267" spans="1:21" x14ac:dyDescent="0.25">
      <c r="A267" s="338"/>
      <c r="B267" s="374">
        <v>41927</v>
      </c>
      <c r="C267" s="343" t="s">
        <v>11</v>
      </c>
      <c r="D267" s="511"/>
      <c r="E267" s="336" t="s">
        <v>1914</v>
      </c>
      <c r="F267" s="361"/>
      <c r="G267" s="301"/>
      <c r="H267" s="491"/>
      <c r="I267" s="306"/>
      <c r="J267" s="312"/>
      <c r="K267" s="304"/>
      <c r="L267" s="302"/>
      <c r="M267" s="486"/>
      <c r="N267" s="312"/>
      <c r="O267" s="304"/>
      <c r="P267" s="302"/>
      <c r="Q267" s="487"/>
      <c r="R267" s="312"/>
      <c r="S267" s="304">
        <v>64800</v>
      </c>
      <c r="T267" s="302"/>
      <c r="U267" s="303"/>
    </row>
    <row r="268" spans="1:21" x14ac:dyDescent="0.25">
      <c r="A268" s="336"/>
      <c r="B268" s="374">
        <v>41928</v>
      </c>
      <c r="C268" s="343" t="s">
        <v>23</v>
      </c>
      <c r="D268" s="511"/>
      <c r="E268" s="336" t="s">
        <v>1894</v>
      </c>
      <c r="F268" s="361">
        <v>100000</v>
      </c>
      <c r="G268" s="301"/>
      <c r="H268" s="491"/>
      <c r="I268" s="306"/>
      <c r="J268" s="312"/>
      <c r="K268" s="304"/>
      <c r="L268" s="302"/>
      <c r="M268" s="486"/>
      <c r="N268" s="312"/>
      <c r="O268" s="304"/>
      <c r="P268" s="302"/>
      <c r="Q268" s="486">
        <v>27500</v>
      </c>
      <c r="R268" s="312"/>
      <c r="S268" s="304">
        <v>112900</v>
      </c>
      <c r="T268" s="302"/>
      <c r="U268" s="303"/>
    </row>
    <row r="269" spans="1:21" x14ac:dyDescent="0.25">
      <c r="A269" s="338" t="s">
        <v>1896</v>
      </c>
      <c r="B269" s="374">
        <v>41928</v>
      </c>
      <c r="C269" s="298" t="s">
        <v>23</v>
      </c>
      <c r="D269" s="511"/>
      <c r="E269" s="336" t="s">
        <v>1572</v>
      </c>
      <c r="F269" s="345" t="s">
        <v>1908</v>
      </c>
      <c r="G269" s="301"/>
      <c r="H269" s="534"/>
      <c r="I269" s="303"/>
      <c r="J269" s="312"/>
      <c r="K269" s="304"/>
      <c r="L269" s="302"/>
      <c r="M269" s="486"/>
      <c r="N269" s="312"/>
      <c r="O269" s="304"/>
      <c r="P269" s="302"/>
      <c r="Q269" s="487"/>
      <c r="R269" s="451"/>
      <c r="S269" s="304">
        <v>30250</v>
      </c>
      <c r="T269" s="302"/>
      <c r="U269" s="303"/>
    </row>
    <row r="270" spans="1:21" x14ac:dyDescent="0.25">
      <c r="A270" s="338"/>
      <c r="B270" s="370">
        <v>41929</v>
      </c>
      <c r="C270" s="311" t="s">
        <v>66</v>
      </c>
      <c r="D270" s="511"/>
      <c r="E270" s="338" t="s">
        <v>1905</v>
      </c>
      <c r="F270" s="361" t="s">
        <v>64</v>
      </c>
      <c r="G270" s="304"/>
      <c r="H270" s="491"/>
      <c r="I270" s="306"/>
      <c r="J270" s="313"/>
      <c r="K270" s="304"/>
      <c r="L270" s="305"/>
      <c r="M270" s="487"/>
      <c r="N270" s="313"/>
      <c r="O270" s="304"/>
      <c r="P270" s="305"/>
      <c r="Q270" s="487"/>
      <c r="R270" s="313"/>
      <c r="S270" s="488" t="s">
        <v>30</v>
      </c>
      <c r="T270" s="305"/>
      <c r="U270" s="306"/>
    </row>
    <row r="271" spans="1:21" x14ac:dyDescent="0.25">
      <c r="A271" s="336"/>
      <c r="B271" s="374">
        <v>41930</v>
      </c>
      <c r="C271" s="298" t="s">
        <v>66</v>
      </c>
      <c r="D271" s="511"/>
      <c r="E271" s="336" t="s">
        <v>1865</v>
      </c>
      <c r="F271" s="345">
        <v>85000</v>
      </c>
      <c r="G271" s="301"/>
      <c r="H271" s="534"/>
      <c r="I271" s="303"/>
      <c r="J271" s="312"/>
      <c r="K271" s="304"/>
      <c r="L271" s="302"/>
      <c r="M271" s="486"/>
      <c r="N271" s="312"/>
      <c r="O271" s="304"/>
      <c r="P271" s="302"/>
      <c r="Q271" s="487"/>
      <c r="R271" s="312"/>
      <c r="S271" s="304">
        <v>60000</v>
      </c>
      <c r="T271" s="305">
        <v>15000</v>
      </c>
      <c r="U271" s="303"/>
    </row>
    <row r="272" spans="1:21" x14ac:dyDescent="0.25">
      <c r="A272" s="338"/>
      <c r="B272" s="374">
        <v>41932</v>
      </c>
      <c r="C272" s="298" t="s">
        <v>21</v>
      </c>
      <c r="D272" s="511"/>
      <c r="E272" s="336" t="s">
        <v>1895</v>
      </c>
      <c r="F272" s="345">
        <v>750000</v>
      </c>
      <c r="G272" s="301"/>
      <c r="H272" s="534"/>
      <c r="I272" s="303"/>
      <c r="J272" s="312"/>
      <c r="K272" s="304"/>
      <c r="L272" s="302"/>
      <c r="M272" s="486"/>
      <c r="N272" s="312"/>
      <c r="O272" s="304"/>
      <c r="P272" s="302">
        <v>62000</v>
      </c>
      <c r="Q272" s="486">
        <v>516278</v>
      </c>
      <c r="R272" s="312"/>
      <c r="S272" s="304">
        <v>350000</v>
      </c>
      <c r="T272" s="305"/>
      <c r="U272" s="303"/>
    </row>
    <row r="273" spans="1:21" x14ac:dyDescent="0.25">
      <c r="A273" s="338"/>
      <c r="B273" s="370" t="s">
        <v>1596</v>
      </c>
      <c r="C273" s="299" t="s">
        <v>66</v>
      </c>
      <c r="D273" s="511"/>
      <c r="E273" s="338" t="s">
        <v>1910</v>
      </c>
      <c r="F273" s="359" t="s">
        <v>64</v>
      </c>
      <c r="G273" s="301"/>
      <c r="H273" s="534"/>
      <c r="I273" s="303"/>
      <c r="J273" s="312"/>
      <c r="K273" s="304"/>
      <c r="L273" s="302"/>
      <c r="M273" s="486"/>
      <c r="N273" s="312"/>
      <c r="O273" s="304"/>
      <c r="P273" s="302"/>
      <c r="Q273" s="486"/>
      <c r="R273" s="312"/>
      <c r="S273" s="304"/>
      <c r="T273" s="305">
        <v>32400</v>
      </c>
      <c r="U273" s="303"/>
    </row>
    <row r="274" spans="1:21" x14ac:dyDescent="0.25">
      <c r="A274" s="338"/>
      <c r="B274" s="377">
        <v>41940</v>
      </c>
      <c r="C274" s="350" t="s">
        <v>66</v>
      </c>
      <c r="D274" s="513"/>
      <c r="E274" s="349" t="s">
        <v>1912</v>
      </c>
      <c r="F274" s="359"/>
      <c r="G274" s="301"/>
      <c r="H274" s="534"/>
      <c r="I274" s="303"/>
      <c r="J274" s="312"/>
      <c r="K274" s="304"/>
      <c r="L274" s="302"/>
      <c r="M274" s="486"/>
      <c r="N274" s="312"/>
      <c r="O274" s="304"/>
      <c r="P274" s="302"/>
      <c r="Q274" s="486"/>
      <c r="R274" s="312"/>
      <c r="S274" s="351"/>
      <c r="T274" s="305"/>
      <c r="U274" s="303"/>
    </row>
    <row r="275" spans="1:21" x14ac:dyDescent="0.25">
      <c r="A275" s="338"/>
      <c r="B275" s="377" t="s">
        <v>1903</v>
      </c>
      <c r="C275" s="350" t="s">
        <v>19</v>
      </c>
      <c r="D275" s="513"/>
      <c r="E275" s="349" t="s">
        <v>1911</v>
      </c>
      <c r="F275" s="359" t="s">
        <v>64</v>
      </c>
      <c r="G275" s="301"/>
      <c r="H275" s="534"/>
      <c r="I275" s="303"/>
      <c r="J275" s="312"/>
      <c r="K275" s="304"/>
      <c r="L275" s="302"/>
      <c r="M275" s="486"/>
      <c r="N275" s="312"/>
      <c r="O275" s="304"/>
      <c r="P275" s="302"/>
      <c r="Q275" s="486"/>
      <c r="R275" s="312"/>
      <c r="S275" s="351"/>
      <c r="T275" s="302"/>
      <c r="U275" s="303"/>
    </row>
    <row r="276" spans="1:21" x14ac:dyDescent="0.25">
      <c r="A276" s="338"/>
      <c r="B276" s="377"/>
      <c r="C276" s="298" t="s">
        <v>30</v>
      </c>
      <c r="D276" s="511"/>
      <c r="E276" s="336" t="s">
        <v>1834</v>
      </c>
      <c r="F276" s="359"/>
      <c r="G276" s="301">
        <v>11000</v>
      </c>
      <c r="H276" s="534">
        <v>5000</v>
      </c>
      <c r="I276" s="303">
        <v>4000</v>
      </c>
      <c r="J276" s="368"/>
      <c r="K276" s="301">
        <v>6000</v>
      </c>
      <c r="L276" s="302">
        <v>4000</v>
      </c>
      <c r="M276" s="486">
        <v>4000</v>
      </c>
      <c r="N276" s="312"/>
      <c r="O276" s="301">
        <v>2000</v>
      </c>
      <c r="P276" s="302">
        <v>500</v>
      </c>
      <c r="Q276" s="486"/>
      <c r="R276" s="312"/>
      <c r="S276" s="304"/>
      <c r="T276" s="302"/>
      <c r="U276" s="303"/>
    </row>
    <row r="277" spans="1:21" x14ac:dyDescent="0.25">
      <c r="A277" s="338"/>
      <c r="B277" s="374"/>
      <c r="C277" s="298" t="s">
        <v>30</v>
      </c>
      <c r="D277" s="511"/>
      <c r="E277" s="336" t="s">
        <v>1789</v>
      </c>
      <c r="F277" s="359"/>
      <c r="G277" s="301">
        <v>311353</v>
      </c>
      <c r="H277" s="534">
        <v>372418</v>
      </c>
      <c r="I277" s="303">
        <v>198434</v>
      </c>
      <c r="J277" s="312"/>
      <c r="K277" s="301">
        <v>83690</v>
      </c>
      <c r="L277" s="302">
        <v>145698</v>
      </c>
      <c r="M277" s="486">
        <v>199438</v>
      </c>
      <c r="N277" s="312"/>
      <c r="O277" s="301">
        <v>170568</v>
      </c>
      <c r="P277" s="302">
        <v>313350</v>
      </c>
      <c r="Q277" s="486">
        <v>154438</v>
      </c>
      <c r="R277" s="312"/>
      <c r="S277" s="304">
        <v>250000</v>
      </c>
      <c r="T277" s="305">
        <v>50000</v>
      </c>
      <c r="U277" s="306">
        <v>50000</v>
      </c>
    </row>
    <row r="278" spans="1:21" x14ac:dyDescent="0.25">
      <c r="A278" s="338"/>
      <c r="B278" s="374"/>
      <c r="C278" s="298"/>
      <c r="D278" s="511"/>
      <c r="E278" s="336"/>
      <c r="F278" s="345"/>
      <c r="G278" s="301">
        <f>SUM(G161:G277)</f>
        <v>1254603</v>
      </c>
      <c r="H278" s="534">
        <f>SUM(H161:H277)</f>
        <v>1259568</v>
      </c>
      <c r="I278" s="303">
        <f>SUM(I161:I277)</f>
        <v>2683694</v>
      </c>
      <c r="J278" s="312"/>
      <c r="K278" s="301">
        <f>SUM(K160:K277)</f>
        <v>1978393</v>
      </c>
      <c r="L278" s="302">
        <f>SUM(L161:L277)</f>
        <v>1341448</v>
      </c>
      <c r="M278" s="486">
        <f>SUM(M161:M277)</f>
        <v>1878213</v>
      </c>
      <c r="N278" s="312"/>
      <c r="O278" s="301">
        <f>SUM(O161:O277)</f>
        <v>1475220</v>
      </c>
      <c r="P278" s="302">
        <f>SUM(P161:P277)</f>
        <v>1245800</v>
      </c>
      <c r="Q278" s="486">
        <f>SUM(Q161:Q277)</f>
        <v>2253694</v>
      </c>
      <c r="R278" s="312"/>
      <c r="S278" s="301">
        <f>SUM(S161:S277)</f>
        <v>1366950</v>
      </c>
      <c r="T278" s="302">
        <f>SUM(T241:T277)</f>
        <v>97400</v>
      </c>
      <c r="U278" s="303">
        <f>SUM(U237:U277)</f>
        <v>82400</v>
      </c>
    </row>
    <row r="279" spans="1:21" s="390" customFormat="1" x14ac:dyDescent="0.25">
      <c r="A279" s="387"/>
      <c r="B279" s="388"/>
      <c r="C279" s="386"/>
      <c r="D279" s="524"/>
      <c r="E279" s="387"/>
      <c r="F279" s="389" t="s">
        <v>383</v>
      </c>
      <c r="G279" s="386">
        <v>1100000</v>
      </c>
      <c r="H279" s="389">
        <v>1400000</v>
      </c>
      <c r="I279" s="386">
        <v>2300000</v>
      </c>
      <c r="J279" s="386"/>
      <c r="K279" s="386">
        <v>1675000</v>
      </c>
      <c r="L279" s="386">
        <v>1250000</v>
      </c>
      <c r="M279" s="389">
        <v>1550000</v>
      </c>
      <c r="N279" s="386"/>
      <c r="O279" s="386">
        <v>1250000</v>
      </c>
      <c r="P279" s="386">
        <v>1000000</v>
      </c>
      <c r="Q279" s="389">
        <v>2000000</v>
      </c>
      <c r="R279" s="386"/>
      <c r="S279" s="386">
        <v>1500000</v>
      </c>
      <c r="T279" s="386"/>
      <c r="U279" s="386"/>
    </row>
    <row r="280" spans="1:21" s="390" customFormat="1" x14ac:dyDescent="0.25">
      <c r="A280" s="387"/>
      <c r="B280" s="388"/>
      <c r="C280" s="386"/>
      <c r="D280" s="524"/>
      <c r="E280" s="387"/>
      <c r="F280" s="389" t="s">
        <v>895</v>
      </c>
      <c r="G280" s="386">
        <v>1254603</v>
      </c>
      <c r="H280" s="389">
        <f>SUM(H278)</f>
        <v>1259568</v>
      </c>
      <c r="I280" s="386">
        <f>SUM(I278)</f>
        <v>2683694</v>
      </c>
      <c r="J280" s="386"/>
      <c r="K280" s="386">
        <f>SUM(K278)</f>
        <v>1978393</v>
      </c>
      <c r="L280" s="386">
        <f>SUM(L278)</f>
        <v>1341448</v>
      </c>
      <c r="M280" s="389">
        <f>SUM(M278)</f>
        <v>1878213</v>
      </c>
      <c r="N280" s="386"/>
      <c r="O280" s="386">
        <v>1474420</v>
      </c>
      <c r="P280" s="386">
        <v>1245800</v>
      </c>
      <c r="Q280" s="492">
        <f>SUM(Q278)</f>
        <v>2253694</v>
      </c>
      <c r="R280" s="386"/>
      <c r="S280" s="386"/>
      <c r="T280" s="386"/>
      <c r="U280" s="386"/>
    </row>
    <row r="281" spans="1:21" s="390" customFormat="1" x14ac:dyDescent="0.25">
      <c r="A281" s="387"/>
      <c r="B281" s="388"/>
      <c r="C281" s="386"/>
      <c r="D281" s="524"/>
      <c r="E281" s="387"/>
      <c r="F281" s="389" t="s">
        <v>1888</v>
      </c>
      <c r="G281" s="386">
        <v>1254603</v>
      </c>
      <c r="H281" s="389">
        <v>1254168</v>
      </c>
      <c r="I281" s="386">
        <v>2618109</v>
      </c>
      <c r="J281" s="386"/>
      <c r="K281" s="386">
        <v>1899843</v>
      </c>
      <c r="L281" s="386">
        <f>SUM(L280)</f>
        <v>1341448</v>
      </c>
      <c r="M281" s="389">
        <v>1860813</v>
      </c>
      <c r="N281" s="386"/>
      <c r="O281" s="386"/>
      <c r="P281" s="386"/>
      <c r="Q281" s="492">
        <v>2252191</v>
      </c>
      <c r="R281" s="386"/>
      <c r="S281" s="386"/>
      <c r="T281" s="386"/>
      <c r="U281" s="386"/>
    </row>
    <row r="282" spans="1:21" s="390" customFormat="1" x14ac:dyDescent="0.25">
      <c r="A282" s="387"/>
      <c r="B282" s="388"/>
      <c r="C282" s="386"/>
      <c r="D282" s="524"/>
      <c r="E282" s="387"/>
      <c r="F282" s="389" t="s">
        <v>1632</v>
      </c>
      <c r="G282" s="386">
        <f>SUM(G281-G279)</f>
        <v>154603</v>
      </c>
      <c r="H282" s="389">
        <f>SUM(H281-H279)</f>
        <v>-145832</v>
      </c>
      <c r="I282" s="386">
        <f>SUM(I281-I279)</f>
        <v>318109</v>
      </c>
      <c r="J282" s="386"/>
      <c r="K282" s="386">
        <f>SUM(K281-K279)</f>
        <v>224843</v>
      </c>
      <c r="L282" s="386">
        <f>SUM(L281-L279)</f>
        <v>91448</v>
      </c>
      <c r="M282" s="389">
        <f>SUM(M279-M281)</f>
        <v>-310813</v>
      </c>
      <c r="N282" s="386"/>
      <c r="O282" s="386"/>
      <c r="P282" s="386"/>
      <c r="Q282" s="389">
        <f>SUM(Q280-Q279)</f>
        <v>253694</v>
      </c>
      <c r="R282" s="386"/>
      <c r="S282" s="386"/>
      <c r="T282" s="386"/>
      <c r="U282" s="386"/>
    </row>
    <row r="283" spans="1:21" s="369" customFormat="1" x14ac:dyDescent="0.25">
      <c r="A283" s="420"/>
      <c r="B283" s="422"/>
      <c r="C283" s="421"/>
      <c r="D283" s="516"/>
      <c r="E283" s="420"/>
      <c r="F283" s="423"/>
      <c r="G283" s="424"/>
      <c r="H283" s="537"/>
      <c r="I283" s="424"/>
      <c r="J283" s="424"/>
      <c r="K283" s="421"/>
      <c r="L283" s="421"/>
      <c r="M283" s="537"/>
      <c r="N283" s="424"/>
      <c r="O283" s="421"/>
      <c r="P283" s="424"/>
      <c r="Q283" s="416"/>
      <c r="R283" s="424"/>
      <c r="S283" s="421"/>
      <c r="T283" s="424"/>
      <c r="U283" s="424"/>
    </row>
    <row r="284" spans="1:21" s="369" customFormat="1" x14ac:dyDescent="0.25">
      <c r="A284" s="499"/>
      <c r="B284" s="505"/>
      <c r="C284" s="368"/>
      <c r="D284" s="519"/>
      <c r="E284" s="506"/>
      <c r="F284" s="507"/>
      <c r="G284" s="368"/>
      <c r="H284" s="507"/>
      <c r="I284" s="368"/>
      <c r="J284" s="368"/>
      <c r="K284" s="368"/>
      <c r="L284" s="368"/>
      <c r="M284" s="507"/>
      <c r="N284" s="368"/>
      <c r="O284" s="368"/>
      <c r="P284" s="368"/>
      <c r="Q284" s="508"/>
      <c r="R284" s="368"/>
      <c r="S284" s="368"/>
      <c r="T284" s="368"/>
      <c r="U284" s="368"/>
    </row>
    <row r="285" spans="1:21" s="504" customFormat="1" x14ac:dyDescent="0.25">
      <c r="A285" s="499"/>
      <c r="B285" s="502">
        <v>2015</v>
      </c>
      <c r="C285" s="386" t="s">
        <v>1930</v>
      </c>
      <c r="D285" s="524"/>
      <c r="E285" s="506"/>
      <c r="F285" s="389"/>
      <c r="G285" s="368"/>
      <c r="H285" s="507"/>
      <c r="I285" s="368"/>
      <c r="J285" s="368"/>
      <c r="K285" s="368"/>
      <c r="L285" s="368"/>
      <c r="M285" s="507"/>
      <c r="N285" s="368"/>
      <c r="O285" s="368"/>
      <c r="P285" s="368"/>
      <c r="Q285" s="508"/>
      <c r="R285" s="368"/>
      <c r="S285" s="368"/>
      <c r="T285" s="368"/>
      <c r="U285" s="368"/>
    </row>
    <row r="286" spans="1:21" x14ac:dyDescent="0.25">
      <c r="A286" s="335" t="s">
        <v>108</v>
      </c>
      <c r="B286" s="372" t="s">
        <v>4</v>
      </c>
      <c r="C286" s="308" t="s">
        <v>0</v>
      </c>
      <c r="D286" s="509" t="s">
        <v>1933</v>
      </c>
      <c r="E286" s="335" t="s">
        <v>3</v>
      </c>
      <c r="F286" s="449" t="s">
        <v>1931</v>
      </c>
      <c r="G286" s="301" t="s">
        <v>208</v>
      </c>
      <c r="H286" s="538" t="s">
        <v>46</v>
      </c>
      <c r="I286" s="303" t="s">
        <v>52</v>
      </c>
      <c r="J286" s="312"/>
      <c r="K286" s="301" t="s">
        <v>181</v>
      </c>
      <c r="L286" s="302" t="s">
        <v>1239</v>
      </c>
      <c r="M286" s="486" t="s">
        <v>193</v>
      </c>
      <c r="N286" s="312"/>
      <c r="O286" s="301" t="s">
        <v>209</v>
      </c>
      <c r="P286" s="302" t="s">
        <v>210</v>
      </c>
      <c r="Q286" s="493" t="s">
        <v>211</v>
      </c>
      <c r="R286" s="312"/>
      <c r="S286" s="301" t="s">
        <v>212</v>
      </c>
      <c r="T286" s="302" t="s">
        <v>213</v>
      </c>
      <c r="U286" s="303" t="s">
        <v>214</v>
      </c>
    </row>
    <row r="287" spans="1:21" x14ac:dyDescent="0.25">
      <c r="A287" s="338"/>
      <c r="B287" s="374">
        <v>42011</v>
      </c>
      <c r="C287" s="298" t="s">
        <v>30</v>
      </c>
      <c r="D287" s="511">
        <v>1</v>
      </c>
      <c r="E287" s="336" t="s">
        <v>1922</v>
      </c>
      <c r="F287" s="345" t="s">
        <v>30</v>
      </c>
      <c r="G287" s="304"/>
      <c r="H287" s="534"/>
      <c r="I287" s="303"/>
      <c r="J287" s="312"/>
      <c r="K287" s="304"/>
      <c r="L287" s="302"/>
      <c r="M287" s="486"/>
      <c r="N287" s="312"/>
      <c r="O287" s="304"/>
      <c r="P287" s="302"/>
      <c r="Q287" s="486"/>
      <c r="R287" s="312"/>
      <c r="S287" s="304"/>
      <c r="T287" s="302"/>
      <c r="U287" s="303"/>
    </row>
    <row r="288" spans="1:21" x14ac:dyDescent="0.25">
      <c r="A288" s="338" t="s">
        <v>1935</v>
      </c>
      <c r="B288" s="370">
        <v>42016</v>
      </c>
      <c r="C288" s="299" t="s">
        <v>11</v>
      </c>
      <c r="D288" s="511"/>
      <c r="E288" s="338" t="s">
        <v>1934</v>
      </c>
      <c r="F288" s="345" t="s">
        <v>30</v>
      </c>
      <c r="G288" s="304"/>
      <c r="H288" s="534"/>
      <c r="I288" s="303"/>
      <c r="J288" s="312"/>
      <c r="K288" s="304"/>
      <c r="L288" s="302"/>
      <c r="M288" s="486"/>
      <c r="N288" s="312"/>
      <c r="O288" s="304"/>
      <c r="P288" s="302"/>
      <c r="Q288" s="486"/>
      <c r="R288" s="451"/>
      <c r="S288" s="304"/>
      <c r="T288" s="302"/>
      <c r="U288" s="303"/>
    </row>
    <row r="289" spans="1:21" x14ac:dyDescent="0.25">
      <c r="A289" s="338" t="s">
        <v>1923</v>
      </c>
      <c r="B289" s="374">
        <v>42017</v>
      </c>
      <c r="C289" s="298" t="s">
        <v>23</v>
      </c>
      <c r="D289" s="511">
        <v>1</v>
      </c>
      <c r="E289" s="336" t="s">
        <v>1924</v>
      </c>
      <c r="F289" s="345" t="s">
        <v>30</v>
      </c>
      <c r="G289" s="304"/>
      <c r="H289" s="534">
        <v>5000</v>
      </c>
      <c r="I289" s="303"/>
      <c r="J289" s="312"/>
      <c r="K289" s="304"/>
      <c r="L289" s="302"/>
      <c r="M289" s="486"/>
      <c r="N289" s="312"/>
      <c r="O289" s="304"/>
      <c r="P289" s="302"/>
      <c r="Q289" s="486"/>
      <c r="R289" s="451"/>
      <c r="S289" s="304"/>
      <c r="T289" s="302"/>
      <c r="U289" s="303"/>
    </row>
    <row r="290" spans="1:21" x14ac:dyDescent="0.25">
      <c r="A290" s="338"/>
      <c r="B290" s="374">
        <v>42017</v>
      </c>
      <c r="C290" s="298" t="s">
        <v>23</v>
      </c>
      <c r="D290" s="511"/>
      <c r="E290" s="336" t="s">
        <v>1925</v>
      </c>
      <c r="F290" s="345" t="s">
        <v>30</v>
      </c>
      <c r="G290" s="301"/>
      <c r="H290" s="534"/>
      <c r="I290" s="303"/>
      <c r="J290" s="312"/>
      <c r="K290" s="301"/>
      <c r="L290" s="302"/>
      <c r="M290" s="486"/>
      <c r="N290" s="312"/>
      <c r="O290" s="304"/>
      <c r="P290" s="302"/>
      <c r="Q290" s="486"/>
      <c r="R290" s="451"/>
      <c r="S290" s="304"/>
      <c r="T290" s="302"/>
      <c r="U290" s="303"/>
    </row>
    <row r="291" spans="1:21" x14ac:dyDescent="0.25">
      <c r="A291" s="338"/>
      <c r="B291" s="374">
        <v>42019</v>
      </c>
      <c r="C291" s="298" t="s">
        <v>21</v>
      </c>
      <c r="D291" s="511">
        <v>1</v>
      </c>
      <c r="E291" s="336" t="s">
        <v>1926</v>
      </c>
      <c r="F291" s="345" t="s">
        <v>30</v>
      </c>
      <c r="G291" s="304"/>
      <c r="H291" s="534"/>
      <c r="I291" s="303"/>
      <c r="J291" s="312"/>
      <c r="K291" s="304"/>
      <c r="L291" s="302"/>
      <c r="M291" s="486"/>
      <c r="N291" s="312"/>
      <c r="O291" s="304"/>
      <c r="P291" s="302"/>
      <c r="Q291" s="486"/>
      <c r="R291" s="451"/>
      <c r="S291" s="304"/>
      <c r="T291" s="302"/>
      <c r="U291" s="303"/>
    </row>
    <row r="292" spans="1:21" x14ac:dyDescent="0.25">
      <c r="A292" s="338"/>
      <c r="B292" s="374">
        <v>42020</v>
      </c>
      <c r="C292" s="298" t="s">
        <v>11</v>
      </c>
      <c r="D292" s="511">
        <v>1</v>
      </c>
      <c r="E292" s="336" t="s">
        <v>1927</v>
      </c>
      <c r="F292" s="345">
        <v>100000</v>
      </c>
      <c r="G292" s="301">
        <v>102300</v>
      </c>
      <c r="H292" s="534"/>
      <c r="I292" s="303"/>
      <c r="J292" s="312"/>
      <c r="K292" s="304"/>
      <c r="L292" s="302"/>
      <c r="M292" s="486"/>
      <c r="N292" s="312"/>
      <c r="O292" s="304"/>
      <c r="P292" s="302"/>
      <c r="Q292" s="486"/>
      <c r="R292" s="451"/>
      <c r="S292" s="304"/>
      <c r="T292" s="302"/>
      <c r="U292" s="303"/>
    </row>
    <row r="293" spans="1:21" s="307" customFormat="1" x14ac:dyDescent="0.25">
      <c r="A293" s="338" t="s">
        <v>1923</v>
      </c>
      <c r="B293" s="374">
        <v>42024</v>
      </c>
      <c r="C293" s="343" t="s">
        <v>23</v>
      </c>
      <c r="D293" s="511"/>
      <c r="E293" s="385" t="s">
        <v>1929</v>
      </c>
      <c r="F293" s="345" t="s">
        <v>30</v>
      </c>
      <c r="G293" s="304"/>
      <c r="H293" s="534">
        <v>2500</v>
      </c>
      <c r="I293" s="303"/>
      <c r="J293" s="312"/>
      <c r="K293" s="304"/>
      <c r="L293" s="302"/>
      <c r="M293" s="486"/>
      <c r="N293" s="312"/>
      <c r="O293" s="304"/>
      <c r="P293" s="302"/>
      <c r="Q293" s="486"/>
      <c r="R293" s="312"/>
      <c r="S293" s="304"/>
      <c r="T293" s="302"/>
      <c r="U293" s="303"/>
    </row>
    <row r="294" spans="1:21" s="307" customFormat="1" x14ac:dyDescent="0.25">
      <c r="A294" s="344"/>
      <c r="B294" s="374">
        <v>42025</v>
      </c>
      <c r="C294" s="343" t="s">
        <v>23</v>
      </c>
      <c r="D294" s="511">
        <v>1</v>
      </c>
      <c r="E294" s="385" t="s">
        <v>1928</v>
      </c>
      <c r="F294" s="345">
        <v>150000</v>
      </c>
      <c r="G294" s="301">
        <v>84300</v>
      </c>
      <c r="H294" s="534">
        <v>34400</v>
      </c>
      <c r="I294" s="303"/>
      <c r="J294" s="312"/>
      <c r="K294" s="304"/>
      <c r="L294" s="302"/>
      <c r="M294" s="486"/>
      <c r="N294" s="312"/>
      <c r="O294" s="304"/>
      <c r="P294" s="302"/>
      <c r="Q294" s="486"/>
      <c r="R294" s="312"/>
      <c r="S294" s="304"/>
      <c r="T294" s="302"/>
      <c r="U294" s="303"/>
    </row>
    <row r="295" spans="1:21" s="307" customFormat="1" x14ac:dyDescent="0.25">
      <c r="A295" s="344"/>
      <c r="B295" s="370">
        <v>42028</v>
      </c>
      <c r="C295" s="311" t="s">
        <v>21</v>
      </c>
      <c r="D295" s="511">
        <v>1</v>
      </c>
      <c r="E295" s="344" t="s">
        <v>1932</v>
      </c>
      <c r="F295" s="345" t="s">
        <v>1596</v>
      </c>
      <c r="G295" s="301"/>
      <c r="H295" s="534"/>
      <c r="I295" s="306"/>
      <c r="J295" s="312"/>
      <c r="K295" s="304"/>
      <c r="L295" s="302"/>
      <c r="M295" s="486"/>
      <c r="N295" s="312"/>
      <c r="O295" s="304"/>
      <c r="P295" s="302"/>
      <c r="Q295" s="486"/>
      <c r="R295" s="312"/>
      <c r="S295" s="304"/>
      <c r="T295" s="302"/>
      <c r="U295" s="303"/>
    </row>
    <row r="296" spans="1:21" x14ac:dyDescent="0.25">
      <c r="A296" s="338"/>
      <c r="B296" s="374">
        <v>42037</v>
      </c>
      <c r="C296" s="298" t="s">
        <v>11</v>
      </c>
      <c r="D296" s="511">
        <v>1</v>
      </c>
      <c r="E296" s="336" t="s">
        <v>620</v>
      </c>
      <c r="F296" s="345">
        <v>96000</v>
      </c>
      <c r="G296" s="301"/>
      <c r="H296" s="534">
        <v>260600</v>
      </c>
      <c r="I296" s="306"/>
      <c r="J296" s="312"/>
      <c r="K296" s="304"/>
      <c r="L296" s="302"/>
      <c r="M296" s="486"/>
      <c r="N296" s="312"/>
      <c r="O296" s="304"/>
      <c r="P296" s="302"/>
      <c r="Q296" s="486"/>
      <c r="R296" s="312"/>
      <c r="S296" s="304"/>
      <c r="T296" s="302"/>
      <c r="U296" s="303"/>
    </row>
    <row r="297" spans="1:21" x14ac:dyDescent="0.25">
      <c r="A297" s="338"/>
      <c r="B297" s="374">
        <v>42041</v>
      </c>
      <c r="C297" s="298" t="s">
        <v>11</v>
      </c>
      <c r="D297" s="511">
        <v>1</v>
      </c>
      <c r="E297" s="336" t="s">
        <v>1992</v>
      </c>
      <c r="F297" s="345">
        <v>33400</v>
      </c>
      <c r="G297" s="301"/>
      <c r="H297" s="534">
        <v>33400</v>
      </c>
      <c r="I297" s="306"/>
      <c r="J297" s="312"/>
      <c r="K297" s="304"/>
      <c r="L297" s="302"/>
      <c r="M297" s="486"/>
      <c r="N297" s="312"/>
      <c r="O297" s="304"/>
      <c r="P297" s="302"/>
      <c r="Q297" s="486"/>
      <c r="R297" s="451"/>
      <c r="S297" s="304"/>
      <c r="T297" s="302"/>
      <c r="U297" s="303"/>
    </row>
    <row r="298" spans="1:21" ht="30" x14ac:dyDescent="0.25">
      <c r="A298" s="338"/>
      <c r="B298" s="374">
        <v>42041</v>
      </c>
      <c r="C298" s="298" t="s">
        <v>19</v>
      </c>
      <c r="D298" s="512"/>
      <c r="E298" s="336" t="s">
        <v>1938</v>
      </c>
      <c r="F298" s="345">
        <v>96000</v>
      </c>
      <c r="G298" s="304"/>
      <c r="H298" s="534">
        <v>32400</v>
      </c>
      <c r="I298" s="303">
        <v>33400</v>
      </c>
      <c r="J298" s="312"/>
      <c r="K298" s="304"/>
      <c r="L298" s="302"/>
      <c r="M298" s="486"/>
      <c r="N298" s="312"/>
      <c r="O298" s="304"/>
      <c r="P298" s="302"/>
      <c r="Q298" s="486"/>
      <c r="R298" s="451"/>
      <c r="S298" s="304"/>
      <c r="T298" s="302"/>
      <c r="U298" s="303"/>
    </row>
    <row r="299" spans="1:21" s="307" customFormat="1" x14ac:dyDescent="0.25">
      <c r="A299" s="344"/>
      <c r="B299" s="374">
        <v>42044</v>
      </c>
      <c r="C299" s="343" t="s">
        <v>21</v>
      </c>
      <c r="D299" s="512"/>
      <c r="E299" s="385" t="s">
        <v>1991</v>
      </c>
      <c r="F299" s="345" t="s">
        <v>64</v>
      </c>
      <c r="G299" s="301"/>
      <c r="H299" s="535"/>
      <c r="I299" s="306"/>
      <c r="J299" s="312"/>
      <c r="K299" s="304"/>
      <c r="L299" s="302"/>
      <c r="M299" s="486"/>
      <c r="N299" s="312"/>
      <c r="O299" s="304"/>
      <c r="P299" s="302"/>
      <c r="Q299" s="486"/>
      <c r="R299" s="312"/>
      <c r="S299" s="304"/>
      <c r="T299" s="302"/>
      <c r="U299" s="303"/>
    </row>
    <row r="300" spans="1:21" s="307" customFormat="1" x14ac:dyDescent="0.25">
      <c r="A300" s="344"/>
      <c r="B300" s="374">
        <v>42044</v>
      </c>
      <c r="C300" s="343" t="s">
        <v>21</v>
      </c>
      <c r="D300" s="512">
        <v>1</v>
      </c>
      <c r="E300" s="385" t="s">
        <v>1941</v>
      </c>
      <c r="F300" s="345" t="s">
        <v>30</v>
      </c>
      <c r="G300" s="304"/>
      <c r="H300" s="534"/>
      <c r="I300" s="303"/>
      <c r="J300" s="312"/>
      <c r="K300" s="304"/>
      <c r="L300" s="302"/>
      <c r="M300" s="486"/>
      <c r="N300" s="312"/>
      <c r="O300" s="304"/>
      <c r="P300" s="302"/>
      <c r="Q300" s="486"/>
      <c r="R300" s="312"/>
      <c r="S300" s="304"/>
      <c r="T300" s="302"/>
      <c r="U300" s="303"/>
    </row>
    <row r="301" spans="1:21" x14ac:dyDescent="0.25">
      <c r="A301" s="338"/>
      <c r="B301" s="374">
        <v>42044</v>
      </c>
      <c r="C301" s="298" t="s">
        <v>21</v>
      </c>
      <c r="D301" s="512">
        <v>1</v>
      </c>
      <c r="E301" s="336" t="s">
        <v>166</v>
      </c>
      <c r="F301" s="345">
        <v>160000</v>
      </c>
      <c r="G301" s="301"/>
      <c r="H301" s="491"/>
      <c r="I301" s="306"/>
      <c r="J301" s="312"/>
      <c r="K301" s="304"/>
      <c r="L301" s="302"/>
      <c r="M301" s="486"/>
      <c r="N301" s="312"/>
      <c r="O301" s="304"/>
      <c r="P301" s="302"/>
      <c r="Q301" s="486"/>
      <c r="R301" s="312"/>
      <c r="S301" s="304"/>
      <c r="T301" s="302"/>
      <c r="U301" s="303"/>
    </row>
    <row r="302" spans="1:21" x14ac:dyDescent="0.25">
      <c r="A302" s="338"/>
      <c r="B302" s="373">
        <v>42045</v>
      </c>
      <c r="C302" s="310" t="s">
        <v>23</v>
      </c>
      <c r="D302" s="510"/>
      <c r="E302" s="340" t="s">
        <v>1943</v>
      </c>
      <c r="F302" s="525"/>
      <c r="G302" s="301"/>
      <c r="H302" s="534">
        <v>1000</v>
      </c>
      <c r="I302" s="303">
        <v>7000</v>
      </c>
      <c r="J302" s="312"/>
      <c r="K302" s="304"/>
      <c r="L302" s="302"/>
      <c r="M302" s="486"/>
      <c r="N302" s="312"/>
      <c r="O302" s="304"/>
      <c r="P302" s="302"/>
      <c r="Q302" s="486"/>
      <c r="R302" s="451"/>
      <c r="S302" s="304"/>
      <c r="T302" s="302"/>
      <c r="U302" s="303"/>
    </row>
    <row r="303" spans="1:21" x14ac:dyDescent="0.25">
      <c r="A303" s="338" t="s">
        <v>1944</v>
      </c>
      <c r="B303" s="374">
        <v>42046</v>
      </c>
      <c r="C303" s="298" t="s">
        <v>23</v>
      </c>
      <c r="D303" s="511">
        <v>1</v>
      </c>
      <c r="E303" s="336" t="s">
        <v>1942</v>
      </c>
      <c r="F303" s="345">
        <v>10000</v>
      </c>
      <c r="G303" s="301"/>
      <c r="H303" s="491"/>
      <c r="I303" s="303"/>
      <c r="J303" s="312"/>
      <c r="K303" s="304"/>
      <c r="L303" s="302"/>
      <c r="M303" s="486"/>
      <c r="N303" s="312"/>
      <c r="O303" s="304"/>
      <c r="P303" s="302"/>
      <c r="Q303" s="486"/>
      <c r="R303" s="451"/>
      <c r="S303" s="304"/>
      <c r="T303" s="302"/>
      <c r="U303" s="303"/>
    </row>
    <row r="304" spans="1:21" x14ac:dyDescent="0.25">
      <c r="A304" s="338"/>
      <c r="B304" s="374">
        <v>42046</v>
      </c>
      <c r="C304" s="298" t="s">
        <v>19</v>
      </c>
      <c r="D304" s="511"/>
      <c r="E304" s="336" t="s">
        <v>1993</v>
      </c>
      <c r="F304" s="345"/>
      <c r="G304" s="301"/>
      <c r="H304" s="534">
        <v>64800</v>
      </c>
      <c r="I304" s="303"/>
      <c r="J304" s="312"/>
      <c r="K304" s="304"/>
      <c r="L304" s="302"/>
      <c r="M304" s="486"/>
      <c r="N304" s="312"/>
      <c r="O304" s="304"/>
      <c r="P304" s="302"/>
      <c r="Q304" s="486"/>
      <c r="R304" s="451"/>
      <c r="S304" s="304"/>
      <c r="T304" s="302"/>
      <c r="U304" s="303"/>
    </row>
    <row r="305" spans="1:21" x14ac:dyDescent="0.25">
      <c r="A305" s="338" t="s">
        <v>1969</v>
      </c>
      <c r="B305" s="374">
        <v>42047</v>
      </c>
      <c r="C305" s="298" t="s">
        <v>23</v>
      </c>
      <c r="D305" s="511">
        <v>1</v>
      </c>
      <c r="E305" s="336" t="s">
        <v>1968</v>
      </c>
      <c r="F305" s="345" t="s">
        <v>30</v>
      </c>
      <c r="G305" s="301"/>
      <c r="H305" s="491"/>
      <c r="I305" s="303"/>
      <c r="J305" s="312"/>
      <c r="K305" s="304"/>
      <c r="L305" s="302"/>
      <c r="M305" s="486"/>
      <c r="N305" s="312"/>
      <c r="O305" s="304"/>
      <c r="P305" s="302"/>
      <c r="Q305" s="486"/>
      <c r="R305" s="451"/>
      <c r="S305" s="304"/>
      <c r="T305" s="302"/>
      <c r="U305" s="303"/>
    </row>
    <row r="306" spans="1:21" x14ac:dyDescent="0.25">
      <c r="A306" s="338"/>
      <c r="B306" s="374">
        <v>42048</v>
      </c>
      <c r="C306" s="298" t="s">
        <v>23</v>
      </c>
      <c r="D306" s="511"/>
      <c r="E306" s="336" t="s">
        <v>1994</v>
      </c>
      <c r="F306" s="345" t="s">
        <v>30</v>
      </c>
      <c r="G306" s="301"/>
      <c r="H306" s="491"/>
      <c r="I306" s="303"/>
      <c r="J306" s="312"/>
      <c r="K306" s="304"/>
      <c r="L306" s="302"/>
      <c r="M306" s="486"/>
      <c r="N306" s="312"/>
      <c r="O306" s="304"/>
      <c r="P306" s="302"/>
      <c r="Q306" s="486"/>
      <c r="R306" s="451"/>
      <c r="S306" s="304"/>
      <c r="T306" s="302"/>
      <c r="U306" s="303"/>
    </row>
    <row r="307" spans="1:21" x14ac:dyDescent="0.25">
      <c r="A307" s="338" t="s">
        <v>1958</v>
      </c>
      <c r="B307" s="370">
        <v>42049</v>
      </c>
      <c r="C307" s="299" t="s">
        <v>11</v>
      </c>
      <c r="D307" s="511">
        <v>1</v>
      </c>
      <c r="E307" s="338" t="s">
        <v>1957</v>
      </c>
      <c r="F307" s="345">
        <v>66800</v>
      </c>
      <c r="G307" s="301"/>
      <c r="H307" s="535"/>
      <c r="I307" s="353"/>
      <c r="J307" s="312"/>
      <c r="K307" s="304" t="s">
        <v>64</v>
      </c>
      <c r="L307" s="302"/>
      <c r="M307" s="486"/>
      <c r="N307" s="312"/>
      <c r="O307" s="304"/>
      <c r="P307" s="302"/>
      <c r="Q307" s="486"/>
      <c r="R307" s="451"/>
      <c r="S307" s="304"/>
      <c r="T307" s="302"/>
      <c r="U307" s="303"/>
    </row>
    <row r="308" spans="1:21" s="307" customFormat="1" ht="15.75" customHeight="1" x14ac:dyDescent="0.25">
      <c r="A308" s="380"/>
      <c r="B308" s="374">
        <v>42051</v>
      </c>
      <c r="C308" s="343" t="s">
        <v>66</v>
      </c>
      <c r="D308" s="512">
        <v>1</v>
      </c>
      <c r="E308" s="385" t="s">
        <v>1956</v>
      </c>
      <c r="F308" s="361">
        <v>150000</v>
      </c>
      <c r="G308" s="301"/>
      <c r="H308" s="534">
        <v>128700</v>
      </c>
      <c r="I308" s="303">
        <v>33400</v>
      </c>
      <c r="J308" s="312"/>
      <c r="K308" s="304"/>
      <c r="L308" s="302"/>
      <c r="M308" s="486"/>
      <c r="N308" s="312"/>
      <c r="O308" s="304"/>
      <c r="P308" s="302"/>
      <c r="Q308" s="486"/>
      <c r="R308" s="312"/>
      <c r="S308" s="304"/>
      <c r="T308" s="366"/>
      <c r="U308" s="353"/>
    </row>
    <row r="309" spans="1:21" s="307" customFormat="1" ht="15.75" customHeight="1" x14ac:dyDescent="0.25">
      <c r="A309" s="380" t="s">
        <v>1999</v>
      </c>
      <c r="B309" s="374">
        <v>42055</v>
      </c>
      <c r="C309" s="343" t="s">
        <v>19</v>
      </c>
      <c r="D309" s="512"/>
      <c r="E309" s="385" t="s">
        <v>1995</v>
      </c>
      <c r="F309" s="361">
        <v>33400</v>
      </c>
      <c r="G309" s="301"/>
      <c r="H309" s="534">
        <v>32400</v>
      </c>
      <c r="I309" s="306"/>
      <c r="J309" s="312"/>
      <c r="K309" s="304"/>
      <c r="L309" s="302"/>
      <c r="M309" s="486"/>
      <c r="N309" s="312"/>
      <c r="O309" s="304"/>
      <c r="P309" s="302"/>
      <c r="Q309" s="486"/>
      <c r="R309" s="312"/>
      <c r="S309" s="304"/>
      <c r="T309" s="366"/>
      <c r="U309" s="353"/>
    </row>
    <row r="310" spans="1:21" ht="30" x14ac:dyDescent="0.25">
      <c r="A310" s="338" t="s">
        <v>1948</v>
      </c>
      <c r="B310" s="374">
        <v>42059</v>
      </c>
      <c r="C310" s="298" t="s">
        <v>19</v>
      </c>
      <c r="D310" s="512">
        <v>1</v>
      </c>
      <c r="E310" s="336" t="s">
        <v>1949</v>
      </c>
      <c r="F310" s="361" t="s">
        <v>30</v>
      </c>
      <c r="G310" s="301"/>
      <c r="H310" s="491"/>
      <c r="I310" s="303"/>
      <c r="J310" s="312"/>
      <c r="K310" s="304"/>
      <c r="L310" s="302"/>
      <c r="M310" s="486"/>
      <c r="N310" s="312"/>
      <c r="O310" s="304"/>
      <c r="P310" s="302"/>
      <c r="Q310" s="486"/>
      <c r="R310" s="312"/>
      <c r="S310" s="304"/>
      <c r="T310" s="302"/>
      <c r="U310" s="303"/>
    </row>
    <row r="311" spans="1:21" x14ac:dyDescent="0.25">
      <c r="A311" s="338"/>
      <c r="B311" s="374">
        <v>42059</v>
      </c>
      <c r="C311" s="298" t="s">
        <v>23</v>
      </c>
      <c r="D311" s="511">
        <v>1</v>
      </c>
      <c r="E311" s="336" t="s">
        <v>1946</v>
      </c>
      <c r="F311" s="345">
        <v>40000</v>
      </c>
      <c r="G311" s="301"/>
      <c r="H311" s="534">
        <v>1000</v>
      </c>
      <c r="I311" s="303">
        <v>6500</v>
      </c>
      <c r="J311" s="312"/>
      <c r="K311" s="304"/>
      <c r="L311" s="302"/>
      <c r="M311" s="486"/>
      <c r="N311" s="312"/>
      <c r="O311" s="304"/>
      <c r="P311" s="302"/>
      <c r="Q311" s="486"/>
      <c r="R311" s="451"/>
      <c r="S311" s="304"/>
      <c r="T311" s="302"/>
      <c r="U311" s="303"/>
    </row>
    <row r="312" spans="1:21" ht="30" x14ac:dyDescent="0.25">
      <c r="A312" s="338"/>
      <c r="B312" s="374">
        <v>42060</v>
      </c>
      <c r="C312" s="298" t="s">
        <v>19</v>
      </c>
      <c r="D312" s="512">
        <v>1</v>
      </c>
      <c r="E312" s="336" t="s">
        <v>1947</v>
      </c>
      <c r="F312" s="361">
        <v>100000</v>
      </c>
      <c r="G312" s="301"/>
      <c r="H312" s="534">
        <v>65800</v>
      </c>
      <c r="I312" s="306"/>
      <c r="J312" s="312"/>
      <c r="K312" s="304"/>
      <c r="L312" s="302"/>
      <c r="M312" s="486"/>
      <c r="N312" s="312"/>
      <c r="O312" s="304"/>
      <c r="P312" s="302"/>
      <c r="Q312" s="486"/>
      <c r="R312" s="312"/>
      <c r="S312" s="304"/>
      <c r="T312" s="302"/>
      <c r="U312" s="303"/>
    </row>
    <row r="313" spans="1:21" x14ac:dyDescent="0.25">
      <c r="A313" s="338"/>
      <c r="B313" s="374">
        <v>42060</v>
      </c>
      <c r="C313" s="298" t="s">
        <v>19</v>
      </c>
      <c r="D313" s="512"/>
      <c r="E313" s="336" t="s">
        <v>2015</v>
      </c>
      <c r="F313" s="361" t="s">
        <v>30</v>
      </c>
      <c r="G313" s="301"/>
      <c r="H313" s="534"/>
      <c r="I313" s="306"/>
      <c r="J313" s="312"/>
      <c r="K313" s="304"/>
      <c r="L313" s="302"/>
      <c r="M313" s="486"/>
      <c r="N313" s="312"/>
      <c r="O313" s="304"/>
      <c r="P313" s="302"/>
      <c r="Q313" s="486"/>
      <c r="R313" s="312"/>
      <c r="S313" s="304"/>
      <c r="T313" s="302"/>
      <c r="U313" s="303"/>
    </row>
    <row r="314" spans="1:21" s="307" customFormat="1" x14ac:dyDescent="0.25">
      <c r="A314" s="338" t="s">
        <v>1950</v>
      </c>
      <c r="B314" s="370">
        <v>42064</v>
      </c>
      <c r="C314" s="311" t="s">
        <v>66</v>
      </c>
      <c r="D314" s="513"/>
      <c r="E314" s="344" t="s">
        <v>2017</v>
      </c>
      <c r="F314" s="361" t="s">
        <v>1596</v>
      </c>
      <c r="G314" s="301"/>
      <c r="H314" s="491"/>
      <c r="I314" s="303"/>
      <c r="J314" s="312"/>
      <c r="K314" s="304"/>
      <c r="L314" s="302"/>
      <c r="M314" s="486"/>
      <c r="N314" s="312"/>
      <c r="O314" s="304"/>
      <c r="P314" s="302"/>
      <c r="Q314" s="486"/>
      <c r="R314" s="312"/>
      <c r="S314" s="304"/>
      <c r="T314" s="366"/>
      <c r="U314" s="353"/>
    </row>
    <row r="315" spans="1:21" s="307" customFormat="1" x14ac:dyDescent="0.25">
      <c r="A315" s="338"/>
      <c r="B315" s="374">
        <v>42066</v>
      </c>
      <c r="C315" s="343" t="s">
        <v>23</v>
      </c>
      <c r="D315" s="512"/>
      <c r="E315" s="385" t="s">
        <v>1970</v>
      </c>
      <c r="F315" s="361" t="s">
        <v>30</v>
      </c>
      <c r="G315" s="301"/>
      <c r="H315" s="491"/>
      <c r="I315" s="303">
        <v>7500</v>
      </c>
      <c r="J315" s="312"/>
      <c r="K315" s="304"/>
      <c r="L315" s="302"/>
      <c r="M315" s="486"/>
      <c r="N315" s="312"/>
      <c r="O315" s="304"/>
      <c r="P315" s="302"/>
      <c r="Q315" s="486"/>
      <c r="R315" s="451"/>
      <c r="S315" s="304"/>
      <c r="T315" s="302"/>
      <c r="U315" s="306"/>
    </row>
    <row r="316" spans="1:21" x14ac:dyDescent="0.25">
      <c r="A316" s="338"/>
      <c r="B316" s="374">
        <v>42068</v>
      </c>
      <c r="C316" s="298" t="s">
        <v>11</v>
      </c>
      <c r="D316" s="512">
        <v>1</v>
      </c>
      <c r="E316" s="336" t="s">
        <v>1945</v>
      </c>
      <c r="F316" s="345">
        <v>85000</v>
      </c>
      <c r="G316" s="301">
        <v>85000</v>
      </c>
      <c r="H316" s="491"/>
      <c r="I316" s="303"/>
      <c r="J316" s="312"/>
      <c r="K316" s="304"/>
      <c r="L316" s="302"/>
      <c r="M316" s="486"/>
      <c r="N316" s="312"/>
      <c r="O316" s="304"/>
      <c r="P316" s="302"/>
      <c r="Q316" s="486"/>
      <c r="R316" s="451"/>
      <c r="S316" s="304"/>
      <c r="T316" s="302"/>
      <c r="U316" s="303"/>
    </row>
    <row r="317" spans="1:21" s="307" customFormat="1" x14ac:dyDescent="0.25">
      <c r="A317" s="338"/>
      <c r="B317" s="374">
        <v>42072</v>
      </c>
      <c r="C317" s="343" t="s">
        <v>66</v>
      </c>
      <c r="D317" s="512">
        <v>1</v>
      </c>
      <c r="E317" s="385" t="s">
        <v>1953</v>
      </c>
      <c r="F317" s="361">
        <v>125000</v>
      </c>
      <c r="G317" s="301"/>
      <c r="H317" s="534">
        <v>86800</v>
      </c>
      <c r="I317" s="303">
        <v>127800</v>
      </c>
      <c r="J317" s="312"/>
      <c r="K317" s="304"/>
      <c r="L317" s="302"/>
      <c r="M317" s="486"/>
      <c r="N317" s="312"/>
      <c r="O317" s="304"/>
      <c r="P317" s="302"/>
      <c r="Q317" s="486"/>
      <c r="R317" s="312"/>
      <c r="S317" s="304"/>
      <c r="T317" s="302"/>
      <c r="U317" s="306"/>
    </row>
    <row r="318" spans="1:21" s="307" customFormat="1" ht="15.75" customHeight="1" x14ac:dyDescent="0.25">
      <c r="A318" s="338"/>
      <c r="B318" s="374">
        <v>42072</v>
      </c>
      <c r="C318" s="343" t="s">
        <v>66</v>
      </c>
      <c r="D318" s="512">
        <v>1</v>
      </c>
      <c r="E318" s="385" t="s">
        <v>1954</v>
      </c>
      <c r="F318" s="361">
        <v>75000</v>
      </c>
      <c r="G318" s="301"/>
      <c r="H318" s="491"/>
      <c r="I318" s="306"/>
      <c r="J318" s="312"/>
      <c r="K318" s="304"/>
      <c r="L318" s="302"/>
      <c r="M318" s="486"/>
      <c r="N318" s="312"/>
      <c r="O318" s="304"/>
      <c r="P318" s="302"/>
      <c r="Q318" s="486"/>
      <c r="R318" s="312"/>
      <c r="S318" s="304"/>
      <c r="T318" s="302"/>
      <c r="U318" s="306"/>
    </row>
    <row r="319" spans="1:21" x14ac:dyDescent="0.25">
      <c r="A319" s="338"/>
      <c r="B319" s="370">
        <v>42076</v>
      </c>
      <c r="C319" s="299" t="s">
        <v>66</v>
      </c>
      <c r="D319" s="513"/>
      <c r="E319" s="338" t="s">
        <v>2166</v>
      </c>
      <c r="F319" s="361" t="s">
        <v>30</v>
      </c>
      <c r="G319" s="301"/>
      <c r="H319" s="534"/>
      <c r="I319" s="303"/>
      <c r="J319" s="312"/>
      <c r="K319" s="304"/>
      <c r="L319" s="302"/>
      <c r="M319" s="486"/>
      <c r="N319" s="312"/>
      <c r="O319" s="304"/>
      <c r="P319" s="302"/>
      <c r="Q319" s="486"/>
      <c r="R319" s="312"/>
      <c r="S319" s="304"/>
      <c r="T319" s="302"/>
      <c r="U319" s="303"/>
    </row>
    <row r="320" spans="1:21" x14ac:dyDescent="0.25">
      <c r="A320" s="338"/>
      <c r="B320" s="374">
        <v>42081</v>
      </c>
      <c r="C320" s="298" t="s">
        <v>23</v>
      </c>
      <c r="D320" s="512">
        <v>1</v>
      </c>
      <c r="E320" s="336" t="s">
        <v>1962</v>
      </c>
      <c r="F320" s="361" t="s">
        <v>30</v>
      </c>
      <c r="G320" s="301"/>
      <c r="H320" s="534"/>
      <c r="I320" s="303"/>
      <c r="J320" s="312"/>
      <c r="K320" s="304"/>
      <c r="L320" s="302"/>
      <c r="M320" s="486"/>
      <c r="N320" s="312"/>
      <c r="O320" s="304"/>
      <c r="P320" s="302"/>
      <c r="Q320" s="486"/>
      <c r="R320" s="312"/>
      <c r="S320" s="304"/>
      <c r="T320" s="302"/>
      <c r="U320" s="303"/>
    </row>
    <row r="321" spans="1:21" ht="30" x14ac:dyDescent="0.25">
      <c r="A321" s="338"/>
      <c r="B321" s="374">
        <v>42083</v>
      </c>
      <c r="C321" s="298" t="s">
        <v>1936</v>
      </c>
      <c r="D321" s="512">
        <v>1</v>
      </c>
      <c r="E321" s="336" t="s">
        <v>1937</v>
      </c>
      <c r="F321" s="345">
        <v>300000</v>
      </c>
      <c r="G321" s="301"/>
      <c r="H321" s="534"/>
      <c r="I321" s="303">
        <v>277400</v>
      </c>
      <c r="J321" s="312"/>
      <c r="K321" s="304"/>
      <c r="L321" s="302"/>
      <c r="M321" s="486"/>
      <c r="N321" s="312"/>
      <c r="O321" s="304"/>
      <c r="P321" s="302"/>
      <c r="Q321" s="486"/>
      <c r="R321" s="312"/>
      <c r="S321" s="304"/>
      <c r="T321" s="302"/>
      <c r="U321" s="303"/>
    </row>
    <row r="322" spans="1:21" x14ac:dyDescent="0.25">
      <c r="A322" s="338"/>
      <c r="B322" s="374">
        <v>42083</v>
      </c>
      <c r="C322" s="298" t="s">
        <v>30</v>
      </c>
      <c r="D322" s="511">
        <v>1</v>
      </c>
      <c r="E322" s="336" t="s">
        <v>1959</v>
      </c>
      <c r="F322" s="361" t="s">
        <v>30</v>
      </c>
      <c r="G322" s="301"/>
      <c r="H322" s="534">
        <v>5000</v>
      </c>
      <c r="I322" s="303"/>
      <c r="J322" s="312"/>
      <c r="K322" s="304"/>
      <c r="L322" s="302"/>
      <c r="M322" s="486"/>
      <c r="N322" s="312"/>
      <c r="O322" s="304"/>
      <c r="P322" s="302"/>
      <c r="Q322" s="486"/>
      <c r="R322" s="312"/>
      <c r="S322" s="304"/>
      <c r="T322" s="302"/>
      <c r="U322" s="303"/>
    </row>
    <row r="323" spans="1:21" x14ac:dyDescent="0.25">
      <c r="A323" s="338"/>
      <c r="B323" s="374">
        <v>42090</v>
      </c>
      <c r="C323" s="298" t="s">
        <v>11</v>
      </c>
      <c r="D323" s="511"/>
      <c r="E323" s="336" t="s">
        <v>2008</v>
      </c>
      <c r="F323" s="361">
        <v>10000</v>
      </c>
      <c r="G323" s="301"/>
      <c r="H323" s="534"/>
      <c r="I323" s="303">
        <v>10000</v>
      </c>
      <c r="J323" s="312"/>
      <c r="K323" s="304"/>
      <c r="L323" s="302"/>
      <c r="M323" s="486"/>
      <c r="N323" s="312"/>
      <c r="O323" s="304"/>
      <c r="P323" s="302"/>
      <c r="Q323" s="486"/>
      <c r="R323" s="312"/>
      <c r="S323" s="304"/>
      <c r="T323" s="302"/>
      <c r="U323" s="303"/>
    </row>
    <row r="324" spans="1:21" x14ac:dyDescent="0.25">
      <c r="A324" s="338"/>
      <c r="B324" s="370" t="s">
        <v>2005</v>
      </c>
      <c r="C324" s="299" t="s">
        <v>11</v>
      </c>
      <c r="D324" s="511"/>
      <c r="E324" s="338" t="s">
        <v>1996</v>
      </c>
      <c r="F324" s="361">
        <v>65000</v>
      </c>
      <c r="G324" s="304"/>
      <c r="H324" s="491"/>
      <c r="I324" s="303">
        <v>33400</v>
      </c>
      <c r="J324" s="313"/>
      <c r="K324" s="304"/>
      <c r="L324" s="305"/>
      <c r="M324" s="487"/>
      <c r="N324" s="313"/>
      <c r="O324" s="304"/>
      <c r="P324" s="305"/>
      <c r="Q324" s="487"/>
      <c r="R324" s="313"/>
      <c r="S324" s="304"/>
      <c r="T324" s="305"/>
      <c r="U324" s="306"/>
    </row>
    <row r="325" spans="1:21" x14ac:dyDescent="0.25">
      <c r="A325" s="562"/>
      <c r="B325" s="563"/>
      <c r="C325" s="564"/>
      <c r="D325" s="565"/>
      <c r="E325" s="562"/>
      <c r="F325" s="501"/>
      <c r="G325" s="313"/>
      <c r="H325" s="501"/>
      <c r="I325" s="313"/>
      <c r="J325" s="313"/>
      <c r="K325" s="313"/>
      <c r="L325" s="313"/>
      <c r="M325" s="501"/>
      <c r="N325" s="313"/>
      <c r="O325" s="313"/>
      <c r="P325" s="313"/>
      <c r="Q325" s="501"/>
      <c r="R325" s="313"/>
      <c r="S325" s="313"/>
      <c r="T325" s="313"/>
      <c r="U325" s="313"/>
    </row>
    <row r="326" spans="1:21" x14ac:dyDescent="0.25">
      <c r="A326" s="338"/>
      <c r="B326" s="374">
        <v>42103</v>
      </c>
      <c r="C326" s="298" t="s">
        <v>21</v>
      </c>
      <c r="D326" s="512">
        <v>1</v>
      </c>
      <c r="E326" s="336" t="s">
        <v>1819</v>
      </c>
      <c r="F326" s="361">
        <v>1000000</v>
      </c>
      <c r="G326" s="304"/>
      <c r="H326" s="534">
        <v>132400</v>
      </c>
      <c r="I326" s="303">
        <v>831200</v>
      </c>
      <c r="J326" s="312"/>
      <c r="K326" s="488">
        <v>100200</v>
      </c>
      <c r="L326" s="534"/>
      <c r="M326" s="486"/>
      <c r="N326" s="312"/>
      <c r="O326" s="304"/>
      <c r="P326" s="302"/>
      <c r="Q326" s="486"/>
      <c r="R326" s="312"/>
      <c r="S326" s="304"/>
      <c r="T326" s="302"/>
      <c r="U326" s="303"/>
    </row>
    <row r="327" spans="1:21" x14ac:dyDescent="0.25">
      <c r="A327" s="338"/>
      <c r="B327" s="374">
        <v>42113</v>
      </c>
      <c r="C327" s="298" t="s">
        <v>21</v>
      </c>
      <c r="D327" s="511">
        <v>1</v>
      </c>
      <c r="E327" s="336" t="s">
        <v>2154</v>
      </c>
      <c r="F327" s="361">
        <v>30000</v>
      </c>
      <c r="G327" s="301"/>
      <c r="H327" s="491"/>
      <c r="I327" s="303">
        <v>2000</v>
      </c>
      <c r="J327" s="312"/>
      <c r="K327" s="488">
        <v>28000</v>
      </c>
      <c r="L327" s="534"/>
      <c r="M327" s="486"/>
      <c r="N327" s="312"/>
      <c r="O327" s="304"/>
      <c r="P327" s="302"/>
      <c r="Q327" s="486"/>
      <c r="R327" s="312"/>
      <c r="S327" s="304"/>
      <c r="T327" s="302"/>
      <c r="U327" s="303"/>
    </row>
    <row r="328" spans="1:21" x14ac:dyDescent="0.25">
      <c r="A328" s="338"/>
      <c r="B328" s="374">
        <v>42114</v>
      </c>
      <c r="C328" s="298" t="s">
        <v>21</v>
      </c>
      <c r="D328" s="512">
        <v>1</v>
      </c>
      <c r="E328" s="336" t="s">
        <v>621</v>
      </c>
      <c r="F328" s="345">
        <v>100000</v>
      </c>
      <c r="G328" s="301"/>
      <c r="H328" s="491"/>
      <c r="I328" s="303">
        <v>72800</v>
      </c>
      <c r="J328" s="312"/>
      <c r="K328" s="488">
        <v>30000</v>
      </c>
      <c r="L328" s="534"/>
      <c r="M328" s="486"/>
      <c r="N328" s="312"/>
      <c r="O328" s="304"/>
      <c r="P328" s="302"/>
      <c r="Q328" s="486"/>
      <c r="R328" s="312"/>
      <c r="S328" s="304"/>
      <c r="T328" s="302"/>
      <c r="U328" s="303"/>
    </row>
    <row r="329" spans="1:21" x14ac:dyDescent="0.25">
      <c r="A329" s="338"/>
      <c r="B329" s="374">
        <v>42118</v>
      </c>
      <c r="C329" s="298" t="s">
        <v>23</v>
      </c>
      <c r="D329" s="512"/>
      <c r="E329" s="336" t="s">
        <v>2139</v>
      </c>
      <c r="F329" s="345">
        <v>33400</v>
      </c>
      <c r="G329" s="301"/>
      <c r="H329" s="491"/>
      <c r="I329" s="306"/>
      <c r="J329" s="312"/>
      <c r="K329" s="488" t="s">
        <v>64</v>
      </c>
      <c r="L329" s="534"/>
      <c r="M329" s="486"/>
      <c r="N329" s="312"/>
      <c r="O329" s="304"/>
      <c r="P329" s="302"/>
      <c r="Q329" s="486"/>
      <c r="R329" s="312"/>
      <c r="S329" s="304"/>
      <c r="T329" s="302"/>
      <c r="U329" s="303"/>
    </row>
    <row r="330" spans="1:21" x14ac:dyDescent="0.25">
      <c r="A330" s="338"/>
      <c r="B330" s="374">
        <v>42118</v>
      </c>
      <c r="C330" s="298" t="s">
        <v>23</v>
      </c>
      <c r="D330" s="512"/>
      <c r="E330" s="336" t="s">
        <v>2127</v>
      </c>
      <c r="F330" s="345" t="s">
        <v>30</v>
      </c>
      <c r="G330" s="301"/>
      <c r="H330" s="491"/>
      <c r="I330" s="306"/>
      <c r="J330" s="312"/>
      <c r="K330" s="488"/>
      <c r="L330" s="534"/>
      <c r="M330" s="486"/>
      <c r="N330" s="312"/>
      <c r="O330" s="304"/>
      <c r="P330" s="302"/>
      <c r="Q330" s="486"/>
      <c r="R330" s="312"/>
      <c r="S330" s="304"/>
      <c r="T330" s="302"/>
      <c r="U330" s="303"/>
    </row>
    <row r="331" spans="1:21" x14ac:dyDescent="0.25">
      <c r="A331" s="338"/>
      <c r="B331" s="377">
        <v>42120</v>
      </c>
      <c r="C331" s="350" t="s">
        <v>66</v>
      </c>
      <c r="D331" s="513"/>
      <c r="E331" s="349" t="s">
        <v>2136</v>
      </c>
      <c r="F331" s="359" t="s">
        <v>64</v>
      </c>
      <c r="G331" s="301"/>
      <c r="H331" s="491"/>
      <c r="I331" s="306"/>
      <c r="J331" s="312"/>
      <c r="K331" s="488"/>
      <c r="L331" s="534"/>
      <c r="M331" s="486"/>
      <c r="N331" s="312"/>
      <c r="O331" s="304"/>
      <c r="P331" s="302"/>
      <c r="Q331" s="486"/>
      <c r="R331" s="312"/>
      <c r="S331" s="304"/>
      <c r="T331" s="302"/>
      <c r="U331" s="303"/>
    </row>
    <row r="332" spans="1:21" s="355" customFormat="1" x14ac:dyDescent="0.25">
      <c r="A332" s="349"/>
      <c r="B332" s="374">
        <v>42121</v>
      </c>
      <c r="C332" s="298" t="s">
        <v>19</v>
      </c>
      <c r="D332" s="512"/>
      <c r="E332" s="336" t="s">
        <v>2121</v>
      </c>
      <c r="F332" s="345" t="s">
        <v>64</v>
      </c>
      <c r="G332" s="351"/>
      <c r="H332" s="535"/>
      <c r="I332" s="353"/>
      <c r="J332" s="354"/>
      <c r="K332" s="567">
        <v>5000</v>
      </c>
      <c r="L332" s="535"/>
      <c r="M332" s="458"/>
      <c r="N332" s="354"/>
      <c r="O332" s="351"/>
      <c r="P332" s="352"/>
      <c r="Q332" s="458"/>
      <c r="R332" s="354"/>
      <c r="S332" s="351"/>
      <c r="T332" s="352"/>
      <c r="U332" s="353"/>
    </row>
    <row r="333" spans="1:21" x14ac:dyDescent="0.25">
      <c r="A333" s="338"/>
      <c r="B333" s="374">
        <v>42123</v>
      </c>
      <c r="C333" s="298" t="s">
        <v>23</v>
      </c>
      <c r="D333" s="512"/>
      <c r="E333" s="336" t="s">
        <v>2010</v>
      </c>
      <c r="F333" s="345" t="s">
        <v>64</v>
      </c>
      <c r="G333" s="304"/>
      <c r="H333" s="491"/>
      <c r="I333" s="306"/>
      <c r="J333" s="313"/>
      <c r="K333" s="488">
        <v>15000</v>
      </c>
      <c r="L333" s="491">
        <v>5000</v>
      </c>
      <c r="M333" s="487"/>
      <c r="N333" s="313"/>
      <c r="O333" s="304"/>
      <c r="P333" s="305"/>
      <c r="Q333" s="487"/>
      <c r="R333" s="313"/>
      <c r="S333" s="304"/>
      <c r="T333" s="305"/>
      <c r="U333" s="306"/>
    </row>
    <row r="334" spans="1:21" x14ac:dyDescent="0.25">
      <c r="A334" s="338"/>
      <c r="B334" s="374">
        <v>42123</v>
      </c>
      <c r="C334" s="310" t="s">
        <v>1936</v>
      </c>
      <c r="D334" s="512"/>
      <c r="E334" s="336" t="s">
        <v>2168</v>
      </c>
      <c r="F334" s="345" t="s">
        <v>30</v>
      </c>
      <c r="G334" s="304"/>
      <c r="H334" s="491"/>
      <c r="I334" s="306"/>
      <c r="J334" s="313"/>
      <c r="K334" s="488"/>
      <c r="L334" s="491"/>
      <c r="M334" s="487"/>
      <c r="N334" s="313"/>
      <c r="O334" s="304"/>
      <c r="P334" s="305"/>
      <c r="Q334" s="487"/>
      <c r="R334" s="313"/>
      <c r="S334" s="304"/>
      <c r="T334" s="305"/>
      <c r="U334" s="306"/>
    </row>
    <row r="335" spans="1:21" x14ac:dyDescent="0.25">
      <c r="A335" s="338"/>
      <c r="B335" s="374">
        <v>42124</v>
      </c>
      <c r="C335" s="298" t="s">
        <v>23</v>
      </c>
      <c r="D335" s="512"/>
      <c r="E335" s="336" t="s">
        <v>1951</v>
      </c>
      <c r="F335" s="345" t="s">
        <v>30</v>
      </c>
      <c r="G335" s="304"/>
      <c r="H335" s="491"/>
      <c r="I335" s="306"/>
      <c r="J335" s="313"/>
      <c r="K335" s="488">
        <v>5000</v>
      </c>
      <c r="L335" s="491"/>
      <c r="M335" s="487"/>
      <c r="N335" s="313"/>
      <c r="O335" s="304"/>
      <c r="P335" s="305"/>
      <c r="Q335" s="487"/>
      <c r="R335" s="313"/>
      <c r="S335" s="304"/>
      <c r="T335" s="305"/>
      <c r="U335" s="306"/>
    </row>
    <row r="336" spans="1:21" x14ac:dyDescent="0.25">
      <c r="A336" s="338"/>
      <c r="B336" s="374">
        <v>42126</v>
      </c>
      <c r="C336" s="298" t="s">
        <v>11</v>
      </c>
      <c r="D336" s="512"/>
      <c r="E336" s="336" t="s">
        <v>2165</v>
      </c>
      <c r="F336" s="345"/>
      <c r="G336" s="304"/>
      <c r="H336" s="491"/>
      <c r="I336" s="306"/>
      <c r="J336" s="313"/>
      <c r="K336" s="488"/>
      <c r="L336" s="491">
        <v>66800</v>
      </c>
      <c r="M336" s="487"/>
      <c r="N336" s="313"/>
      <c r="O336" s="304"/>
      <c r="P336" s="305"/>
      <c r="Q336" s="487"/>
      <c r="R336" s="313"/>
      <c r="S336" s="304"/>
      <c r="T336" s="305"/>
      <c r="U336" s="306"/>
    </row>
    <row r="337" spans="1:23" x14ac:dyDescent="0.25">
      <c r="A337" s="338"/>
      <c r="B337" s="374">
        <v>42128</v>
      </c>
      <c r="C337" s="298" t="s">
        <v>93</v>
      </c>
      <c r="D337" s="513"/>
      <c r="E337" s="336" t="s">
        <v>2138</v>
      </c>
      <c r="F337" s="345">
        <v>50000</v>
      </c>
      <c r="G337" s="304"/>
      <c r="H337" s="491"/>
      <c r="I337" s="306"/>
      <c r="J337" s="313"/>
      <c r="K337" s="488">
        <v>10000</v>
      </c>
      <c r="L337" s="491">
        <v>20000</v>
      </c>
      <c r="M337" s="487"/>
      <c r="N337" s="313"/>
      <c r="O337" s="304"/>
      <c r="P337" s="305"/>
      <c r="Q337" s="487"/>
      <c r="R337" s="313"/>
      <c r="S337" s="304"/>
      <c r="T337" s="305"/>
      <c r="U337" s="306"/>
    </row>
    <row r="338" spans="1:23" x14ac:dyDescent="0.25">
      <c r="A338" s="338"/>
      <c r="B338" s="374">
        <v>42128</v>
      </c>
      <c r="C338" s="298" t="s">
        <v>11</v>
      </c>
      <c r="D338" s="512"/>
      <c r="E338" s="336" t="s">
        <v>2008</v>
      </c>
      <c r="F338" s="345" t="s">
        <v>15</v>
      </c>
      <c r="G338" s="304"/>
      <c r="H338" s="491"/>
      <c r="I338" s="306"/>
      <c r="J338" s="313"/>
      <c r="K338" s="488"/>
      <c r="L338" s="535" t="s">
        <v>64</v>
      </c>
      <c r="M338" s="487"/>
      <c r="N338" s="313"/>
      <c r="O338" s="304"/>
      <c r="P338" s="305"/>
      <c r="Q338" s="487"/>
      <c r="R338" s="313"/>
      <c r="S338" s="304"/>
      <c r="T338" s="305"/>
      <c r="U338" s="306"/>
    </row>
    <row r="339" spans="1:23" x14ac:dyDescent="0.25">
      <c r="A339" s="338"/>
      <c r="B339" s="374">
        <v>42128</v>
      </c>
      <c r="C339" s="298" t="s">
        <v>11</v>
      </c>
      <c r="D339" s="540">
        <v>1</v>
      </c>
      <c r="E339" s="336" t="s">
        <v>1997</v>
      </c>
      <c r="F339" s="345">
        <v>500000</v>
      </c>
      <c r="G339" s="304"/>
      <c r="H339" s="534">
        <v>33400</v>
      </c>
      <c r="I339" s="303">
        <v>100200</v>
      </c>
      <c r="J339" s="313"/>
      <c r="K339" s="488">
        <v>200000</v>
      </c>
      <c r="L339" s="491">
        <v>200000</v>
      </c>
      <c r="M339" s="458"/>
      <c r="N339" s="354"/>
      <c r="O339" s="351"/>
      <c r="P339" s="352"/>
      <c r="Q339" s="458"/>
      <c r="R339" s="354"/>
      <c r="S339" s="351"/>
      <c r="T339" s="352"/>
      <c r="U339" s="353"/>
      <c r="V339" s="355"/>
      <c r="W339" s="355"/>
    </row>
    <row r="340" spans="1:23" x14ac:dyDescent="0.25">
      <c r="A340" s="338" t="s">
        <v>2119</v>
      </c>
      <c r="B340" s="374">
        <v>42129</v>
      </c>
      <c r="C340" s="298" t="s">
        <v>11</v>
      </c>
      <c r="D340" s="512">
        <v>1</v>
      </c>
      <c r="E340" s="336" t="s">
        <v>1965</v>
      </c>
      <c r="F340" s="345">
        <v>350000</v>
      </c>
      <c r="G340" s="304"/>
      <c r="H340" s="491"/>
      <c r="I340" s="303">
        <v>135200</v>
      </c>
      <c r="J340" s="313"/>
      <c r="K340" s="488">
        <v>150000</v>
      </c>
      <c r="L340" s="491">
        <v>150000</v>
      </c>
      <c r="M340" s="487"/>
      <c r="N340" s="313"/>
      <c r="O340" s="304"/>
      <c r="P340" s="305"/>
      <c r="Q340" s="487"/>
      <c r="R340" s="313"/>
      <c r="S340" s="304"/>
      <c r="T340" s="305"/>
      <c r="U340" s="306"/>
    </row>
    <row r="341" spans="1:23" s="307" customFormat="1" x14ac:dyDescent="0.25">
      <c r="A341" s="338"/>
      <c r="B341" s="431">
        <v>42130</v>
      </c>
      <c r="C341" s="343" t="s">
        <v>21</v>
      </c>
      <c r="D341" s="512">
        <v>1</v>
      </c>
      <c r="E341" s="385" t="s">
        <v>2007</v>
      </c>
      <c r="F341" s="361">
        <v>750000</v>
      </c>
      <c r="G341" s="301"/>
      <c r="H341" s="491"/>
      <c r="I341" s="303">
        <v>366000</v>
      </c>
      <c r="J341" s="312"/>
      <c r="K341" s="488">
        <v>200000</v>
      </c>
      <c r="L341" s="491">
        <v>200000</v>
      </c>
      <c r="M341" s="486"/>
      <c r="N341" s="312"/>
      <c r="O341" s="304"/>
      <c r="P341" s="302"/>
      <c r="Q341" s="486"/>
      <c r="R341" s="312"/>
      <c r="S341" s="304"/>
      <c r="T341" s="302"/>
      <c r="U341" s="306"/>
    </row>
    <row r="342" spans="1:23" s="307" customFormat="1" x14ac:dyDescent="0.25">
      <c r="A342" s="338"/>
      <c r="B342" s="374">
        <v>42133</v>
      </c>
      <c r="C342" s="343" t="s">
        <v>66</v>
      </c>
      <c r="D342" s="513"/>
      <c r="E342" s="385" t="s">
        <v>2137</v>
      </c>
      <c r="F342" s="361"/>
      <c r="G342" s="301"/>
      <c r="H342" s="491"/>
      <c r="I342" s="306"/>
      <c r="J342" s="312"/>
      <c r="K342" s="488"/>
      <c r="L342" s="535">
        <v>5000</v>
      </c>
      <c r="M342" s="486"/>
      <c r="N342" s="312"/>
      <c r="O342" s="304"/>
      <c r="P342" s="302"/>
      <c r="Q342" s="486"/>
      <c r="R342" s="312"/>
      <c r="S342" s="304"/>
      <c r="T342" s="302"/>
      <c r="U342" s="306"/>
    </row>
    <row r="343" spans="1:23" s="307" customFormat="1" ht="16.5" customHeight="1" x14ac:dyDescent="0.25">
      <c r="A343" s="338"/>
      <c r="B343" s="377">
        <v>42135</v>
      </c>
      <c r="C343" s="365" t="s">
        <v>11</v>
      </c>
      <c r="D343" s="513"/>
      <c r="E343" s="364" t="s">
        <v>2163</v>
      </c>
      <c r="F343" s="503" t="s">
        <v>64</v>
      </c>
      <c r="G343" s="301"/>
      <c r="H343" s="491"/>
      <c r="I343" s="306"/>
      <c r="J343" s="312"/>
      <c r="K343" s="488"/>
      <c r="L343" s="535" t="s">
        <v>64</v>
      </c>
      <c r="M343" s="486"/>
      <c r="N343" s="312"/>
      <c r="O343" s="304"/>
      <c r="P343" s="302"/>
      <c r="Q343" s="486"/>
      <c r="R343" s="312"/>
      <c r="S343" s="304"/>
      <c r="T343" s="302"/>
      <c r="U343" s="306"/>
    </row>
    <row r="344" spans="1:23" s="542" customFormat="1" x14ac:dyDescent="0.25">
      <c r="A344" s="541"/>
      <c r="B344" s="374">
        <v>42136</v>
      </c>
      <c r="C344" s="310" t="s">
        <v>23</v>
      </c>
      <c r="D344" s="510">
        <v>1</v>
      </c>
      <c r="E344" s="340" t="s">
        <v>1820</v>
      </c>
      <c r="F344" s="361" t="s">
        <v>64</v>
      </c>
      <c r="G344" s="301"/>
      <c r="H344" s="491"/>
      <c r="I344" s="306"/>
      <c r="J344" s="312"/>
      <c r="K344" s="570"/>
      <c r="L344" s="491">
        <v>33400</v>
      </c>
      <c r="M344" s="487"/>
      <c r="N344" s="312"/>
      <c r="O344" s="304"/>
      <c r="P344" s="302"/>
      <c r="Q344" s="486"/>
      <c r="R344" s="312"/>
      <c r="S344" s="304"/>
      <c r="T344" s="302"/>
      <c r="U344" s="303"/>
    </row>
    <row r="345" spans="1:23" s="542" customFormat="1" x14ac:dyDescent="0.25">
      <c r="A345" s="541"/>
      <c r="B345" s="374">
        <v>42138</v>
      </c>
      <c r="C345" s="310" t="s">
        <v>1936</v>
      </c>
      <c r="D345" s="510"/>
      <c r="E345" s="340" t="s">
        <v>2167</v>
      </c>
      <c r="F345" s="361" t="s">
        <v>30</v>
      </c>
      <c r="G345" s="301"/>
      <c r="H345" s="491"/>
      <c r="I345" s="306"/>
      <c r="J345" s="312"/>
      <c r="K345" s="570"/>
      <c r="L345" s="491"/>
      <c r="M345" s="487"/>
      <c r="N345" s="312"/>
      <c r="O345" s="304"/>
      <c r="P345" s="302"/>
      <c r="Q345" s="486"/>
      <c r="R345" s="312"/>
      <c r="S345" s="304"/>
      <c r="T345" s="302"/>
      <c r="U345" s="303"/>
    </row>
    <row r="346" spans="1:23" s="542" customFormat="1" x14ac:dyDescent="0.25">
      <c r="A346" s="541"/>
      <c r="B346" s="374">
        <v>42151</v>
      </c>
      <c r="C346" s="310" t="s">
        <v>66</v>
      </c>
      <c r="D346" s="510"/>
      <c r="E346" s="340" t="s">
        <v>2125</v>
      </c>
      <c r="F346" s="361">
        <v>160000</v>
      </c>
      <c r="G346" s="301"/>
      <c r="H346" s="491"/>
      <c r="I346" s="306"/>
      <c r="J346" s="312"/>
      <c r="K346" s="488">
        <v>20000</v>
      </c>
      <c r="L346" s="491">
        <v>55000</v>
      </c>
      <c r="M346" s="487"/>
      <c r="N346" s="312"/>
      <c r="O346" s="304"/>
      <c r="P346" s="302"/>
      <c r="Q346" s="486"/>
      <c r="R346" s="312"/>
      <c r="S346" s="304"/>
      <c r="T346" s="302"/>
      <c r="U346" s="303"/>
    </row>
    <row r="347" spans="1:23" s="542" customFormat="1" x14ac:dyDescent="0.25">
      <c r="A347" s="541"/>
      <c r="B347" s="374">
        <v>42151</v>
      </c>
      <c r="C347" s="310" t="s">
        <v>66</v>
      </c>
      <c r="D347" s="510"/>
      <c r="E347" s="340" t="s">
        <v>2124</v>
      </c>
      <c r="F347" s="361">
        <v>200000</v>
      </c>
      <c r="G347" s="301"/>
      <c r="H347" s="491"/>
      <c r="I347" s="306"/>
      <c r="J347" s="312"/>
      <c r="K347" s="488">
        <v>33400</v>
      </c>
      <c r="L347" s="491">
        <v>125000</v>
      </c>
      <c r="M347" s="487">
        <v>50000</v>
      </c>
      <c r="N347" s="312"/>
      <c r="O347" s="304"/>
      <c r="P347" s="302"/>
      <c r="Q347" s="486"/>
      <c r="R347" s="312"/>
      <c r="S347" s="304"/>
      <c r="T347" s="302"/>
      <c r="U347" s="303"/>
    </row>
    <row r="348" spans="1:23" s="542" customFormat="1" x14ac:dyDescent="0.25">
      <c r="A348" s="541"/>
      <c r="B348" s="374">
        <v>42151</v>
      </c>
      <c r="C348" s="310" t="s">
        <v>66</v>
      </c>
      <c r="D348" s="510"/>
      <c r="E348" s="340" t="s">
        <v>1656</v>
      </c>
      <c r="F348" s="361">
        <v>66800</v>
      </c>
      <c r="G348" s="301"/>
      <c r="H348" s="491"/>
      <c r="I348" s="306"/>
      <c r="J348" s="312"/>
      <c r="K348" s="488"/>
      <c r="L348" s="491">
        <v>33400</v>
      </c>
      <c r="M348" s="487">
        <v>33400</v>
      </c>
      <c r="N348" s="312"/>
      <c r="O348" s="304"/>
      <c r="P348" s="302"/>
      <c r="Q348" s="486"/>
      <c r="R348" s="312"/>
      <c r="S348" s="304"/>
      <c r="T348" s="302"/>
      <c r="U348" s="303"/>
    </row>
    <row r="349" spans="1:23" s="542" customFormat="1" x14ac:dyDescent="0.25">
      <c r="A349" s="541"/>
      <c r="B349" s="374">
        <v>42152</v>
      </c>
      <c r="C349" s="310" t="s">
        <v>784</v>
      </c>
      <c r="D349" s="510"/>
      <c r="E349" s="340" t="s">
        <v>672</v>
      </c>
      <c r="F349" s="361" t="s">
        <v>1583</v>
      </c>
      <c r="G349" s="301"/>
      <c r="H349" s="491"/>
      <c r="I349" s="306"/>
      <c r="J349" s="312"/>
      <c r="K349" s="570"/>
      <c r="L349" s="491">
        <v>33400</v>
      </c>
      <c r="M349" s="487"/>
      <c r="N349" s="312"/>
      <c r="O349" s="304"/>
      <c r="P349" s="302"/>
      <c r="Q349" s="486"/>
      <c r="R349" s="312"/>
      <c r="S349" s="304"/>
      <c r="T349" s="302"/>
      <c r="U349" s="303"/>
    </row>
    <row r="350" spans="1:23" s="542" customFormat="1" x14ac:dyDescent="0.25">
      <c r="A350" s="561" t="s">
        <v>2120</v>
      </c>
      <c r="B350" s="374">
        <v>42153</v>
      </c>
      <c r="C350" s="310" t="s">
        <v>11</v>
      </c>
      <c r="D350" s="510"/>
      <c r="E350" s="340" t="s">
        <v>2012</v>
      </c>
      <c r="F350" s="361">
        <v>100000</v>
      </c>
      <c r="G350" s="301"/>
      <c r="H350" s="491"/>
      <c r="I350" s="306"/>
      <c r="J350" s="312"/>
      <c r="K350" s="570"/>
      <c r="L350" s="491">
        <v>100000</v>
      </c>
      <c r="M350" s="487"/>
      <c r="N350" s="312"/>
      <c r="O350" s="304"/>
      <c r="P350" s="302"/>
      <c r="Q350" s="486"/>
      <c r="R350" s="312"/>
      <c r="S350" s="304"/>
      <c r="T350" s="302"/>
      <c r="U350" s="303"/>
    </row>
    <row r="351" spans="1:23" x14ac:dyDescent="0.25">
      <c r="A351" s="338" t="s">
        <v>2122</v>
      </c>
      <c r="B351" s="377">
        <v>42156</v>
      </c>
      <c r="C351" s="350" t="s">
        <v>23</v>
      </c>
      <c r="D351" s="513"/>
      <c r="E351" s="349" t="s">
        <v>2009</v>
      </c>
      <c r="F351" s="345" t="s">
        <v>30</v>
      </c>
      <c r="G351" s="301"/>
      <c r="H351" s="491"/>
      <c r="I351" s="306"/>
      <c r="J351" s="312"/>
      <c r="K351" s="488"/>
      <c r="L351" s="534"/>
      <c r="M351" s="486"/>
      <c r="N351" s="312"/>
      <c r="O351" s="304"/>
      <c r="P351" s="302"/>
      <c r="Q351" s="486"/>
      <c r="R351" s="312"/>
      <c r="S351" s="304"/>
      <c r="T351" s="302"/>
      <c r="U351" s="303"/>
    </row>
    <row r="352" spans="1:23" s="390" customFormat="1" x14ac:dyDescent="0.25">
      <c r="A352" s="526"/>
      <c r="B352" s="428">
        <v>42157</v>
      </c>
      <c r="C352" s="383" t="s">
        <v>23</v>
      </c>
      <c r="D352" s="515">
        <v>1</v>
      </c>
      <c r="E352" s="384" t="s">
        <v>1967</v>
      </c>
      <c r="F352" s="359" t="s">
        <v>64</v>
      </c>
      <c r="G352" s="301"/>
      <c r="H352" s="491"/>
      <c r="I352" s="303">
        <v>2000</v>
      </c>
      <c r="J352" s="312"/>
      <c r="K352" s="570"/>
      <c r="L352" s="535"/>
      <c r="M352" s="458">
        <v>25000</v>
      </c>
      <c r="N352" s="312"/>
      <c r="O352" s="304"/>
      <c r="P352" s="302"/>
      <c r="Q352" s="486"/>
      <c r="R352" s="312"/>
      <c r="S352" s="304"/>
      <c r="T352" s="302"/>
      <c r="U352" s="303"/>
    </row>
    <row r="353" spans="1:21" x14ac:dyDescent="0.25">
      <c r="A353" s="338"/>
      <c r="B353" s="377">
        <v>42160</v>
      </c>
      <c r="C353" s="350" t="s">
        <v>15</v>
      </c>
      <c r="D353" s="513"/>
      <c r="E353" s="349" t="s">
        <v>2123</v>
      </c>
      <c r="F353" s="359" t="s">
        <v>64</v>
      </c>
      <c r="G353" s="301"/>
      <c r="H353" s="491"/>
      <c r="I353" s="306"/>
      <c r="J353" s="312"/>
      <c r="K353" s="488"/>
      <c r="L353" s="534"/>
      <c r="M353" s="458">
        <v>150000</v>
      </c>
      <c r="N353" s="312"/>
      <c r="O353" s="304"/>
      <c r="P353" s="302"/>
      <c r="Q353" s="486"/>
      <c r="R353" s="312"/>
      <c r="S353" s="304"/>
      <c r="T353" s="302"/>
      <c r="U353" s="303"/>
    </row>
    <row r="354" spans="1:21" s="307" customFormat="1" x14ac:dyDescent="0.25">
      <c r="A354" s="358"/>
      <c r="B354" s="377">
        <v>42163</v>
      </c>
      <c r="C354" s="365" t="s">
        <v>21</v>
      </c>
      <c r="D354" s="513">
        <v>1</v>
      </c>
      <c r="E354" s="364" t="s">
        <v>1960</v>
      </c>
      <c r="F354" s="503">
        <v>100000</v>
      </c>
      <c r="G354" s="301"/>
      <c r="H354" s="491"/>
      <c r="I354" s="353"/>
      <c r="J354" s="312"/>
      <c r="K354" s="567"/>
      <c r="L354" s="534"/>
      <c r="M354" s="458">
        <v>85000</v>
      </c>
      <c r="N354" s="312"/>
      <c r="O354" s="304"/>
      <c r="P354" s="302"/>
      <c r="Q354" s="486"/>
      <c r="R354" s="312"/>
      <c r="S354" s="304"/>
      <c r="T354" s="366"/>
      <c r="U354" s="353"/>
    </row>
    <row r="355" spans="1:21" s="307" customFormat="1" x14ac:dyDescent="0.25">
      <c r="A355" s="358"/>
      <c r="B355" s="377">
        <v>42163</v>
      </c>
      <c r="C355" s="365" t="s">
        <v>21</v>
      </c>
      <c r="D355" s="513"/>
      <c r="E355" s="364" t="s">
        <v>2162</v>
      </c>
      <c r="F355" s="503">
        <v>66800</v>
      </c>
      <c r="G355" s="301"/>
      <c r="H355" s="491"/>
      <c r="I355" s="353"/>
      <c r="J355" s="312"/>
      <c r="K355" s="567"/>
      <c r="L355" s="534"/>
      <c r="M355" s="458">
        <v>66800</v>
      </c>
      <c r="N355" s="312"/>
      <c r="O355" s="304"/>
      <c r="P355" s="302"/>
      <c r="Q355" s="486"/>
      <c r="R355" s="312"/>
      <c r="S355" s="304"/>
      <c r="T355" s="366"/>
      <c r="U355" s="353"/>
    </row>
    <row r="356" spans="1:21" s="307" customFormat="1" x14ac:dyDescent="0.25">
      <c r="A356" s="358"/>
      <c r="B356" s="377">
        <v>42165</v>
      </c>
      <c r="C356" s="365" t="s">
        <v>23</v>
      </c>
      <c r="D356" s="513"/>
      <c r="E356" s="364" t="s">
        <v>2128</v>
      </c>
      <c r="F356" s="503">
        <v>30000</v>
      </c>
      <c r="G356" s="301"/>
      <c r="H356" s="491"/>
      <c r="I356" s="353"/>
      <c r="J356" s="312"/>
      <c r="K356" s="567"/>
      <c r="L356" s="534"/>
      <c r="M356" s="458">
        <v>30000</v>
      </c>
      <c r="N356" s="312"/>
      <c r="O356" s="304"/>
      <c r="P356" s="302"/>
      <c r="Q356" s="486"/>
      <c r="R356" s="312"/>
      <c r="S356" s="304"/>
      <c r="T356" s="366"/>
      <c r="U356" s="353"/>
    </row>
    <row r="357" spans="1:21" s="307" customFormat="1" x14ac:dyDescent="0.25">
      <c r="A357" s="358"/>
      <c r="B357" s="377" t="s">
        <v>193</v>
      </c>
      <c r="C357" s="365" t="s">
        <v>21</v>
      </c>
      <c r="D357" s="513"/>
      <c r="E357" s="364" t="s">
        <v>2153</v>
      </c>
      <c r="F357" s="503" t="s">
        <v>64</v>
      </c>
      <c r="G357" s="301"/>
      <c r="H357" s="491"/>
      <c r="I357" s="353"/>
      <c r="J357" s="312"/>
      <c r="K357" s="567"/>
      <c r="L357" s="534"/>
      <c r="M357" s="458" t="s">
        <v>64</v>
      </c>
      <c r="N357" s="312"/>
      <c r="O357" s="304"/>
      <c r="P357" s="302"/>
      <c r="Q357" s="486"/>
      <c r="R357" s="312"/>
      <c r="S357" s="304"/>
      <c r="T357" s="366"/>
      <c r="U357" s="353"/>
    </row>
    <row r="358" spans="1:21" s="390" customFormat="1" x14ac:dyDescent="0.25">
      <c r="A358" s="561"/>
      <c r="B358" s="377">
        <v>42167</v>
      </c>
      <c r="C358" s="383" t="s">
        <v>11</v>
      </c>
      <c r="D358" s="515"/>
      <c r="E358" s="384" t="s">
        <v>2126</v>
      </c>
      <c r="F358" s="503">
        <v>75000</v>
      </c>
      <c r="G358" s="301"/>
      <c r="H358" s="491"/>
      <c r="I358" s="353"/>
      <c r="J358" s="312"/>
      <c r="K358" s="570"/>
      <c r="L358" s="535"/>
      <c r="M358" s="458">
        <v>75000</v>
      </c>
      <c r="N358" s="312"/>
      <c r="O358" s="304"/>
      <c r="P358" s="302"/>
      <c r="Q358" s="486"/>
      <c r="R358" s="312"/>
      <c r="S358" s="304"/>
      <c r="T358" s="302"/>
      <c r="U358" s="303"/>
    </row>
    <row r="359" spans="1:21" s="542" customFormat="1" x14ac:dyDescent="0.25">
      <c r="A359" s="541"/>
      <c r="B359" s="374">
        <v>42169</v>
      </c>
      <c r="C359" s="310" t="s">
        <v>11</v>
      </c>
      <c r="D359" s="510"/>
      <c r="E359" s="340" t="s">
        <v>2006</v>
      </c>
      <c r="F359" s="361">
        <v>200000</v>
      </c>
      <c r="G359" s="301"/>
      <c r="H359" s="491"/>
      <c r="I359" s="306"/>
      <c r="J359" s="312"/>
      <c r="K359" s="570"/>
      <c r="L359" s="491"/>
      <c r="M359" s="487">
        <v>200000</v>
      </c>
      <c r="N359" s="312"/>
      <c r="O359" s="304"/>
      <c r="P359" s="302"/>
      <c r="Q359" s="486"/>
      <c r="R359" s="312"/>
      <c r="S359" s="304"/>
      <c r="T359" s="302"/>
      <c r="U359" s="303"/>
    </row>
    <row r="360" spans="1:21" s="542" customFormat="1" x14ac:dyDescent="0.25">
      <c r="A360" s="541"/>
      <c r="B360" s="377">
        <v>42170</v>
      </c>
      <c r="C360" s="383" t="s">
        <v>23</v>
      </c>
      <c r="D360" s="515"/>
      <c r="E360" s="384" t="s">
        <v>2152</v>
      </c>
      <c r="F360" s="503" t="s">
        <v>30</v>
      </c>
      <c r="G360" s="301"/>
      <c r="H360" s="491"/>
      <c r="I360" s="306"/>
      <c r="J360" s="312"/>
      <c r="K360" s="570"/>
      <c r="L360" s="491"/>
      <c r="M360" s="487"/>
      <c r="N360" s="312"/>
      <c r="O360" s="304"/>
      <c r="P360" s="302"/>
      <c r="Q360" s="486"/>
      <c r="R360" s="312"/>
      <c r="S360" s="304"/>
      <c r="T360" s="302"/>
      <c r="U360" s="303"/>
    </row>
    <row r="361" spans="1:21" s="542" customFormat="1" x14ac:dyDescent="0.25">
      <c r="A361" s="541"/>
      <c r="B361" s="377">
        <v>42171</v>
      </c>
      <c r="C361" s="383" t="s">
        <v>2129</v>
      </c>
      <c r="D361" s="515"/>
      <c r="E361" s="384" t="s">
        <v>2130</v>
      </c>
      <c r="F361" s="503">
        <v>33400</v>
      </c>
      <c r="G361" s="301"/>
      <c r="H361" s="491"/>
      <c r="I361" s="306"/>
      <c r="J361" s="312"/>
      <c r="K361" s="570"/>
      <c r="L361" s="491"/>
      <c r="M361" s="458">
        <v>33400</v>
      </c>
      <c r="N361" s="312"/>
      <c r="O361" s="304"/>
      <c r="P361" s="302"/>
      <c r="Q361" s="486"/>
      <c r="R361" s="312"/>
      <c r="S361" s="304"/>
      <c r="T361" s="302"/>
      <c r="U361" s="303"/>
    </row>
    <row r="362" spans="1:21" s="542" customFormat="1" x14ac:dyDescent="0.25">
      <c r="A362" s="541"/>
      <c r="B362" s="377">
        <v>42179</v>
      </c>
      <c r="C362" s="383" t="s">
        <v>23</v>
      </c>
      <c r="D362" s="515"/>
      <c r="E362" s="384" t="s">
        <v>2144</v>
      </c>
      <c r="F362" s="503" t="s">
        <v>64</v>
      </c>
      <c r="G362" s="301"/>
      <c r="H362" s="491"/>
      <c r="I362" s="306"/>
      <c r="J362" s="312"/>
      <c r="K362" s="570"/>
      <c r="L362" s="491"/>
      <c r="M362" s="458">
        <v>100000</v>
      </c>
      <c r="N362" s="312"/>
      <c r="O362" s="304"/>
      <c r="P362" s="302"/>
      <c r="Q362" s="486"/>
      <c r="R362" s="312"/>
      <c r="S362" s="304"/>
      <c r="T362" s="302"/>
      <c r="U362" s="303"/>
    </row>
    <row r="363" spans="1:21" s="307" customFormat="1" x14ac:dyDescent="0.25">
      <c r="A363" s="358"/>
      <c r="B363" s="377">
        <v>42180</v>
      </c>
      <c r="C363" s="365" t="s">
        <v>23</v>
      </c>
      <c r="D363" s="513"/>
      <c r="E363" s="364" t="s">
        <v>2151</v>
      </c>
      <c r="F363" s="503">
        <v>50000</v>
      </c>
      <c r="G363" s="301"/>
      <c r="H363" s="491"/>
      <c r="I363" s="353"/>
      <c r="J363" s="312"/>
      <c r="K363" s="567"/>
      <c r="L363" s="534"/>
      <c r="M363" s="458">
        <v>50000</v>
      </c>
      <c r="N363" s="312"/>
      <c r="O363" s="304"/>
      <c r="P363" s="302"/>
      <c r="Q363" s="486"/>
      <c r="R363" s="312"/>
      <c r="S363" s="304"/>
      <c r="T363" s="366"/>
      <c r="U363" s="353"/>
    </row>
    <row r="364" spans="1:21" s="390" customFormat="1" x14ac:dyDescent="0.25">
      <c r="A364" s="526"/>
      <c r="B364" s="377">
        <v>42207</v>
      </c>
      <c r="C364" s="383" t="s">
        <v>1936</v>
      </c>
      <c r="D364" s="515"/>
      <c r="E364" s="384" t="s">
        <v>2011</v>
      </c>
      <c r="F364" s="503" t="s">
        <v>64</v>
      </c>
      <c r="G364" s="301"/>
      <c r="H364" s="491"/>
      <c r="I364" s="353"/>
      <c r="J364" s="312"/>
      <c r="K364" s="570"/>
      <c r="L364" s="535"/>
      <c r="M364" s="458">
        <v>33400</v>
      </c>
      <c r="N364" s="312"/>
      <c r="O364" s="351">
        <v>33400</v>
      </c>
      <c r="P364" s="302"/>
      <c r="Q364" s="486"/>
      <c r="R364" s="312"/>
      <c r="S364" s="304"/>
      <c r="T364" s="302"/>
      <c r="U364" s="303"/>
    </row>
    <row r="365" spans="1:21" s="390" customFormat="1" x14ac:dyDescent="0.25">
      <c r="A365" s="526"/>
      <c r="B365" s="377">
        <v>42207</v>
      </c>
      <c r="C365" s="383" t="s">
        <v>1936</v>
      </c>
      <c r="D365" s="515"/>
      <c r="E365" s="384" t="s">
        <v>2169</v>
      </c>
      <c r="F365" s="503" t="s">
        <v>30</v>
      </c>
      <c r="G365" s="301"/>
      <c r="H365" s="491"/>
      <c r="I365" s="353"/>
      <c r="J365" s="312"/>
      <c r="K365" s="570"/>
      <c r="L365" s="535"/>
      <c r="M365" s="458"/>
      <c r="N365" s="312"/>
      <c r="O365" s="351"/>
      <c r="P365" s="302"/>
      <c r="Q365" s="486"/>
      <c r="R365" s="312"/>
      <c r="S365" s="304"/>
      <c r="T365" s="302"/>
      <c r="U365" s="303"/>
    </row>
    <row r="366" spans="1:21" s="390" customFormat="1" x14ac:dyDescent="0.25">
      <c r="A366" s="526"/>
      <c r="B366" s="377">
        <v>42230</v>
      </c>
      <c r="C366" s="383" t="s">
        <v>66</v>
      </c>
      <c r="D366" s="515"/>
      <c r="E366" s="384" t="s">
        <v>2131</v>
      </c>
      <c r="F366" s="503">
        <v>20000</v>
      </c>
      <c r="G366" s="301"/>
      <c r="H366" s="491"/>
      <c r="I366" s="353"/>
      <c r="J366" s="312"/>
      <c r="K366" s="570"/>
      <c r="L366" s="535"/>
      <c r="M366" s="458"/>
      <c r="N366" s="312"/>
      <c r="O366" s="304"/>
      <c r="P366" s="352">
        <v>20000</v>
      </c>
      <c r="Q366" s="486"/>
      <c r="R366" s="312"/>
      <c r="S366" s="304"/>
      <c r="T366" s="302"/>
      <c r="U366" s="303"/>
    </row>
    <row r="367" spans="1:21" x14ac:dyDescent="0.25">
      <c r="A367" s="338"/>
      <c r="B367" s="373">
        <v>42230</v>
      </c>
      <c r="C367" s="310" t="s">
        <v>30</v>
      </c>
      <c r="D367" s="510">
        <v>1</v>
      </c>
      <c r="E367" s="340" t="s">
        <v>1966</v>
      </c>
      <c r="F367" s="361" t="s">
        <v>30</v>
      </c>
      <c r="G367" s="304"/>
      <c r="H367" s="491"/>
      <c r="I367" s="303"/>
      <c r="J367" s="312"/>
      <c r="K367" s="570"/>
      <c r="L367" s="534"/>
      <c r="M367" s="486"/>
      <c r="N367" s="312"/>
      <c r="O367" s="304"/>
      <c r="P367" s="302"/>
      <c r="Q367" s="486"/>
      <c r="R367" s="312"/>
      <c r="S367" s="304"/>
      <c r="T367" s="302"/>
      <c r="U367" s="303"/>
    </row>
    <row r="368" spans="1:21" x14ac:dyDescent="0.25">
      <c r="A368" s="338"/>
      <c r="B368" s="428" t="s">
        <v>210</v>
      </c>
      <c r="C368" s="383" t="s">
        <v>19</v>
      </c>
      <c r="D368" s="515"/>
      <c r="E368" s="384" t="s">
        <v>2140</v>
      </c>
      <c r="F368" s="361"/>
      <c r="G368" s="304"/>
      <c r="H368" s="491"/>
      <c r="I368" s="303"/>
      <c r="J368" s="312"/>
      <c r="K368" s="570"/>
      <c r="L368" s="534"/>
      <c r="M368" s="486"/>
      <c r="N368" s="312"/>
      <c r="O368" s="304"/>
      <c r="P368" s="302"/>
      <c r="Q368" s="486"/>
      <c r="R368" s="312"/>
      <c r="S368" s="304"/>
      <c r="T368" s="302"/>
      <c r="U368" s="303"/>
    </row>
    <row r="369" spans="1:21" x14ac:dyDescent="0.25">
      <c r="A369" s="338"/>
      <c r="B369" s="428">
        <v>42268</v>
      </c>
      <c r="C369" s="383" t="s">
        <v>2141</v>
      </c>
      <c r="D369" s="515"/>
      <c r="E369" s="384" t="s">
        <v>2142</v>
      </c>
      <c r="F369" s="503" t="s">
        <v>15</v>
      </c>
      <c r="G369" s="304"/>
      <c r="H369" s="491"/>
      <c r="I369" s="303"/>
      <c r="J369" s="312"/>
      <c r="K369" s="570"/>
      <c r="L369" s="534"/>
      <c r="M369" s="486"/>
      <c r="N369" s="312"/>
      <c r="O369" s="304"/>
      <c r="P369" s="302"/>
      <c r="Q369" s="486"/>
      <c r="R369" s="312"/>
      <c r="S369" s="304"/>
      <c r="T369" s="302"/>
      <c r="U369" s="303"/>
    </row>
    <row r="370" spans="1:21" x14ac:dyDescent="0.25">
      <c r="A370" s="338"/>
      <c r="B370" s="428">
        <v>42268</v>
      </c>
      <c r="C370" s="383" t="s">
        <v>2141</v>
      </c>
      <c r="D370" s="515"/>
      <c r="E370" s="384" t="s">
        <v>2143</v>
      </c>
      <c r="F370" s="503" t="s">
        <v>15</v>
      </c>
      <c r="G370" s="304"/>
      <c r="H370" s="491"/>
      <c r="I370" s="303"/>
      <c r="J370" s="312"/>
      <c r="K370" s="570"/>
      <c r="L370" s="534"/>
      <c r="M370" s="486"/>
      <c r="N370" s="312"/>
      <c r="O370" s="304"/>
      <c r="P370" s="302"/>
      <c r="Q370" s="486"/>
      <c r="R370" s="312"/>
      <c r="S370" s="304"/>
      <c r="T370" s="302"/>
      <c r="U370" s="303"/>
    </row>
    <row r="371" spans="1:21" s="355" customFormat="1" x14ac:dyDescent="0.25">
      <c r="A371" s="349"/>
      <c r="B371" s="428" t="s">
        <v>211</v>
      </c>
      <c r="C371" s="383" t="s">
        <v>11</v>
      </c>
      <c r="D371" s="515"/>
      <c r="E371" s="384" t="s">
        <v>2013</v>
      </c>
      <c r="F371" s="503" t="s">
        <v>15</v>
      </c>
      <c r="G371" s="351"/>
      <c r="H371" s="535"/>
      <c r="I371" s="353"/>
      <c r="J371" s="354"/>
      <c r="K371" s="567"/>
      <c r="L371" s="535"/>
      <c r="M371" s="458"/>
      <c r="N371" s="354"/>
      <c r="O371" s="351"/>
      <c r="P371" s="352"/>
      <c r="Q371" s="458"/>
      <c r="R371" s="354"/>
      <c r="S371" s="351"/>
      <c r="T371" s="352"/>
      <c r="U371" s="353"/>
    </row>
    <row r="372" spans="1:21" s="355" customFormat="1" x14ac:dyDescent="0.25">
      <c r="A372" s="349"/>
      <c r="B372" s="428" t="s">
        <v>211</v>
      </c>
      <c r="C372" s="383" t="s">
        <v>19</v>
      </c>
      <c r="D372" s="515"/>
      <c r="E372" s="384" t="s">
        <v>2014</v>
      </c>
      <c r="F372" s="503" t="s">
        <v>15</v>
      </c>
      <c r="G372" s="351"/>
      <c r="H372" s="535"/>
      <c r="I372" s="353"/>
      <c r="J372" s="354"/>
      <c r="K372" s="567"/>
      <c r="L372" s="535"/>
      <c r="M372" s="458"/>
      <c r="N372" s="354"/>
      <c r="O372" s="351"/>
      <c r="P372" s="352"/>
      <c r="Q372" s="458"/>
      <c r="R372" s="354"/>
      <c r="S372" s="351"/>
      <c r="T372" s="352"/>
      <c r="U372" s="353"/>
    </row>
    <row r="373" spans="1:21" s="369" customFormat="1" ht="15.75" customHeight="1" x14ac:dyDescent="0.25">
      <c r="A373" s="349"/>
      <c r="B373" s="377" t="s">
        <v>211</v>
      </c>
      <c r="C373" s="365" t="s">
        <v>66</v>
      </c>
      <c r="D373" s="513">
        <v>1</v>
      </c>
      <c r="E373" s="364" t="s">
        <v>1955</v>
      </c>
      <c r="F373" s="503">
        <v>150000</v>
      </c>
      <c r="G373" s="363"/>
      <c r="H373" s="535"/>
      <c r="I373" s="353"/>
      <c r="J373" s="368"/>
      <c r="K373" s="351"/>
      <c r="L373" s="366"/>
      <c r="M373" s="566"/>
      <c r="N373" s="368"/>
      <c r="O373" s="351"/>
      <c r="P373" s="366"/>
      <c r="Q373" s="566"/>
      <c r="R373" s="368"/>
      <c r="S373" s="351"/>
      <c r="T373" s="366"/>
      <c r="U373" s="353"/>
    </row>
    <row r="374" spans="1:21" s="355" customFormat="1" x14ac:dyDescent="0.25">
      <c r="A374" s="349"/>
      <c r="B374" s="428">
        <v>42279</v>
      </c>
      <c r="C374" s="383" t="s">
        <v>11</v>
      </c>
      <c r="D374" s="515"/>
      <c r="E374" s="384" t="s">
        <v>1859</v>
      </c>
      <c r="F374" s="503" t="s">
        <v>15</v>
      </c>
      <c r="G374" s="351"/>
      <c r="H374" s="535"/>
      <c r="I374" s="353"/>
      <c r="J374" s="354"/>
      <c r="K374" s="567"/>
      <c r="L374" s="535"/>
      <c r="M374" s="458"/>
      <c r="N374" s="354"/>
      <c r="O374" s="351"/>
      <c r="P374" s="352"/>
      <c r="Q374" s="458"/>
      <c r="R374" s="354"/>
      <c r="S374" s="351"/>
      <c r="T374" s="352"/>
      <c r="U374" s="353"/>
    </row>
    <row r="375" spans="1:21" s="355" customFormat="1" x14ac:dyDescent="0.25">
      <c r="A375" s="349"/>
      <c r="B375" s="428">
        <v>42282</v>
      </c>
      <c r="C375" s="383" t="s">
        <v>11</v>
      </c>
      <c r="D375" s="515"/>
      <c r="E375" s="384" t="s">
        <v>2170</v>
      </c>
      <c r="F375" s="503" t="s">
        <v>64</v>
      </c>
      <c r="G375" s="351"/>
      <c r="H375" s="535"/>
      <c r="I375" s="353"/>
      <c r="J375" s="354"/>
      <c r="K375" s="567"/>
      <c r="L375" s="535"/>
      <c r="M375" s="458"/>
      <c r="N375" s="354"/>
      <c r="O375" s="351"/>
      <c r="P375" s="352"/>
      <c r="Q375" s="458"/>
      <c r="R375" s="354"/>
      <c r="S375" s="351"/>
      <c r="T375" s="352"/>
      <c r="U375" s="353"/>
    </row>
    <row r="376" spans="1:21" x14ac:dyDescent="0.25">
      <c r="A376" s="338"/>
      <c r="B376" s="373"/>
      <c r="C376" s="310"/>
      <c r="D376" s="517"/>
      <c r="E376" s="341" t="s">
        <v>1505</v>
      </c>
      <c r="F376" s="361"/>
      <c r="G376" s="301">
        <v>11000</v>
      </c>
      <c r="H376" s="534">
        <v>5500</v>
      </c>
      <c r="I376" s="303">
        <v>6500</v>
      </c>
      <c r="J376" s="312"/>
      <c r="K376" s="488">
        <v>5000</v>
      </c>
      <c r="L376" s="491">
        <v>5000</v>
      </c>
      <c r="M376" s="487">
        <v>5000</v>
      </c>
      <c r="N376" s="312"/>
      <c r="O376" s="304"/>
      <c r="P376" s="302"/>
      <c r="Q376" s="486"/>
      <c r="R376" s="312"/>
      <c r="S376" s="304"/>
      <c r="T376" s="302"/>
      <c r="U376" s="303"/>
    </row>
    <row r="377" spans="1:21" x14ac:dyDescent="0.25">
      <c r="A377" s="338" t="s">
        <v>2000</v>
      </c>
      <c r="B377" s="374"/>
      <c r="C377" s="298"/>
      <c r="D377" s="511"/>
      <c r="E377" s="338" t="s">
        <v>1939</v>
      </c>
      <c r="F377" s="345"/>
      <c r="G377" s="301">
        <v>97200</v>
      </c>
      <c r="H377" s="534">
        <v>107200</v>
      </c>
      <c r="I377" s="487" t="s">
        <v>2016</v>
      </c>
      <c r="J377" s="312"/>
      <c r="K377" s="488">
        <v>66800</v>
      </c>
      <c r="L377" s="491">
        <v>66800</v>
      </c>
      <c r="M377" s="487">
        <v>33400</v>
      </c>
      <c r="N377" s="312"/>
      <c r="O377" s="304"/>
      <c r="P377" s="302"/>
      <c r="Q377" s="486"/>
      <c r="R377" s="312"/>
      <c r="S377" s="304"/>
      <c r="T377" s="302"/>
      <c r="U377" s="303"/>
    </row>
    <row r="378" spans="1:21" x14ac:dyDescent="0.25">
      <c r="A378" s="338"/>
      <c r="B378" s="374"/>
      <c r="C378" s="343"/>
      <c r="D378" s="511"/>
      <c r="E378" s="338" t="s">
        <v>1940</v>
      </c>
      <c r="F378" s="345"/>
      <c r="G378" s="301">
        <v>150020</v>
      </c>
      <c r="H378" s="534">
        <v>269248</v>
      </c>
      <c r="I378" s="303">
        <v>105843</v>
      </c>
      <c r="J378" s="312"/>
      <c r="K378" s="488">
        <v>100000</v>
      </c>
      <c r="L378" s="491">
        <v>100000</v>
      </c>
      <c r="M378" s="487">
        <v>200000</v>
      </c>
      <c r="N378" s="312"/>
      <c r="O378" s="304"/>
      <c r="P378" s="302"/>
      <c r="Q378" s="486"/>
      <c r="R378" s="312"/>
      <c r="S378" s="304"/>
      <c r="T378" s="302"/>
      <c r="U378" s="303"/>
    </row>
    <row r="379" spans="1:21" s="390" customFormat="1" x14ac:dyDescent="0.25">
      <c r="A379" s="387"/>
      <c r="B379" s="388"/>
      <c r="C379" s="386"/>
      <c r="D379" s="524"/>
      <c r="E379" s="387"/>
      <c r="F379" s="389" t="s">
        <v>895</v>
      </c>
      <c r="G379" s="386">
        <f>SUM(G287:G378)</f>
        <v>529820</v>
      </c>
      <c r="H379" s="389">
        <f>SUM(H287:H378)</f>
        <v>1301548</v>
      </c>
      <c r="I379" s="386">
        <f>SUM(I287:I378)</f>
        <v>2158143</v>
      </c>
      <c r="J379" s="386"/>
      <c r="K379" s="386">
        <f>SUM(K287:K378)</f>
        <v>968400</v>
      </c>
      <c r="L379" s="386">
        <f>SUM(L287:L378)</f>
        <v>1198800</v>
      </c>
      <c r="M379" s="389">
        <f>SUM(M287:M378)</f>
        <v>1170400</v>
      </c>
      <c r="N379" s="386"/>
      <c r="O379" s="386"/>
      <c r="P379" s="386"/>
      <c r="Q379" s="389"/>
      <c r="R379" s="386"/>
      <c r="S379" s="386"/>
      <c r="T379" s="386"/>
      <c r="U379" s="386"/>
    </row>
    <row r="380" spans="1:21" s="390" customFormat="1" x14ac:dyDescent="0.25">
      <c r="A380" s="387"/>
      <c r="B380" s="388"/>
      <c r="C380" s="386"/>
      <c r="D380" s="524"/>
      <c r="E380" s="387"/>
      <c r="F380" s="389" t="s">
        <v>1638</v>
      </c>
      <c r="G380" s="386">
        <v>1100000</v>
      </c>
      <c r="H380" s="389">
        <v>1500000</v>
      </c>
      <c r="I380" s="386">
        <v>2000000</v>
      </c>
      <c r="J380" s="386"/>
      <c r="K380" s="368">
        <v>1200000</v>
      </c>
      <c r="L380" s="368">
        <v>1500000</v>
      </c>
      <c r="M380" s="368">
        <v>1500000</v>
      </c>
      <c r="N380" s="386"/>
      <c r="O380" s="386"/>
      <c r="P380" s="386"/>
      <c r="Q380" s="492"/>
      <c r="R380" s="386"/>
      <c r="S380" s="386"/>
      <c r="T380" s="386"/>
      <c r="U380" s="386"/>
    </row>
    <row r="381" spans="1:21" s="390" customFormat="1" x14ac:dyDescent="0.25">
      <c r="A381" s="387"/>
      <c r="B381" s="388"/>
      <c r="C381" s="386"/>
      <c r="D381" s="524"/>
      <c r="E381" s="387"/>
      <c r="F381" s="389" t="s">
        <v>1888</v>
      </c>
      <c r="G381" s="386">
        <v>531518</v>
      </c>
      <c r="H381" s="389">
        <v>1170978</v>
      </c>
      <c r="I381" s="386"/>
      <c r="J381" s="386"/>
      <c r="K381" s="386"/>
      <c r="L381" s="386"/>
      <c r="M381" s="389"/>
      <c r="N381" s="386"/>
      <c r="O381" s="386"/>
      <c r="P381" s="386"/>
      <c r="Q381" s="492"/>
      <c r="R381" s="386"/>
      <c r="S381" s="386"/>
      <c r="T381" s="386"/>
      <c r="U381" s="386"/>
    </row>
    <row r="382" spans="1:21" s="390" customFormat="1" x14ac:dyDescent="0.25">
      <c r="A382" s="387"/>
      <c r="B382" s="388"/>
      <c r="C382" s="386"/>
      <c r="D382" s="524"/>
      <c r="E382" s="387"/>
      <c r="F382" s="389" t="s">
        <v>1632</v>
      </c>
      <c r="G382" s="368">
        <f>SUM(G380-G381)</f>
        <v>568482</v>
      </c>
      <c r="H382" s="507">
        <f>SUM(H380-H381)</f>
        <v>329022</v>
      </c>
      <c r="I382" s="386">
        <f>SUM(I379-I380)</f>
        <v>158143</v>
      </c>
      <c r="J382" s="386"/>
      <c r="K382" s="386"/>
      <c r="L382" s="386"/>
      <c r="M382" s="389"/>
      <c r="N382" s="386"/>
      <c r="O382" s="386"/>
      <c r="P382" s="386"/>
      <c r="Q382" s="389"/>
      <c r="R382" s="386"/>
      <c r="S382" s="386"/>
      <c r="T382" s="386"/>
      <c r="U382" s="386"/>
    </row>
    <row r="383" spans="1:21" s="307" customFormat="1" ht="15.75" customHeight="1" x14ac:dyDescent="0.25">
      <c r="A383" s="338"/>
      <c r="B383" s="370" t="s">
        <v>618</v>
      </c>
      <c r="C383" s="311" t="s">
        <v>19</v>
      </c>
      <c r="D383" s="511"/>
      <c r="E383" s="344" t="s">
        <v>2145</v>
      </c>
      <c r="F383" s="361"/>
      <c r="G383" s="301"/>
      <c r="H383" s="491"/>
      <c r="I383" s="306"/>
      <c r="J383" s="312"/>
      <c r="K383" s="304"/>
      <c r="L383" s="302"/>
      <c r="M383" s="486"/>
      <c r="N383" s="312"/>
      <c r="O383" s="304"/>
      <c r="P383" s="302"/>
      <c r="Q383" s="486"/>
      <c r="R383" s="312"/>
      <c r="S383" s="304"/>
      <c r="T383" s="302"/>
      <c r="U383" s="306"/>
    </row>
    <row r="384" spans="1:21" s="307" customFormat="1" ht="15.75" customHeight="1" x14ac:dyDescent="0.25">
      <c r="A384" s="338"/>
      <c r="B384" s="370" t="s">
        <v>618</v>
      </c>
      <c r="C384" s="311" t="s">
        <v>19</v>
      </c>
      <c r="D384" s="511"/>
      <c r="E384" s="344" t="s">
        <v>2146</v>
      </c>
      <c r="F384" s="361"/>
      <c r="G384" s="301"/>
      <c r="H384" s="491"/>
      <c r="I384" s="306"/>
      <c r="J384" s="312"/>
      <c r="K384" s="304"/>
      <c r="L384" s="302"/>
      <c r="M384" s="486"/>
      <c r="N384" s="312"/>
      <c r="O384" s="304"/>
      <c r="P384" s="302"/>
      <c r="Q384" s="486"/>
      <c r="R384" s="312"/>
      <c r="S384" s="304"/>
      <c r="T384" s="302"/>
      <c r="U384" s="306"/>
    </row>
    <row r="385" spans="1:21" s="307" customFormat="1" ht="15.75" customHeight="1" x14ac:dyDescent="0.25">
      <c r="A385" s="338"/>
      <c r="B385" s="370" t="s">
        <v>618</v>
      </c>
      <c r="C385" s="311" t="s">
        <v>66</v>
      </c>
      <c r="D385" s="511"/>
      <c r="E385" s="344" t="s">
        <v>2171</v>
      </c>
      <c r="F385" s="361"/>
      <c r="G385" s="301"/>
      <c r="H385" s="491"/>
      <c r="I385" s="306"/>
      <c r="J385" s="312"/>
      <c r="K385" s="304"/>
      <c r="L385" s="302"/>
      <c r="M385" s="486"/>
      <c r="N385" s="312"/>
      <c r="O385" s="304"/>
      <c r="P385" s="302"/>
      <c r="Q385" s="486"/>
      <c r="R385" s="312"/>
      <c r="S385" s="304"/>
      <c r="T385" s="302"/>
      <c r="U385" s="306"/>
    </row>
    <row r="386" spans="1:21" s="307" customFormat="1" x14ac:dyDescent="0.25">
      <c r="A386" s="338"/>
      <c r="B386" s="370" t="s">
        <v>64</v>
      </c>
      <c r="C386" s="311" t="s">
        <v>66</v>
      </c>
      <c r="D386" s="511">
        <v>1</v>
      </c>
      <c r="E386" s="344" t="s">
        <v>1952</v>
      </c>
      <c r="F386" s="361" t="s">
        <v>64</v>
      </c>
      <c r="G386" s="301"/>
      <c r="H386" s="491"/>
      <c r="I386" s="306"/>
      <c r="J386" s="312"/>
      <c r="K386" s="304"/>
      <c r="L386" s="302"/>
      <c r="M386" s="486"/>
      <c r="N386" s="312"/>
      <c r="O386" s="304"/>
      <c r="P386" s="302"/>
      <c r="Q386" s="486"/>
      <c r="R386" s="312"/>
      <c r="S386" s="304"/>
      <c r="T386" s="302"/>
      <c r="U386" s="306"/>
    </row>
    <row r="387" spans="1:21" s="307" customFormat="1" x14ac:dyDescent="0.25">
      <c r="A387" s="338"/>
      <c r="B387" s="370">
        <v>42160</v>
      </c>
      <c r="C387" s="311" t="s">
        <v>21</v>
      </c>
      <c r="D387" s="511"/>
      <c r="E387" s="344" t="s">
        <v>1600</v>
      </c>
      <c r="F387" s="361"/>
      <c r="G387" s="301"/>
      <c r="H387" s="491"/>
      <c r="I387" s="306"/>
      <c r="J387" s="312"/>
      <c r="K387" s="304"/>
      <c r="L387" s="302"/>
      <c r="M387" s="486"/>
      <c r="N387" s="312"/>
      <c r="O387" s="304"/>
      <c r="P387" s="302"/>
      <c r="Q387" s="486"/>
      <c r="R387" s="312"/>
      <c r="S387" s="304"/>
      <c r="T387" s="302"/>
      <c r="U387" s="306"/>
    </row>
    <row r="388" spans="1:21" s="307" customFormat="1" x14ac:dyDescent="0.25">
      <c r="A388" s="338"/>
      <c r="B388" s="370"/>
      <c r="C388" s="311" t="s">
        <v>21</v>
      </c>
      <c r="D388" s="511"/>
      <c r="E388" s="344" t="s">
        <v>2150</v>
      </c>
      <c r="F388" s="361"/>
      <c r="G388" s="301"/>
      <c r="H388" s="491"/>
      <c r="I388" s="306"/>
      <c r="J388" s="312"/>
      <c r="K388" s="304"/>
      <c r="L388" s="302"/>
      <c r="M388" s="486"/>
      <c r="N388" s="312"/>
      <c r="O388" s="304"/>
      <c r="P388" s="302"/>
      <c r="Q388" s="486"/>
      <c r="R388" s="312"/>
      <c r="S388" s="304"/>
      <c r="T388" s="302"/>
      <c r="U388" s="306"/>
    </row>
    <row r="389" spans="1:21" s="307" customFormat="1" x14ac:dyDescent="0.25">
      <c r="A389" s="338"/>
      <c r="B389" s="370" t="s">
        <v>64</v>
      </c>
      <c r="C389" s="311" t="s">
        <v>11</v>
      </c>
      <c r="D389" s="511"/>
      <c r="E389" s="344" t="s">
        <v>2147</v>
      </c>
      <c r="F389" s="361"/>
      <c r="G389" s="301"/>
      <c r="H389" s="491"/>
      <c r="I389" s="306"/>
      <c r="J389" s="312"/>
      <c r="K389" s="304"/>
      <c r="L389" s="302"/>
      <c r="M389" s="486"/>
      <c r="N389" s="312"/>
      <c r="O389" s="304"/>
      <c r="P389" s="302"/>
      <c r="Q389" s="486"/>
      <c r="R389" s="312"/>
      <c r="S389" s="304"/>
      <c r="T389" s="302"/>
      <c r="U389" s="306"/>
    </row>
    <row r="390" spans="1:21" x14ac:dyDescent="0.25">
      <c r="A390" s="338"/>
      <c r="B390" s="370">
        <v>42104</v>
      </c>
      <c r="C390" s="299" t="s">
        <v>21</v>
      </c>
      <c r="D390" s="511">
        <v>1</v>
      </c>
      <c r="E390" s="338" t="s">
        <v>1961</v>
      </c>
      <c r="F390" s="361">
        <v>100000</v>
      </c>
      <c r="G390" s="301"/>
      <c r="H390" s="491"/>
      <c r="I390" s="306">
        <v>32400</v>
      </c>
      <c r="J390" s="312"/>
      <c r="K390" s="304">
        <v>75000</v>
      </c>
      <c r="L390" s="302"/>
      <c r="M390" s="486"/>
      <c r="N390" s="312"/>
      <c r="O390" s="304"/>
      <c r="P390" s="302"/>
      <c r="Q390" s="486"/>
      <c r="R390" s="312"/>
      <c r="S390" s="304"/>
      <c r="T390" s="302"/>
      <c r="U390" s="303"/>
    </row>
    <row r="391" spans="1:21" x14ac:dyDescent="0.25">
      <c r="A391" s="338"/>
      <c r="B391" s="370" t="s">
        <v>64</v>
      </c>
      <c r="C391" s="299" t="s">
        <v>1936</v>
      </c>
      <c r="D391" s="511"/>
      <c r="E391" s="338" t="s">
        <v>2148</v>
      </c>
      <c r="F391" s="361"/>
      <c r="G391" s="301"/>
      <c r="H391" s="491"/>
      <c r="I391" s="306"/>
      <c r="J391" s="312"/>
      <c r="K391" s="304"/>
      <c r="L391" s="302"/>
      <c r="M391" s="486"/>
      <c r="N391" s="312"/>
      <c r="O391" s="304"/>
      <c r="P391" s="302"/>
      <c r="Q391" s="486"/>
      <c r="R391" s="312"/>
      <c r="S391" s="304"/>
      <c r="T391" s="302"/>
      <c r="U391" s="303"/>
    </row>
    <row r="392" spans="1:21" x14ac:dyDescent="0.25">
      <c r="A392" s="338"/>
      <c r="B392" s="370"/>
      <c r="C392" s="299" t="s">
        <v>23</v>
      </c>
      <c r="D392" s="511"/>
      <c r="E392" s="338" t="s">
        <v>2149</v>
      </c>
      <c r="F392" s="361"/>
      <c r="G392" s="301"/>
      <c r="H392" s="491"/>
      <c r="I392" s="306"/>
      <c r="J392" s="312"/>
      <c r="K392" s="304"/>
      <c r="L392" s="302"/>
      <c r="M392" s="486"/>
      <c r="N392" s="312"/>
      <c r="O392" s="304"/>
      <c r="P392" s="302"/>
      <c r="Q392" s="486"/>
      <c r="R392" s="312"/>
      <c r="S392" s="304"/>
      <c r="T392" s="302"/>
      <c r="U392" s="303"/>
    </row>
    <row r="393" spans="1:21" x14ac:dyDescent="0.25">
      <c r="A393" s="338"/>
      <c r="B393" s="370" t="s">
        <v>1224</v>
      </c>
      <c r="C393" s="299" t="s">
        <v>11</v>
      </c>
      <c r="D393" s="511"/>
      <c r="E393" s="338" t="s">
        <v>2132</v>
      </c>
      <c r="F393" s="361"/>
      <c r="G393" s="301"/>
      <c r="H393" s="491"/>
      <c r="I393" s="306"/>
      <c r="J393" s="312"/>
      <c r="K393" s="304"/>
      <c r="L393" s="302"/>
      <c r="M393" s="486"/>
      <c r="N393" s="312"/>
      <c r="O393" s="304"/>
      <c r="P393" s="302"/>
      <c r="Q393" s="486"/>
      <c r="R393" s="312"/>
      <c r="S393" s="304"/>
      <c r="T393" s="302"/>
      <c r="U393" s="303"/>
    </row>
    <row r="394" spans="1:21" x14ac:dyDescent="0.25">
      <c r="A394" s="338"/>
      <c r="B394" s="370"/>
      <c r="C394" s="299" t="s">
        <v>21</v>
      </c>
      <c r="D394" s="511"/>
      <c r="E394" s="556" t="s">
        <v>2133</v>
      </c>
      <c r="F394" s="361"/>
      <c r="G394" s="301"/>
      <c r="H394" s="491"/>
      <c r="I394" s="306"/>
      <c r="J394" s="312"/>
      <c r="K394" s="304"/>
      <c r="L394" s="302"/>
      <c r="M394" s="486"/>
      <c r="N394" s="312"/>
      <c r="O394" s="304"/>
      <c r="P394" s="302"/>
      <c r="Q394" s="486"/>
      <c r="R394" s="312"/>
      <c r="S394" s="304"/>
      <c r="T394" s="302"/>
      <c r="U394" s="303"/>
    </row>
    <row r="395" spans="1:21" x14ac:dyDescent="0.25">
      <c r="A395" s="338"/>
      <c r="B395" s="370" t="s">
        <v>2135</v>
      </c>
      <c r="C395" s="309" t="s">
        <v>23</v>
      </c>
      <c r="D395" s="511"/>
      <c r="E395" s="556" t="s">
        <v>2134</v>
      </c>
      <c r="F395" s="361"/>
      <c r="G395" s="301"/>
      <c r="H395" s="491"/>
      <c r="I395" s="306"/>
      <c r="J395" s="312"/>
      <c r="K395" s="304"/>
      <c r="L395" s="302"/>
      <c r="M395" s="486"/>
      <c r="N395" s="312"/>
      <c r="O395" s="304"/>
      <c r="P395" s="302"/>
      <c r="Q395" s="486"/>
      <c r="R395" s="312"/>
      <c r="S395" s="304"/>
      <c r="T395" s="302"/>
      <c r="U395" s="303"/>
    </row>
    <row r="396" spans="1:21" x14ac:dyDescent="0.25">
      <c r="A396" s="338"/>
      <c r="B396" s="370" t="s">
        <v>211</v>
      </c>
      <c r="C396" s="311" t="s">
        <v>66</v>
      </c>
      <c r="D396" s="511">
        <v>1</v>
      </c>
      <c r="E396" s="338" t="s">
        <v>1998</v>
      </c>
      <c r="F396" s="361"/>
      <c r="G396" s="301"/>
      <c r="H396" s="534"/>
      <c r="I396" s="303"/>
      <c r="J396" s="312"/>
      <c r="K396" s="304"/>
      <c r="L396" s="302"/>
      <c r="M396" s="486"/>
      <c r="N396" s="312"/>
      <c r="O396" s="304"/>
      <c r="P396" s="302"/>
      <c r="Q396" s="486"/>
      <c r="R396" s="312"/>
      <c r="S396" s="304"/>
      <c r="T396" s="302"/>
      <c r="U396" s="303"/>
    </row>
    <row r="397" spans="1:21" s="542" customFormat="1" x14ac:dyDescent="0.25">
      <c r="A397" s="541"/>
      <c r="B397" s="373"/>
      <c r="C397" s="309" t="s">
        <v>21</v>
      </c>
      <c r="D397" s="517">
        <v>1</v>
      </c>
      <c r="E397" s="341" t="s">
        <v>1963</v>
      </c>
      <c r="F397" s="361"/>
      <c r="G397" s="301"/>
      <c r="H397" s="491"/>
      <c r="I397" s="303"/>
      <c r="J397" s="312"/>
      <c r="K397" s="301"/>
      <c r="L397" s="305"/>
      <c r="M397" s="487"/>
      <c r="N397" s="312"/>
      <c r="O397" s="304"/>
      <c r="P397" s="302"/>
      <c r="Q397" s="486"/>
      <c r="R397" s="312"/>
      <c r="S397" s="304"/>
      <c r="T397" s="302"/>
      <c r="U397" s="303"/>
    </row>
    <row r="398" spans="1:21" s="542" customFormat="1" x14ac:dyDescent="0.25">
      <c r="A398" s="541"/>
      <c r="B398" s="373"/>
      <c r="C398" s="309" t="s">
        <v>23</v>
      </c>
      <c r="D398" s="517">
        <v>1</v>
      </c>
      <c r="E398" s="341" t="s">
        <v>1964</v>
      </c>
      <c r="F398" s="361"/>
      <c r="G398" s="304"/>
      <c r="H398" s="534"/>
      <c r="I398" s="303"/>
      <c r="J398" s="312"/>
      <c r="K398" s="301"/>
      <c r="L398" s="302"/>
      <c r="M398" s="486"/>
      <c r="N398" s="312"/>
      <c r="O398" s="304"/>
      <c r="P398" s="302"/>
      <c r="Q398" s="486"/>
      <c r="R398" s="312"/>
      <c r="S398" s="304"/>
      <c r="T398" s="302"/>
      <c r="U398" s="303"/>
    </row>
    <row r="399" spans="1:21" s="390" customFormat="1" x14ac:dyDescent="0.25">
      <c r="A399" s="526"/>
      <c r="B399" s="376"/>
      <c r="C399" s="309" t="s">
        <v>11</v>
      </c>
      <c r="D399" s="517">
        <v>1</v>
      </c>
      <c r="E399" s="341" t="s">
        <v>457</v>
      </c>
      <c r="F399" s="361"/>
      <c r="G399" s="301"/>
      <c r="H399" s="491"/>
      <c r="I399" s="303"/>
      <c r="J399" s="312"/>
      <c r="K399" s="301"/>
      <c r="L399" s="305"/>
      <c r="M399" s="487"/>
      <c r="N399" s="312"/>
      <c r="O399" s="304"/>
      <c r="P399" s="302"/>
      <c r="Q399" s="486"/>
      <c r="R399" s="312"/>
      <c r="S399" s="304"/>
      <c r="T399" s="302"/>
      <c r="U399" s="303"/>
    </row>
    <row r="400" spans="1:21" s="390" customFormat="1" x14ac:dyDescent="0.25">
      <c r="A400" s="526"/>
      <c r="B400" s="373"/>
      <c r="C400" s="309" t="s">
        <v>23</v>
      </c>
      <c r="D400" s="517"/>
      <c r="E400" s="341" t="s">
        <v>1971</v>
      </c>
      <c r="F400" s="361"/>
      <c r="G400" s="304"/>
      <c r="H400" s="534"/>
      <c r="I400" s="303"/>
      <c r="J400" s="312"/>
      <c r="K400" s="301"/>
      <c r="L400" s="302"/>
      <c r="M400" s="486"/>
      <c r="N400" s="312"/>
      <c r="O400" s="304"/>
      <c r="P400" s="302"/>
      <c r="Q400" s="486"/>
      <c r="R400" s="312"/>
      <c r="S400" s="304"/>
      <c r="T400" s="302"/>
      <c r="U400" s="303"/>
    </row>
    <row r="401" spans="1:21" s="390" customFormat="1" x14ac:dyDescent="0.25">
      <c r="A401" s="387"/>
      <c r="B401" s="388"/>
      <c r="C401" s="386"/>
      <c r="D401" s="524"/>
      <c r="E401" s="387" t="s">
        <v>1921</v>
      </c>
      <c r="F401" s="389"/>
      <c r="G401" s="386"/>
      <c r="H401" s="389"/>
      <c r="I401" s="386"/>
      <c r="J401" s="386"/>
      <c r="K401" s="386"/>
      <c r="L401" s="386"/>
      <c r="M401" s="389"/>
      <c r="N401" s="386"/>
      <c r="O401" s="386"/>
      <c r="P401" s="386"/>
      <c r="Q401" s="389"/>
      <c r="R401" s="386"/>
      <c r="S401" s="386"/>
      <c r="T401" s="386"/>
      <c r="U401" s="386"/>
    </row>
    <row r="402" spans="1:21" s="476" customFormat="1" x14ac:dyDescent="0.25">
      <c r="A402" s="475" t="s">
        <v>1666</v>
      </c>
      <c r="B402" s="370" t="s">
        <v>30</v>
      </c>
      <c r="C402" s="475" t="s">
        <v>21</v>
      </c>
      <c r="D402" s="520"/>
      <c r="E402" s="475" t="s">
        <v>1559</v>
      </c>
      <c r="F402" s="345">
        <v>20000</v>
      </c>
      <c r="G402" s="464"/>
      <c r="H402" s="534"/>
      <c r="I402" s="466"/>
      <c r="J402" s="467"/>
      <c r="K402" s="468"/>
      <c r="L402" s="465"/>
      <c r="M402" s="486"/>
      <c r="N402" s="467"/>
      <c r="O402" s="468"/>
      <c r="P402" s="465"/>
      <c r="Q402" s="486"/>
      <c r="R402" s="467"/>
      <c r="S402" s="468"/>
      <c r="T402" s="465"/>
      <c r="U402" s="466"/>
    </row>
    <row r="403" spans="1:21" s="476" customFormat="1" x14ac:dyDescent="0.25">
      <c r="A403" s="475" t="s">
        <v>1799</v>
      </c>
      <c r="B403" s="370" t="s">
        <v>15</v>
      </c>
      <c r="C403" s="475" t="s">
        <v>11</v>
      </c>
      <c r="D403" s="520"/>
      <c r="E403" s="475" t="s">
        <v>1522</v>
      </c>
      <c r="F403" s="345">
        <v>200000</v>
      </c>
      <c r="G403" s="464"/>
      <c r="H403" s="491"/>
      <c r="I403" s="466"/>
      <c r="J403" s="467"/>
      <c r="K403" s="468"/>
      <c r="L403" s="465"/>
      <c r="M403" s="486"/>
      <c r="N403" s="467"/>
      <c r="O403" s="468"/>
      <c r="P403" s="465"/>
      <c r="Q403" s="486"/>
      <c r="R403" s="467"/>
      <c r="S403" s="468"/>
      <c r="T403" s="465"/>
      <c r="U403" s="466"/>
    </row>
    <row r="404" spans="1:21" s="469" customFormat="1" x14ac:dyDescent="0.25">
      <c r="A404" s="463" t="s">
        <v>1757</v>
      </c>
      <c r="B404" s="370" t="s">
        <v>15</v>
      </c>
      <c r="C404" s="475" t="s">
        <v>11</v>
      </c>
      <c r="D404" s="520"/>
      <c r="E404" s="463" t="s">
        <v>1756</v>
      </c>
      <c r="F404" s="345" t="s">
        <v>15</v>
      </c>
      <c r="G404" s="464"/>
      <c r="H404" s="534"/>
      <c r="I404" s="466"/>
      <c r="J404" s="467"/>
      <c r="K404" s="468"/>
      <c r="L404" s="465"/>
      <c r="M404" s="486"/>
      <c r="N404" s="467"/>
      <c r="O404" s="468"/>
      <c r="P404" s="465"/>
      <c r="Q404" s="486"/>
      <c r="R404" s="467"/>
      <c r="S404" s="468"/>
      <c r="T404" s="465"/>
      <c r="U404" s="466"/>
    </row>
    <row r="405" spans="1:21" s="476" customFormat="1" x14ac:dyDescent="0.25">
      <c r="A405" s="475"/>
      <c r="B405" s="448">
        <v>2014</v>
      </c>
      <c r="C405" s="475" t="s">
        <v>21</v>
      </c>
      <c r="D405" s="520"/>
      <c r="E405" s="475" t="s">
        <v>1646</v>
      </c>
      <c r="F405" s="345">
        <v>100000</v>
      </c>
      <c r="G405" s="464"/>
      <c r="H405" s="534"/>
      <c r="I405" s="466"/>
      <c r="J405" s="467"/>
      <c r="K405" s="468"/>
      <c r="L405" s="465"/>
      <c r="M405" s="486"/>
      <c r="N405" s="467"/>
      <c r="O405" s="468"/>
      <c r="P405" s="465"/>
      <c r="Q405" s="487"/>
      <c r="R405" s="467"/>
      <c r="S405" s="468">
        <v>100000</v>
      </c>
      <c r="T405" s="465"/>
      <c r="U405" s="466"/>
    </row>
    <row r="406" spans="1:21" s="469" customFormat="1" x14ac:dyDescent="0.25">
      <c r="A406" s="463"/>
      <c r="B406" s="376" t="s">
        <v>15</v>
      </c>
      <c r="C406" s="477" t="s">
        <v>19</v>
      </c>
      <c r="D406" s="521"/>
      <c r="E406" s="477" t="s">
        <v>1685</v>
      </c>
      <c r="F406" s="345">
        <v>100000</v>
      </c>
      <c r="G406" s="468"/>
      <c r="H406" s="491"/>
      <c r="I406" s="470"/>
      <c r="J406" s="474"/>
      <c r="K406" s="468"/>
      <c r="L406" s="473"/>
      <c r="M406" s="487"/>
      <c r="N406" s="474"/>
      <c r="O406" s="468"/>
      <c r="P406" s="473"/>
      <c r="Q406" s="487"/>
      <c r="R406" s="474"/>
      <c r="S406" s="468"/>
      <c r="T406" s="473"/>
      <c r="U406" s="470"/>
    </row>
    <row r="407" spans="1:21" s="476" customFormat="1" x14ac:dyDescent="0.25">
      <c r="A407" s="475"/>
      <c r="B407" s="370" t="s">
        <v>15</v>
      </c>
      <c r="C407" s="475" t="s">
        <v>66</v>
      </c>
      <c r="D407" s="520"/>
      <c r="E407" s="475" t="s">
        <v>1706</v>
      </c>
      <c r="F407" s="345">
        <v>100000</v>
      </c>
      <c r="G407" s="464"/>
      <c r="H407" s="534"/>
      <c r="I407" s="466"/>
      <c r="J407" s="467"/>
      <c r="K407" s="468"/>
      <c r="L407" s="473"/>
      <c r="M407" s="486"/>
      <c r="N407" s="467"/>
      <c r="O407" s="468"/>
      <c r="P407" s="465"/>
      <c r="Q407" s="486"/>
      <c r="R407" s="467"/>
      <c r="S407" s="468"/>
      <c r="T407" s="465"/>
      <c r="U407" s="466"/>
    </row>
    <row r="408" spans="1:21" s="476" customFormat="1" x14ac:dyDescent="0.25">
      <c r="A408" s="475"/>
      <c r="B408" s="370">
        <v>41395</v>
      </c>
      <c r="C408" s="475" t="s">
        <v>66</v>
      </c>
      <c r="D408" s="520"/>
      <c r="E408" s="475" t="s">
        <v>1587</v>
      </c>
      <c r="F408" s="345">
        <v>100000</v>
      </c>
      <c r="G408" s="464"/>
      <c r="H408" s="534"/>
      <c r="I408" s="466"/>
      <c r="J408" s="467"/>
      <c r="K408" s="468"/>
      <c r="L408" s="471"/>
      <c r="M408" s="486"/>
      <c r="N408" s="467"/>
      <c r="O408" s="468"/>
      <c r="P408" s="465"/>
      <c r="Q408" s="486"/>
      <c r="R408" s="467"/>
      <c r="S408" s="468"/>
      <c r="T408" s="465"/>
      <c r="U408" s="466"/>
    </row>
    <row r="409" spans="1:21" s="469" customFormat="1" x14ac:dyDescent="0.25">
      <c r="A409" s="463" t="s">
        <v>1609</v>
      </c>
      <c r="B409" s="376" t="s">
        <v>15</v>
      </c>
      <c r="C409" s="477" t="s">
        <v>23</v>
      </c>
      <c r="D409" s="521"/>
      <c r="E409" s="477" t="s">
        <v>1509</v>
      </c>
      <c r="F409" s="361">
        <v>30000</v>
      </c>
      <c r="G409" s="468"/>
      <c r="H409" s="491"/>
      <c r="I409" s="470"/>
      <c r="J409" s="474"/>
      <c r="K409" s="468"/>
      <c r="L409" s="473"/>
      <c r="M409" s="487"/>
      <c r="N409" s="474"/>
      <c r="O409" s="468"/>
      <c r="P409" s="473"/>
      <c r="Q409" s="487"/>
      <c r="R409" s="474"/>
      <c r="S409" s="468"/>
      <c r="T409" s="473"/>
      <c r="U409" s="470"/>
    </row>
    <row r="410" spans="1:21" s="476" customFormat="1" x14ac:dyDescent="0.25">
      <c r="A410" s="475"/>
      <c r="B410" s="370" t="s">
        <v>1583</v>
      </c>
      <c r="C410" s="475" t="s">
        <v>66</v>
      </c>
      <c r="D410" s="520"/>
      <c r="E410" s="475" t="s">
        <v>1584</v>
      </c>
      <c r="F410" s="345">
        <v>50000</v>
      </c>
      <c r="G410" s="464"/>
      <c r="H410" s="534"/>
      <c r="I410" s="466"/>
      <c r="J410" s="467"/>
      <c r="K410" s="468"/>
      <c r="L410" s="465"/>
      <c r="M410" s="486"/>
      <c r="N410" s="467"/>
      <c r="O410" s="468"/>
      <c r="P410" s="465"/>
      <c r="Q410" s="486"/>
      <c r="R410" s="467"/>
      <c r="S410" s="468"/>
      <c r="T410" s="465"/>
      <c r="U410" s="466"/>
    </row>
    <row r="411" spans="1:21" s="476" customFormat="1" ht="15.75" x14ac:dyDescent="0.25">
      <c r="A411" s="478"/>
      <c r="B411" s="370" t="s">
        <v>15</v>
      </c>
      <c r="C411" s="475" t="s">
        <v>11</v>
      </c>
      <c r="D411" s="520"/>
      <c r="E411" s="475" t="s">
        <v>1837</v>
      </c>
      <c r="F411" s="345" t="s">
        <v>15</v>
      </c>
      <c r="G411" s="464"/>
      <c r="H411" s="534"/>
      <c r="I411" s="466"/>
      <c r="J411" s="467"/>
      <c r="K411" s="468"/>
      <c r="L411" s="465"/>
      <c r="M411" s="486"/>
      <c r="N411" s="467"/>
      <c r="O411" s="468"/>
      <c r="P411" s="465"/>
      <c r="Q411" s="486"/>
      <c r="R411" s="467"/>
      <c r="S411" s="468"/>
      <c r="T411" s="465"/>
      <c r="U411" s="466"/>
    </row>
    <row r="412" spans="1:21" s="476" customFormat="1" x14ac:dyDescent="0.25">
      <c r="A412" s="475"/>
      <c r="B412" s="370" t="s">
        <v>15</v>
      </c>
      <c r="C412" s="475" t="s">
        <v>21</v>
      </c>
      <c r="D412" s="520"/>
      <c r="E412" s="475" t="s">
        <v>1545</v>
      </c>
      <c r="F412" s="345" t="s">
        <v>15</v>
      </c>
      <c r="G412" s="464"/>
      <c r="H412" s="534"/>
      <c r="I412" s="466"/>
      <c r="J412" s="467"/>
      <c r="K412" s="468"/>
      <c r="L412" s="465"/>
      <c r="M412" s="486"/>
      <c r="N412" s="467"/>
      <c r="O412" s="468"/>
      <c r="P412" s="465"/>
      <c r="Q412" s="486"/>
      <c r="R412" s="467"/>
      <c r="S412" s="468"/>
      <c r="T412" s="465"/>
      <c r="U412" s="466"/>
    </row>
    <row r="413" spans="1:21" s="476" customFormat="1" x14ac:dyDescent="0.25">
      <c r="A413" s="475"/>
      <c r="B413" s="370" t="s">
        <v>15</v>
      </c>
      <c r="C413" s="475" t="s">
        <v>66</v>
      </c>
      <c r="D413" s="520"/>
      <c r="E413" s="475" t="s">
        <v>1551</v>
      </c>
      <c r="F413" s="345">
        <v>100000</v>
      </c>
      <c r="G413" s="464"/>
      <c r="H413" s="534"/>
      <c r="I413" s="466"/>
      <c r="J413" s="467"/>
      <c r="K413" s="468"/>
      <c r="L413" s="465"/>
      <c r="M413" s="486"/>
      <c r="N413" s="467"/>
      <c r="O413" s="468"/>
      <c r="P413" s="465"/>
      <c r="Q413" s="486"/>
      <c r="R413" s="467"/>
      <c r="S413" s="468"/>
      <c r="T413" s="465"/>
      <c r="U413" s="466"/>
    </row>
    <row r="414" spans="1:21" s="469" customFormat="1" x14ac:dyDescent="0.25">
      <c r="A414" s="463" t="s">
        <v>1880</v>
      </c>
      <c r="B414" s="370" t="s">
        <v>15</v>
      </c>
      <c r="C414" s="463" t="s">
        <v>11</v>
      </c>
      <c r="D414" s="520"/>
      <c r="E414" s="463" t="s">
        <v>1658</v>
      </c>
      <c r="F414" s="345" t="s">
        <v>15</v>
      </c>
      <c r="G414" s="464"/>
      <c r="H414" s="534"/>
      <c r="I414" s="466"/>
      <c r="J414" s="467"/>
      <c r="K414" s="468"/>
      <c r="L414" s="465"/>
      <c r="M414" s="486"/>
      <c r="N414" s="467"/>
      <c r="O414" s="468"/>
      <c r="P414" s="465"/>
      <c r="Q414" s="486"/>
      <c r="R414" s="467"/>
      <c r="S414" s="468"/>
      <c r="T414" s="465"/>
      <c r="U414" s="466"/>
    </row>
    <row r="415" spans="1:21" s="469" customFormat="1" x14ac:dyDescent="0.25">
      <c r="A415" s="463" t="s">
        <v>1760</v>
      </c>
      <c r="B415" s="370" t="s">
        <v>15</v>
      </c>
      <c r="C415" s="463" t="s">
        <v>1758</v>
      </c>
      <c r="D415" s="520"/>
      <c r="E415" s="463" t="s">
        <v>1759</v>
      </c>
      <c r="F415" s="345" t="s">
        <v>15</v>
      </c>
      <c r="G415" s="464"/>
      <c r="H415" s="534"/>
      <c r="I415" s="466"/>
      <c r="J415" s="467"/>
      <c r="K415" s="468"/>
      <c r="L415" s="465"/>
      <c r="M415" s="486"/>
      <c r="N415" s="467"/>
      <c r="O415" s="468"/>
      <c r="P415" s="465"/>
      <c r="Q415" s="486"/>
      <c r="R415" s="467"/>
      <c r="S415" s="468"/>
      <c r="T415" s="465"/>
      <c r="U415" s="466"/>
    </row>
    <row r="416" spans="1:21" s="469" customFormat="1" x14ac:dyDescent="0.25">
      <c r="A416" s="463" t="s">
        <v>1833</v>
      </c>
      <c r="B416" s="370" t="s">
        <v>1239</v>
      </c>
      <c r="C416" s="463" t="s">
        <v>19</v>
      </c>
      <c r="D416" s="520"/>
      <c r="E416" s="463" t="s">
        <v>1775</v>
      </c>
      <c r="F416" s="345"/>
      <c r="G416" s="464"/>
      <c r="H416" s="534"/>
      <c r="I416" s="466"/>
      <c r="J416" s="467"/>
      <c r="K416" s="468"/>
      <c r="L416" s="465"/>
      <c r="M416" s="486"/>
      <c r="N416" s="467"/>
      <c r="O416" s="468"/>
      <c r="P416" s="465"/>
      <c r="Q416" s="486"/>
      <c r="R416" s="472"/>
      <c r="S416" s="468"/>
      <c r="T416" s="465"/>
      <c r="U416" s="466"/>
    </row>
    <row r="417" spans="1:21" s="469" customFormat="1" x14ac:dyDescent="0.25">
      <c r="A417" s="463"/>
      <c r="B417" s="370" t="s">
        <v>15</v>
      </c>
      <c r="C417" s="463" t="s">
        <v>19</v>
      </c>
      <c r="D417" s="520"/>
      <c r="E417" s="463" t="s">
        <v>1776</v>
      </c>
      <c r="F417" s="345"/>
      <c r="G417" s="464"/>
      <c r="H417" s="534"/>
      <c r="I417" s="466"/>
      <c r="J417" s="467"/>
      <c r="K417" s="468"/>
      <c r="L417" s="465"/>
      <c r="M417" s="486"/>
      <c r="N417" s="467"/>
      <c r="O417" s="468"/>
      <c r="P417" s="465"/>
      <c r="Q417" s="486"/>
      <c r="R417" s="472"/>
      <c r="S417" s="468"/>
      <c r="T417" s="465"/>
      <c r="U417" s="466"/>
    </row>
    <row r="418" spans="1:21" s="469" customFormat="1" x14ac:dyDescent="0.25">
      <c r="A418" s="463"/>
      <c r="B418" s="370" t="s">
        <v>15</v>
      </c>
      <c r="C418" s="463" t="s">
        <v>23</v>
      </c>
      <c r="D418" s="520"/>
      <c r="E418" s="463" t="s">
        <v>1839</v>
      </c>
      <c r="F418" s="345"/>
      <c r="G418" s="464"/>
      <c r="H418" s="534"/>
      <c r="I418" s="466"/>
      <c r="J418" s="467"/>
      <c r="K418" s="468"/>
      <c r="L418" s="465"/>
      <c r="M418" s="486"/>
      <c r="N418" s="467"/>
      <c r="O418" s="468"/>
      <c r="P418" s="465"/>
      <c r="Q418" s="486"/>
      <c r="R418" s="472"/>
      <c r="S418" s="468"/>
      <c r="T418" s="465"/>
      <c r="U418" s="466"/>
    </row>
    <row r="419" spans="1:21" s="469" customFormat="1" x14ac:dyDescent="0.25">
      <c r="A419" s="463"/>
      <c r="B419" s="370" t="s">
        <v>15</v>
      </c>
      <c r="C419" s="463" t="s">
        <v>23</v>
      </c>
      <c r="D419" s="520"/>
      <c r="E419" s="463" t="s">
        <v>1840</v>
      </c>
      <c r="F419" s="345"/>
      <c r="G419" s="464"/>
      <c r="H419" s="534"/>
      <c r="I419" s="466"/>
      <c r="J419" s="467"/>
      <c r="K419" s="468"/>
      <c r="L419" s="465"/>
      <c r="M419" s="486"/>
      <c r="N419" s="467"/>
      <c r="O419" s="468"/>
      <c r="P419" s="465"/>
      <c r="Q419" s="486"/>
      <c r="R419" s="472"/>
      <c r="S419" s="468"/>
      <c r="T419" s="465"/>
      <c r="U419" s="466"/>
    </row>
    <row r="420" spans="1:21" x14ac:dyDescent="0.25">
      <c r="A420" s="338"/>
      <c r="B420" s="377">
        <v>41897</v>
      </c>
      <c r="C420" s="365" t="s">
        <v>11</v>
      </c>
      <c r="D420" s="513"/>
      <c r="E420" s="349" t="s">
        <v>1884</v>
      </c>
      <c r="F420" s="359" t="s">
        <v>64</v>
      </c>
      <c r="G420" s="301"/>
      <c r="H420" s="534"/>
      <c r="I420" s="303"/>
      <c r="J420" s="312"/>
      <c r="K420" s="304"/>
      <c r="L420" s="302"/>
      <c r="M420" s="486"/>
      <c r="N420" s="312"/>
      <c r="O420" s="304"/>
      <c r="P420" s="302"/>
      <c r="Q420" s="458" t="s">
        <v>64</v>
      </c>
      <c r="R420" s="312"/>
      <c r="S420" s="304"/>
      <c r="T420" s="302"/>
      <c r="U420" s="303"/>
    </row>
  </sheetData>
  <autoFilter ref="A1:W420"/>
  <sortState ref="A3:I37">
    <sortCondition ref="B1"/>
  </sortState>
  <pageMargins left="0.25" right="0.25" top="0.25" bottom="0.25" header="0.3" footer="0.3"/>
  <pageSetup scale="75" orientation="portrait" r:id="rId1"/>
  <rowBreaks count="3" manualBreakCount="3">
    <brk id="53" max="16383" man="1"/>
    <brk id="84" max="16383" man="1"/>
    <brk id="404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opLeftCell="A10" workbookViewId="0">
      <selection activeCell="C39" sqref="C39"/>
    </sheetView>
  </sheetViews>
  <sheetFormatPr defaultRowHeight="15" x14ac:dyDescent="0.25"/>
  <cols>
    <col min="1" max="1" width="14.140625" style="9" customWidth="1"/>
    <col min="2" max="2" width="11.85546875" style="10" customWidth="1"/>
    <col min="3" max="3" width="10.7109375" style="9" bestFit="1" customWidth="1"/>
    <col min="4" max="16384" width="9.140625" style="9"/>
  </cols>
  <sheetData>
    <row r="1" spans="1:2" s="6" customFormat="1" x14ac:dyDescent="0.25">
      <c r="A1" s="6" t="s">
        <v>91</v>
      </c>
      <c r="B1" s="8"/>
    </row>
    <row r="2" spans="1:2" s="1" customFormat="1" x14ac:dyDescent="0.25">
      <c r="A2" s="1" t="s">
        <v>0</v>
      </c>
      <c r="B2" s="25" t="s">
        <v>86</v>
      </c>
    </row>
    <row r="3" spans="1:2" s="24" customFormat="1" x14ac:dyDescent="0.25">
      <c r="A3" s="24" t="s">
        <v>23</v>
      </c>
      <c r="B3" s="26"/>
    </row>
    <row r="4" spans="1:2" x14ac:dyDescent="0.25">
      <c r="A4" s="9" t="s">
        <v>85</v>
      </c>
      <c r="B4" s="10">
        <v>100000</v>
      </c>
    </row>
    <row r="5" spans="1:2" x14ac:dyDescent="0.25">
      <c r="A5" s="9" t="s">
        <v>63</v>
      </c>
      <c r="B5" s="10">
        <v>150000</v>
      </c>
    </row>
    <row r="6" spans="1:2" x14ac:dyDescent="0.25">
      <c r="A6" s="9" t="s">
        <v>52</v>
      </c>
    </row>
    <row r="7" spans="1:2" s="7" customFormat="1" x14ac:dyDescent="0.25">
      <c r="A7" s="17" t="s">
        <v>92</v>
      </c>
      <c r="B7" s="8">
        <f>SUM(B4:B6)</f>
        <v>250000</v>
      </c>
    </row>
    <row r="9" spans="1:2" s="24" customFormat="1" x14ac:dyDescent="0.25">
      <c r="A9" s="24" t="s">
        <v>93</v>
      </c>
      <c r="B9" s="26"/>
    </row>
    <row r="10" spans="1:2" x14ac:dyDescent="0.25">
      <c r="A10" s="9" t="s">
        <v>85</v>
      </c>
      <c r="B10" s="10">
        <v>100000</v>
      </c>
    </row>
    <row r="11" spans="1:2" x14ac:dyDescent="0.25">
      <c r="A11" s="9" t="s">
        <v>63</v>
      </c>
      <c r="B11" s="10">
        <v>450000</v>
      </c>
    </row>
    <row r="12" spans="1:2" x14ac:dyDescent="0.25">
      <c r="A12" s="9" t="s">
        <v>52</v>
      </c>
    </row>
    <row r="13" spans="1:2" s="7" customFormat="1" x14ac:dyDescent="0.25">
      <c r="A13" s="17" t="s">
        <v>92</v>
      </c>
      <c r="B13" s="8">
        <f>SUM(B10:B12)</f>
        <v>550000</v>
      </c>
    </row>
    <row r="15" spans="1:2" s="24" customFormat="1" x14ac:dyDescent="0.25">
      <c r="A15" s="24" t="s">
        <v>94</v>
      </c>
      <c r="B15" s="26"/>
    </row>
    <row r="16" spans="1:2" x14ac:dyDescent="0.25">
      <c r="A16" s="9" t="s">
        <v>85</v>
      </c>
      <c r="B16" s="10">
        <v>270000</v>
      </c>
    </row>
    <row r="17" spans="1:2" x14ac:dyDescent="0.25">
      <c r="A17" s="9" t="s">
        <v>63</v>
      </c>
      <c r="B17" s="10">
        <v>75000</v>
      </c>
    </row>
    <row r="18" spans="1:2" x14ac:dyDescent="0.25">
      <c r="A18" s="9" t="s">
        <v>52</v>
      </c>
      <c r="B18" s="10">
        <v>350000</v>
      </c>
    </row>
    <row r="19" spans="1:2" s="6" customFormat="1" x14ac:dyDescent="0.25">
      <c r="A19" s="17" t="s">
        <v>92</v>
      </c>
      <c r="B19" s="8">
        <f>SUM(B16:B18)</f>
        <v>695000</v>
      </c>
    </row>
    <row r="21" spans="1:2" s="24" customFormat="1" x14ac:dyDescent="0.25">
      <c r="A21" s="24" t="s">
        <v>21</v>
      </c>
      <c r="B21" s="26"/>
    </row>
    <row r="22" spans="1:2" x14ac:dyDescent="0.25">
      <c r="A22" s="9" t="s">
        <v>85</v>
      </c>
      <c r="B22" s="10">
        <v>300000</v>
      </c>
    </row>
    <row r="23" spans="1:2" x14ac:dyDescent="0.25">
      <c r="A23" s="9" t="s">
        <v>63</v>
      </c>
      <c r="B23" s="10">
        <v>500000</v>
      </c>
    </row>
    <row r="24" spans="1:2" x14ac:dyDescent="0.25">
      <c r="A24" s="9" t="s">
        <v>618</v>
      </c>
    </row>
    <row r="25" spans="1:2" s="6" customFormat="1" x14ac:dyDescent="0.25">
      <c r="A25" s="17" t="s">
        <v>92</v>
      </c>
      <c r="B25" s="8">
        <f>SUM(B22:B24)</f>
        <v>800000</v>
      </c>
    </row>
    <row r="27" spans="1:2" s="24" customFormat="1" x14ac:dyDescent="0.25">
      <c r="A27" s="24" t="s">
        <v>11</v>
      </c>
      <c r="B27" s="26"/>
    </row>
    <row r="28" spans="1:2" x14ac:dyDescent="0.25">
      <c r="A28" s="9" t="s">
        <v>85</v>
      </c>
      <c r="B28" s="10">
        <v>300000</v>
      </c>
    </row>
    <row r="29" spans="1:2" x14ac:dyDescent="0.25">
      <c r="A29" s="9" t="s">
        <v>63</v>
      </c>
      <c r="B29" s="10">
        <v>600000</v>
      </c>
    </row>
    <row r="30" spans="1:2" x14ac:dyDescent="0.25">
      <c r="A30" s="9" t="s">
        <v>52</v>
      </c>
      <c r="B30" s="10">
        <v>937500</v>
      </c>
    </row>
    <row r="31" spans="1:2" s="6" customFormat="1" x14ac:dyDescent="0.25">
      <c r="A31" s="17" t="s">
        <v>92</v>
      </c>
      <c r="B31" s="8">
        <f>SUM(B28:B30)</f>
        <v>1837500</v>
      </c>
    </row>
    <row r="33" spans="1:3" s="7" customFormat="1" x14ac:dyDescent="0.25">
      <c r="A33" s="30" t="s">
        <v>85</v>
      </c>
      <c r="B33" s="31">
        <f>SUM(B4+B10+B16+B22+B28)</f>
        <v>1070000</v>
      </c>
      <c r="C33" s="35" t="s">
        <v>612</v>
      </c>
    </row>
    <row r="34" spans="1:3" s="7" customFormat="1" x14ac:dyDescent="0.25">
      <c r="A34" s="30" t="s">
        <v>63</v>
      </c>
      <c r="B34" s="31">
        <f>SUM(B5+B11+B17+B23+B29)</f>
        <v>1775000</v>
      </c>
    </row>
    <row r="35" spans="1:3" s="7" customFormat="1" x14ac:dyDescent="0.25">
      <c r="A35" s="30" t="s">
        <v>52</v>
      </c>
      <c r="B35" s="31">
        <f>SUM(B6+B12+B18+B24+B30)</f>
        <v>1287500</v>
      </c>
    </row>
    <row r="37" spans="1:3" s="28" customFormat="1" x14ac:dyDescent="0.25">
      <c r="A37" s="28" t="s">
        <v>98</v>
      </c>
      <c r="B37" s="29">
        <f>SUM(B33:B36)</f>
        <v>4132500</v>
      </c>
    </row>
    <row r="39" spans="1:3" x14ac:dyDescent="0.25">
      <c r="A39" s="23" t="s">
        <v>101</v>
      </c>
      <c r="B39" s="27">
        <v>1200000</v>
      </c>
    </row>
    <row r="40" spans="1:3" x14ac:dyDescent="0.25">
      <c r="A40" s="23" t="s">
        <v>102</v>
      </c>
      <c r="B40" s="27">
        <v>480000</v>
      </c>
    </row>
    <row r="41" spans="1:3" ht="14.25" customHeight="1" x14ac:dyDescent="0.25"/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opLeftCell="A43" workbookViewId="0">
      <selection activeCell="F71" sqref="F71"/>
    </sheetView>
  </sheetViews>
  <sheetFormatPr defaultRowHeight="15" x14ac:dyDescent="0.25"/>
  <cols>
    <col min="1" max="1" width="9.140625" style="9"/>
    <col min="2" max="2" width="26" style="9" customWidth="1"/>
    <col min="3" max="3" width="13.28515625" style="10" customWidth="1"/>
    <col min="4" max="4" width="17.42578125" style="9" customWidth="1"/>
    <col min="5" max="16384" width="9.140625" style="9"/>
  </cols>
  <sheetData>
    <row r="1" spans="1:4" s="6" customFormat="1" x14ac:dyDescent="0.25">
      <c r="A1" s="6" t="s">
        <v>109</v>
      </c>
      <c r="B1" s="33">
        <v>1000000</v>
      </c>
      <c r="C1" s="8"/>
    </row>
    <row r="2" spans="1:4" s="32" customFormat="1" x14ac:dyDescent="0.25">
      <c r="A2" s="32" t="s">
        <v>0</v>
      </c>
      <c r="B2" s="32" t="s">
        <v>106</v>
      </c>
      <c r="C2" s="34" t="s">
        <v>107</v>
      </c>
      <c r="D2" s="32" t="s">
        <v>108</v>
      </c>
    </row>
    <row r="3" spans="1:4" x14ac:dyDescent="0.25">
      <c r="A3" s="9" t="s">
        <v>19</v>
      </c>
      <c r="B3" s="9" t="s">
        <v>110</v>
      </c>
      <c r="C3" s="10">
        <v>30400</v>
      </c>
    </row>
    <row r="4" spans="1:4" x14ac:dyDescent="0.25">
      <c r="A4" s="9" t="s">
        <v>19</v>
      </c>
      <c r="B4" s="9" t="s">
        <v>111</v>
      </c>
      <c r="C4" s="10">
        <v>30400</v>
      </c>
    </row>
    <row r="5" spans="1:4" x14ac:dyDescent="0.25">
      <c r="A5" s="9" t="s">
        <v>19</v>
      </c>
      <c r="B5" s="9" t="s">
        <v>112</v>
      </c>
      <c r="C5" s="10">
        <v>10000</v>
      </c>
    </row>
    <row r="6" spans="1:4" x14ac:dyDescent="0.25">
      <c r="A6" s="9" t="s">
        <v>19</v>
      </c>
      <c r="B6" s="9" t="s">
        <v>113</v>
      </c>
      <c r="C6" s="10">
        <v>30400</v>
      </c>
    </row>
    <row r="7" spans="1:4" x14ac:dyDescent="0.25">
      <c r="A7" s="9" t="s">
        <v>19</v>
      </c>
      <c r="B7" s="9" t="s">
        <v>114</v>
      </c>
      <c r="C7" s="10">
        <v>30400</v>
      </c>
    </row>
    <row r="8" spans="1:4" x14ac:dyDescent="0.25">
      <c r="A8" s="9" t="s">
        <v>66</v>
      </c>
      <c r="B8" s="9" t="s">
        <v>123</v>
      </c>
      <c r="C8" s="10">
        <v>30400</v>
      </c>
    </row>
    <row r="9" spans="1:4" x14ac:dyDescent="0.25">
      <c r="A9" s="9" t="s">
        <v>66</v>
      </c>
      <c r="B9" s="9" t="s">
        <v>124</v>
      </c>
      <c r="C9" s="10">
        <v>30400</v>
      </c>
    </row>
    <row r="10" spans="1:4" x14ac:dyDescent="0.25">
      <c r="A10" s="9" t="s">
        <v>66</v>
      </c>
      <c r="B10" s="9" t="s">
        <v>125</v>
      </c>
      <c r="C10" s="10">
        <v>30400</v>
      </c>
    </row>
    <row r="11" spans="1:4" x14ac:dyDescent="0.25">
      <c r="A11" s="9" t="s">
        <v>66</v>
      </c>
      <c r="B11" s="9" t="s">
        <v>126</v>
      </c>
      <c r="C11" s="10">
        <v>10000</v>
      </c>
    </row>
    <row r="12" spans="1:4" x14ac:dyDescent="0.25">
      <c r="A12" s="9" t="s">
        <v>66</v>
      </c>
      <c r="B12" s="9" t="s">
        <v>127</v>
      </c>
      <c r="C12" s="10">
        <v>10000</v>
      </c>
    </row>
    <row r="13" spans="1:4" x14ac:dyDescent="0.25">
      <c r="A13" s="9" t="s">
        <v>66</v>
      </c>
      <c r="B13" s="9" t="s">
        <v>128</v>
      </c>
      <c r="C13" s="10">
        <v>30400</v>
      </c>
    </row>
    <row r="14" spans="1:4" x14ac:dyDescent="0.25">
      <c r="A14" s="9" t="s">
        <v>21</v>
      </c>
      <c r="B14" s="9" t="s">
        <v>129</v>
      </c>
      <c r="C14" s="10">
        <v>100000</v>
      </c>
    </row>
    <row r="15" spans="1:4" x14ac:dyDescent="0.25">
      <c r="A15" s="9" t="s">
        <v>21</v>
      </c>
      <c r="B15" s="9" t="s">
        <v>130</v>
      </c>
      <c r="C15" s="10">
        <v>60000</v>
      </c>
    </row>
    <row r="16" spans="1:4" x14ac:dyDescent="0.25">
      <c r="A16" s="9" t="s">
        <v>21</v>
      </c>
      <c r="B16" s="9" t="s">
        <v>131</v>
      </c>
      <c r="C16" s="10">
        <v>55400</v>
      </c>
    </row>
    <row r="17" spans="1:3" x14ac:dyDescent="0.25">
      <c r="A17" s="9" t="s">
        <v>21</v>
      </c>
      <c r="B17" s="9" t="s">
        <v>132</v>
      </c>
      <c r="C17" s="10">
        <v>55400</v>
      </c>
    </row>
    <row r="18" spans="1:3" x14ac:dyDescent="0.25">
      <c r="A18" s="9" t="s">
        <v>21</v>
      </c>
      <c r="B18" s="9" t="s">
        <v>133</v>
      </c>
      <c r="C18" s="10">
        <v>55400</v>
      </c>
    </row>
    <row r="19" spans="1:3" x14ac:dyDescent="0.25">
      <c r="A19" s="9" t="s">
        <v>21</v>
      </c>
      <c r="B19" s="9" t="s">
        <v>134</v>
      </c>
      <c r="C19" s="10">
        <v>55400</v>
      </c>
    </row>
    <row r="20" spans="1:3" x14ac:dyDescent="0.25">
      <c r="A20" s="9" t="s">
        <v>21</v>
      </c>
      <c r="B20" s="9" t="s">
        <v>135</v>
      </c>
      <c r="C20" s="10">
        <v>55400</v>
      </c>
    </row>
    <row r="21" spans="1:3" x14ac:dyDescent="0.25">
      <c r="A21" s="9" t="s">
        <v>21</v>
      </c>
      <c r="B21" s="9" t="s">
        <v>136</v>
      </c>
      <c r="C21" s="10">
        <v>55400</v>
      </c>
    </row>
    <row r="22" spans="1:3" x14ac:dyDescent="0.25">
      <c r="A22" s="9" t="s">
        <v>21</v>
      </c>
      <c r="B22" s="9" t="s">
        <v>137</v>
      </c>
      <c r="C22" s="10">
        <v>32500</v>
      </c>
    </row>
    <row r="23" spans="1:3" x14ac:dyDescent="0.25">
      <c r="A23" s="9" t="s">
        <v>21</v>
      </c>
      <c r="B23" s="9" t="s">
        <v>138</v>
      </c>
      <c r="C23" s="10">
        <v>32500</v>
      </c>
    </row>
    <row r="24" spans="1:3" x14ac:dyDescent="0.25">
      <c r="A24" s="9" t="s">
        <v>21</v>
      </c>
      <c r="B24" s="9" t="s">
        <v>139</v>
      </c>
      <c r="C24" s="10">
        <v>32500</v>
      </c>
    </row>
    <row r="25" spans="1:3" x14ac:dyDescent="0.25">
      <c r="A25" s="9" t="s">
        <v>21</v>
      </c>
      <c r="B25" s="9" t="s">
        <v>140</v>
      </c>
      <c r="C25" s="10">
        <v>32500</v>
      </c>
    </row>
    <row r="26" spans="1:3" x14ac:dyDescent="0.25">
      <c r="A26" s="9" t="s">
        <v>21</v>
      </c>
      <c r="B26" s="9" t="s">
        <v>141</v>
      </c>
      <c r="C26" s="10">
        <v>32500</v>
      </c>
    </row>
    <row r="27" spans="1:3" x14ac:dyDescent="0.25">
      <c r="A27" s="9" t="s">
        <v>21</v>
      </c>
      <c r="B27" s="9" t="s">
        <v>142</v>
      </c>
      <c r="C27" s="10">
        <v>32500</v>
      </c>
    </row>
    <row r="28" spans="1:3" x14ac:dyDescent="0.25">
      <c r="A28" s="9" t="s">
        <v>21</v>
      </c>
      <c r="B28" s="9" t="s">
        <v>143</v>
      </c>
      <c r="C28" s="10">
        <v>32500</v>
      </c>
    </row>
    <row r="29" spans="1:3" x14ac:dyDescent="0.25">
      <c r="A29" s="9" t="s">
        <v>21</v>
      </c>
      <c r="B29" s="9" t="s">
        <v>144</v>
      </c>
      <c r="C29" s="10">
        <v>30400</v>
      </c>
    </row>
    <row r="30" spans="1:3" ht="15.75" x14ac:dyDescent="0.25">
      <c r="A30" s="9" t="s">
        <v>66</v>
      </c>
      <c r="B30" s="36" t="s">
        <v>145</v>
      </c>
      <c r="C30" s="10">
        <v>10000</v>
      </c>
    </row>
    <row r="31" spans="1:3" ht="15.75" x14ac:dyDescent="0.25">
      <c r="A31" s="9" t="s">
        <v>66</v>
      </c>
      <c r="B31" s="36" t="s">
        <v>146</v>
      </c>
      <c r="C31" s="10">
        <v>5000</v>
      </c>
    </row>
    <row r="32" spans="1:3" ht="15.75" x14ac:dyDescent="0.25">
      <c r="A32" s="9" t="s">
        <v>66</v>
      </c>
      <c r="B32" s="36" t="s">
        <v>147</v>
      </c>
      <c r="C32" s="10">
        <v>10000</v>
      </c>
    </row>
    <row r="33" spans="1:3" ht="15.75" x14ac:dyDescent="0.25">
      <c r="A33" s="9" t="s">
        <v>66</v>
      </c>
      <c r="B33" s="36" t="s">
        <v>148</v>
      </c>
      <c r="C33" s="10">
        <v>10000</v>
      </c>
    </row>
    <row r="34" spans="1:3" ht="15.75" x14ac:dyDescent="0.25">
      <c r="A34" s="9" t="s">
        <v>66</v>
      </c>
      <c r="B34" s="36" t="s">
        <v>149</v>
      </c>
      <c r="C34" s="10">
        <v>10000</v>
      </c>
    </row>
    <row r="35" spans="1:3" ht="15.75" x14ac:dyDescent="0.25">
      <c r="A35" s="9" t="s">
        <v>66</v>
      </c>
      <c r="B35" s="36" t="s">
        <v>150</v>
      </c>
      <c r="C35" s="10">
        <v>10000</v>
      </c>
    </row>
    <row r="36" spans="1:3" ht="15.75" x14ac:dyDescent="0.25">
      <c r="A36" s="9" t="s">
        <v>66</v>
      </c>
      <c r="B36" s="36" t="s">
        <v>151</v>
      </c>
      <c r="C36" s="10">
        <v>10000</v>
      </c>
    </row>
    <row r="37" spans="1:3" ht="15.75" x14ac:dyDescent="0.25">
      <c r="A37" s="9" t="s">
        <v>66</v>
      </c>
      <c r="B37" s="36" t="s">
        <v>152</v>
      </c>
      <c r="C37" s="10">
        <v>10000</v>
      </c>
    </row>
    <row r="38" spans="1:3" ht="15.75" x14ac:dyDescent="0.25">
      <c r="A38" s="9" t="s">
        <v>66</v>
      </c>
      <c r="B38" s="36" t="s">
        <v>153</v>
      </c>
      <c r="C38" s="10">
        <v>5000</v>
      </c>
    </row>
    <row r="39" spans="1:3" ht="15.75" x14ac:dyDescent="0.25">
      <c r="A39" s="9" t="s">
        <v>66</v>
      </c>
      <c r="B39" s="36" t="s">
        <v>154</v>
      </c>
      <c r="C39" s="10">
        <v>10000</v>
      </c>
    </row>
    <row r="40" spans="1:3" ht="15.75" x14ac:dyDescent="0.25">
      <c r="A40" s="9" t="s">
        <v>66</v>
      </c>
      <c r="B40" s="36" t="s">
        <v>155</v>
      </c>
      <c r="C40" s="10">
        <v>5000</v>
      </c>
    </row>
    <row r="41" spans="1:3" ht="15.75" x14ac:dyDescent="0.25">
      <c r="A41" s="9" t="s">
        <v>66</v>
      </c>
      <c r="B41" s="36" t="s">
        <v>156</v>
      </c>
      <c r="C41" s="10">
        <v>10000</v>
      </c>
    </row>
    <row r="42" spans="1:3" ht="15.75" x14ac:dyDescent="0.25">
      <c r="A42" s="9" t="s">
        <v>66</v>
      </c>
      <c r="B42" s="36" t="s">
        <v>157</v>
      </c>
      <c r="C42" s="10">
        <v>10000</v>
      </c>
    </row>
    <row r="43" spans="1:3" ht="15.75" x14ac:dyDescent="0.25">
      <c r="A43" s="9" t="s">
        <v>66</v>
      </c>
      <c r="B43" s="36" t="s">
        <v>158</v>
      </c>
      <c r="C43" s="10">
        <v>10000</v>
      </c>
    </row>
    <row r="44" spans="1:3" s="7" customFormat="1" x14ac:dyDescent="0.25">
      <c r="C44" s="8">
        <f>SUM(C3:C43)</f>
        <v>1148500</v>
      </c>
    </row>
    <row r="47" spans="1:3" s="6" customFormat="1" x14ac:dyDescent="0.25">
      <c r="A47" s="6" t="s">
        <v>164</v>
      </c>
      <c r="C47" s="8"/>
    </row>
    <row r="48" spans="1:3" s="15" customFormat="1" x14ac:dyDescent="0.25">
      <c r="A48" s="15" t="s">
        <v>11</v>
      </c>
      <c r="B48" s="15" t="s">
        <v>182</v>
      </c>
      <c r="C48" s="16">
        <v>30400</v>
      </c>
    </row>
    <row r="49" spans="1:3" s="15" customFormat="1" x14ac:dyDescent="0.25">
      <c r="A49" s="15" t="s">
        <v>11</v>
      </c>
      <c r="B49" s="15" t="s">
        <v>183</v>
      </c>
      <c r="C49" s="16">
        <v>30400</v>
      </c>
    </row>
    <row r="50" spans="1:3" x14ac:dyDescent="0.25">
      <c r="A50" s="9" t="s">
        <v>11</v>
      </c>
      <c r="B50" s="9" t="s">
        <v>159</v>
      </c>
      <c r="C50" s="10">
        <v>10000</v>
      </c>
    </row>
    <row r="51" spans="1:3" x14ac:dyDescent="0.25">
      <c r="A51" s="9" t="s">
        <v>11</v>
      </c>
      <c r="B51" s="9" t="s">
        <v>163</v>
      </c>
      <c r="C51" s="10">
        <v>30400</v>
      </c>
    </row>
    <row r="52" spans="1:3" x14ac:dyDescent="0.25">
      <c r="A52" s="9" t="s">
        <v>11</v>
      </c>
      <c r="B52" s="9" t="s">
        <v>184</v>
      </c>
      <c r="C52" s="10">
        <v>50000</v>
      </c>
    </row>
    <row r="53" spans="1:3" s="37" customFormat="1" x14ac:dyDescent="0.25">
      <c r="A53" s="37" t="s">
        <v>23</v>
      </c>
      <c r="B53" s="37" t="s">
        <v>172</v>
      </c>
      <c r="C53" s="38">
        <v>30400</v>
      </c>
    </row>
    <row r="54" spans="1:3" s="37" customFormat="1" x14ac:dyDescent="0.25">
      <c r="A54" s="37" t="s">
        <v>23</v>
      </c>
      <c r="B54" s="37" t="s">
        <v>173</v>
      </c>
      <c r="C54" s="38">
        <v>30400</v>
      </c>
    </row>
    <row r="55" spans="1:3" s="37" customFormat="1" x14ac:dyDescent="0.25">
      <c r="A55" s="37" t="s">
        <v>66</v>
      </c>
      <c r="B55" s="37" t="s">
        <v>180</v>
      </c>
      <c r="C55" s="38">
        <v>30400</v>
      </c>
    </row>
    <row r="56" spans="1:3" x14ac:dyDescent="0.25">
      <c r="A56" s="9" t="s">
        <v>19</v>
      </c>
      <c r="B56" s="9" t="s">
        <v>110</v>
      </c>
      <c r="C56" s="10">
        <v>30400</v>
      </c>
    </row>
    <row r="57" spans="1:3" x14ac:dyDescent="0.25">
      <c r="A57" s="9" t="s">
        <v>19</v>
      </c>
      <c r="B57" s="9" t="s">
        <v>112</v>
      </c>
      <c r="C57" s="10">
        <v>10000</v>
      </c>
    </row>
    <row r="58" spans="1:3" x14ac:dyDescent="0.25">
      <c r="A58" s="9" t="s">
        <v>19</v>
      </c>
      <c r="B58" s="9" t="s">
        <v>175</v>
      </c>
      <c r="C58" s="10">
        <v>2500</v>
      </c>
    </row>
    <row r="59" spans="1:3" x14ac:dyDescent="0.25">
      <c r="A59" s="9" t="s">
        <v>19</v>
      </c>
      <c r="B59" s="9" t="s">
        <v>174</v>
      </c>
      <c r="C59" s="10">
        <v>30400</v>
      </c>
    </row>
    <row r="60" spans="1:3" x14ac:dyDescent="0.25">
      <c r="A60" s="9" t="s">
        <v>19</v>
      </c>
      <c r="B60" s="9" t="s">
        <v>176</v>
      </c>
      <c r="C60" s="10">
        <v>30400</v>
      </c>
    </row>
    <row r="61" spans="1:3" x14ac:dyDescent="0.25">
      <c r="A61" s="9" t="s">
        <v>19</v>
      </c>
      <c r="B61" s="9" t="s">
        <v>177</v>
      </c>
      <c r="C61" s="10">
        <v>30400</v>
      </c>
    </row>
    <row r="62" spans="1:3" x14ac:dyDescent="0.25">
      <c r="A62" s="9" t="s">
        <v>19</v>
      </c>
      <c r="B62" s="9" t="s">
        <v>178</v>
      </c>
      <c r="C62" s="10">
        <v>30400</v>
      </c>
    </row>
    <row r="63" spans="1:3" x14ac:dyDescent="0.25">
      <c r="A63" s="9" t="s">
        <v>19</v>
      </c>
      <c r="B63" s="9" t="s">
        <v>179</v>
      </c>
      <c r="C63" s="10">
        <v>30400</v>
      </c>
    </row>
    <row r="64" spans="1:3" x14ac:dyDescent="0.25">
      <c r="A64" s="9" t="s">
        <v>21</v>
      </c>
      <c r="B64" s="9" t="s">
        <v>166</v>
      </c>
      <c r="C64" s="10">
        <v>60800</v>
      </c>
    </row>
    <row r="65" spans="1:3" s="15" customFormat="1" x14ac:dyDescent="0.25">
      <c r="A65" s="15" t="s">
        <v>21</v>
      </c>
      <c r="B65" s="15" t="s">
        <v>167</v>
      </c>
      <c r="C65" s="16">
        <v>27700</v>
      </c>
    </row>
    <row r="66" spans="1:3" x14ac:dyDescent="0.25">
      <c r="A66" s="9" t="s">
        <v>21</v>
      </c>
      <c r="B66" s="9" t="s">
        <v>165</v>
      </c>
      <c r="C66" s="10">
        <v>22000</v>
      </c>
    </row>
    <row r="67" spans="1:3" x14ac:dyDescent="0.25">
      <c r="A67" s="9" t="s">
        <v>21</v>
      </c>
      <c r="B67" s="9" t="s">
        <v>188</v>
      </c>
      <c r="C67" s="10">
        <v>5000</v>
      </c>
    </row>
    <row r="68" spans="1:3" x14ac:dyDescent="0.25">
      <c r="A68" s="9" t="s">
        <v>21</v>
      </c>
      <c r="B68" s="9" t="s">
        <v>144</v>
      </c>
      <c r="C68" s="10">
        <v>30400</v>
      </c>
    </row>
    <row r="69" spans="1:3" x14ac:dyDescent="0.25">
      <c r="A69" s="9" t="s">
        <v>21</v>
      </c>
      <c r="B69" s="9" t="s">
        <v>189</v>
      </c>
      <c r="C69" s="10">
        <v>27700</v>
      </c>
    </row>
    <row r="71" spans="1:3" x14ac:dyDescent="0.25">
      <c r="C71" s="27">
        <f>SUM(C48:C69)</f>
        <v>610900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25" sqref="B25"/>
    </sheetView>
  </sheetViews>
  <sheetFormatPr defaultRowHeight="15" x14ac:dyDescent="0.25"/>
  <cols>
    <col min="1" max="1" width="9.140625" style="43"/>
    <col min="2" max="2" width="20.140625" style="43" customWidth="1"/>
    <col min="3" max="3" width="9.140625" style="44"/>
    <col min="4" max="16384" width="9.140625" style="43"/>
  </cols>
  <sheetData>
    <row r="1" spans="1:4" s="6" customFormat="1" x14ac:dyDescent="0.25">
      <c r="A1" s="6" t="s">
        <v>109</v>
      </c>
      <c r="B1" s="33">
        <v>1600000</v>
      </c>
      <c r="C1" s="8"/>
    </row>
    <row r="2" spans="1:4" s="32" customFormat="1" x14ac:dyDescent="0.25">
      <c r="A2" s="32" t="s">
        <v>0</v>
      </c>
      <c r="B2" s="32" t="s">
        <v>106</v>
      </c>
      <c r="C2" s="34" t="s">
        <v>107</v>
      </c>
      <c r="D2" s="32" t="s">
        <v>108</v>
      </c>
    </row>
    <row r="3" spans="1:4" x14ac:dyDescent="0.25">
      <c r="A3" s="43" t="s">
        <v>66</v>
      </c>
      <c r="B3" s="43" t="s">
        <v>256</v>
      </c>
      <c r="C3" s="44">
        <v>43000</v>
      </c>
    </row>
    <row r="4" spans="1:4" x14ac:dyDescent="0.25">
      <c r="A4" s="43" t="s">
        <v>66</v>
      </c>
      <c r="B4" s="43" t="s">
        <v>257</v>
      </c>
      <c r="C4" s="44">
        <v>30800</v>
      </c>
    </row>
    <row r="5" spans="1:4" x14ac:dyDescent="0.25">
      <c r="A5" s="43" t="s">
        <v>66</v>
      </c>
      <c r="B5" s="43" t="s">
        <v>258</v>
      </c>
      <c r="C5" s="44">
        <v>30800</v>
      </c>
    </row>
    <row r="6" spans="1:4" x14ac:dyDescent="0.25">
      <c r="A6" s="43" t="s">
        <v>66</v>
      </c>
      <c r="B6" s="43" t="s">
        <v>259</v>
      </c>
      <c r="C6" s="44">
        <v>30800</v>
      </c>
    </row>
    <row r="7" spans="1:4" x14ac:dyDescent="0.25">
      <c r="A7" s="43" t="s">
        <v>66</v>
      </c>
      <c r="B7" s="43" t="s">
        <v>260</v>
      </c>
      <c r="C7" s="44">
        <v>10000</v>
      </c>
    </row>
    <row r="8" spans="1:4" x14ac:dyDescent="0.25">
      <c r="A8" s="43" t="s">
        <v>66</v>
      </c>
      <c r="B8" s="43" t="s">
        <v>261</v>
      </c>
      <c r="C8" s="44">
        <v>30800</v>
      </c>
    </row>
    <row r="9" spans="1:4" x14ac:dyDescent="0.25">
      <c r="A9" s="43" t="s">
        <v>93</v>
      </c>
      <c r="B9" s="43" t="s">
        <v>262</v>
      </c>
      <c r="C9" s="44">
        <v>5000</v>
      </c>
    </row>
    <row r="10" spans="1:4" x14ac:dyDescent="0.25">
      <c r="A10" s="43" t="s">
        <v>66</v>
      </c>
      <c r="B10" s="43" t="s">
        <v>263</v>
      </c>
      <c r="C10" s="44">
        <v>10000</v>
      </c>
    </row>
    <row r="11" spans="1:4" x14ac:dyDescent="0.25">
      <c r="A11" s="43" t="s">
        <v>11</v>
      </c>
      <c r="B11" s="43" t="s">
        <v>270</v>
      </c>
      <c r="C11" s="44">
        <v>20000</v>
      </c>
    </row>
    <row r="12" spans="1:4" ht="14.25" customHeight="1" x14ac:dyDescent="0.25">
      <c r="A12" s="43" t="s">
        <v>11</v>
      </c>
      <c r="B12" s="43" t="s">
        <v>271</v>
      </c>
      <c r="C12" s="44">
        <v>20000</v>
      </c>
    </row>
    <row r="13" spans="1:4" x14ac:dyDescent="0.25">
      <c r="A13" s="43" t="s">
        <v>11</v>
      </c>
      <c r="B13" s="43" t="s">
        <v>272</v>
      </c>
      <c r="C13" s="44">
        <v>30800</v>
      </c>
    </row>
    <row r="14" spans="1:4" x14ac:dyDescent="0.25">
      <c r="A14" s="43" t="s">
        <v>11</v>
      </c>
      <c r="B14" s="43" t="s">
        <v>273</v>
      </c>
      <c r="C14" s="44">
        <v>50000</v>
      </c>
    </row>
    <row r="15" spans="1:4" x14ac:dyDescent="0.25">
      <c r="A15" s="43" t="s">
        <v>11</v>
      </c>
      <c r="B15" s="43" t="s">
        <v>274</v>
      </c>
      <c r="C15" s="44">
        <v>8000</v>
      </c>
    </row>
    <row r="16" spans="1:4" x14ac:dyDescent="0.25">
      <c r="A16" s="43" t="s">
        <v>11</v>
      </c>
      <c r="B16" s="43" t="s">
        <v>182</v>
      </c>
      <c r="C16" s="44">
        <v>30800</v>
      </c>
    </row>
    <row r="17" spans="1:3" x14ac:dyDescent="0.25">
      <c r="A17" s="43" t="s">
        <v>11</v>
      </c>
      <c r="B17" s="43" t="s">
        <v>275</v>
      </c>
      <c r="C17" s="44">
        <v>30800</v>
      </c>
    </row>
    <row r="18" spans="1:3" x14ac:dyDescent="0.25">
      <c r="A18" s="43" t="s">
        <v>11</v>
      </c>
      <c r="B18" s="43" t="s">
        <v>276</v>
      </c>
      <c r="C18" s="44">
        <v>30800</v>
      </c>
    </row>
    <row r="19" spans="1:3" x14ac:dyDescent="0.25">
      <c r="A19" s="43" t="s">
        <v>11</v>
      </c>
      <c r="B19" s="43" t="s">
        <v>277</v>
      </c>
      <c r="C19" s="44">
        <v>100000</v>
      </c>
    </row>
    <row r="20" spans="1:3" x14ac:dyDescent="0.25">
      <c r="A20" s="43" t="s">
        <v>21</v>
      </c>
      <c r="B20" s="43" t="s">
        <v>278</v>
      </c>
      <c r="C20" s="44">
        <v>27500</v>
      </c>
    </row>
    <row r="21" spans="1:3" x14ac:dyDescent="0.25">
      <c r="A21" s="43" t="s">
        <v>245</v>
      </c>
      <c r="B21" s="43" t="s">
        <v>246</v>
      </c>
      <c r="C21" s="44">
        <v>9000</v>
      </c>
    </row>
    <row r="22" spans="1:3" x14ac:dyDescent="0.25">
      <c r="A22" s="43" t="s">
        <v>245</v>
      </c>
      <c r="B22" s="43" t="s">
        <v>247</v>
      </c>
      <c r="C22" s="44">
        <v>27500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opLeftCell="A22" workbookViewId="0">
      <selection activeCell="B2" sqref="B2"/>
    </sheetView>
  </sheetViews>
  <sheetFormatPr defaultRowHeight="15" x14ac:dyDescent="0.25"/>
  <cols>
    <col min="1" max="1" width="13" style="9" customWidth="1"/>
    <col min="2" max="2" width="20.7109375" style="9" customWidth="1"/>
    <col min="3" max="3" width="13.28515625" style="10" customWidth="1"/>
    <col min="4" max="4" width="13.85546875" style="10" customWidth="1"/>
    <col min="5" max="16384" width="9.140625" style="9"/>
  </cols>
  <sheetData>
    <row r="1" spans="1:4" s="6" customFormat="1" x14ac:dyDescent="0.25">
      <c r="A1" s="6" t="s">
        <v>109</v>
      </c>
      <c r="B1" s="33"/>
      <c r="C1" s="8" t="s">
        <v>107</v>
      </c>
      <c r="D1" s="8" t="s">
        <v>342</v>
      </c>
    </row>
    <row r="2" spans="1:4" s="39" customFormat="1" x14ac:dyDescent="0.25">
      <c r="A2" s="39" t="s">
        <v>304</v>
      </c>
      <c r="B2" s="45" t="s">
        <v>305</v>
      </c>
      <c r="C2" s="46">
        <v>10000</v>
      </c>
      <c r="D2" s="46"/>
    </row>
    <row r="3" spans="1:4" s="15" customFormat="1" x14ac:dyDescent="0.25">
      <c r="A3" s="15" t="s">
        <v>66</v>
      </c>
      <c r="B3" s="47" t="s">
        <v>317</v>
      </c>
      <c r="C3" s="16">
        <v>30800</v>
      </c>
      <c r="D3" s="16"/>
    </row>
    <row r="4" spans="1:4" s="15" customFormat="1" x14ac:dyDescent="0.25">
      <c r="A4" s="15" t="s">
        <v>66</v>
      </c>
      <c r="B4" s="47" t="s">
        <v>318</v>
      </c>
      <c r="C4" s="16">
        <v>30800</v>
      </c>
      <c r="D4" s="16"/>
    </row>
    <row r="5" spans="1:4" s="15" customFormat="1" x14ac:dyDescent="0.25">
      <c r="A5" s="15" t="s">
        <v>66</v>
      </c>
      <c r="B5" s="47" t="s">
        <v>319</v>
      </c>
      <c r="C5" s="16">
        <v>30800</v>
      </c>
      <c r="D5" s="16"/>
    </row>
    <row r="6" spans="1:4" s="15" customFormat="1" x14ac:dyDescent="0.25">
      <c r="A6" s="15" t="s">
        <v>66</v>
      </c>
      <c r="B6" s="47" t="s">
        <v>320</v>
      </c>
      <c r="C6" s="16">
        <v>30800</v>
      </c>
      <c r="D6" s="16"/>
    </row>
    <row r="7" spans="1:4" s="15" customFormat="1" x14ac:dyDescent="0.25">
      <c r="A7" s="15" t="s">
        <v>66</v>
      </c>
      <c r="B7" s="47" t="s">
        <v>321</v>
      </c>
      <c r="C7" s="16">
        <v>30800</v>
      </c>
      <c r="D7" s="16"/>
    </row>
    <row r="8" spans="1:4" s="15" customFormat="1" x14ac:dyDescent="0.25">
      <c r="A8" s="15" t="s">
        <v>66</v>
      </c>
      <c r="B8" s="47" t="s">
        <v>322</v>
      </c>
      <c r="C8" s="16">
        <v>5000</v>
      </c>
      <c r="D8" s="16"/>
    </row>
    <row r="9" spans="1:4" x14ac:dyDescent="0.25">
      <c r="A9" s="9" t="s">
        <v>66</v>
      </c>
      <c r="B9" s="9" t="s">
        <v>313</v>
      </c>
      <c r="C9" s="12" t="s">
        <v>15</v>
      </c>
    </row>
    <row r="10" spans="1:4" x14ac:dyDescent="0.25">
      <c r="A10" s="9" t="s">
        <v>21</v>
      </c>
      <c r="B10" s="9" t="s">
        <v>303</v>
      </c>
      <c r="C10" s="10">
        <v>30800</v>
      </c>
    </row>
    <row r="11" spans="1:4" x14ac:dyDescent="0.25">
      <c r="A11" s="9" t="s">
        <v>21</v>
      </c>
      <c r="B11" s="9" t="s">
        <v>294</v>
      </c>
      <c r="C11" s="10">
        <v>10000</v>
      </c>
    </row>
    <row r="12" spans="1:4" x14ac:dyDescent="0.25">
      <c r="A12" s="9" t="s">
        <v>21</v>
      </c>
      <c r="B12" s="9" t="s">
        <v>295</v>
      </c>
      <c r="C12" s="10">
        <v>7500</v>
      </c>
    </row>
    <row r="13" spans="1:4" x14ac:dyDescent="0.25">
      <c r="A13" s="9" t="s">
        <v>21</v>
      </c>
      <c r="B13" s="9" t="s">
        <v>135</v>
      </c>
      <c r="C13" s="10">
        <v>27500</v>
      </c>
    </row>
    <row r="14" spans="1:4" x14ac:dyDescent="0.25">
      <c r="A14" s="9" t="s">
        <v>21</v>
      </c>
      <c r="B14" s="9" t="s">
        <v>311</v>
      </c>
      <c r="C14" s="10">
        <v>11250</v>
      </c>
    </row>
    <row r="15" spans="1:4" x14ac:dyDescent="0.25">
      <c r="A15" s="9" t="s">
        <v>21</v>
      </c>
      <c r="B15" s="9" t="s">
        <v>314</v>
      </c>
      <c r="C15" s="10">
        <v>12500</v>
      </c>
    </row>
    <row r="16" spans="1:4" x14ac:dyDescent="0.25">
      <c r="A16" s="9" t="s">
        <v>21</v>
      </c>
      <c r="B16" s="9" t="s">
        <v>316</v>
      </c>
      <c r="C16" s="10">
        <v>30800</v>
      </c>
    </row>
    <row r="17" spans="1:4" x14ac:dyDescent="0.25">
      <c r="A17" s="9" t="s">
        <v>21</v>
      </c>
      <c r="B17" s="9" t="s">
        <v>315</v>
      </c>
      <c r="C17" s="10">
        <v>30800</v>
      </c>
    </row>
    <row r="18" spans="1:4" x14ac:dyDescent="0.25">
      <c r="A18" s="9" t="s">
        <v>21</v>
      </c>
      <c r="B18" s="9" t="s">
        <v>312</v>
      </c>
      <c r="C18" s="10">
        <v>30800</v>
      </c>
    </row>
    <row r="19" spans="1:4" x14ac:dyDescent="0.25">
      <c r="A19" s="9" t="s">
        <v>99</v>
      </c>
      <c r="B19" s="9" t="s">
        <v>297</v>
      </c>
      <c r="C19" s="10">
        <v>30800</v>
      </c>
    </row>
    <row r="20" spans="1:4" x14ac:dyDescent="0.25">
      <c r="A20" s="9" t="s">
        <v>99</v>
      </c>
      <c r="B20" s="9" t="s">
        <v>298</v>
      </c>
      <c r="C20" s="10">
        <v>15000</v>
      </c>
    </row>
    <row r="21" spans="1:4" x14ac:dyDescent="0.25">
      <c r="A21" s="9" t="s">
        <v>99</v>
      </c>
      <c r="B21" s="9" t="s">
        <v>324</v>
      </c>
      <c r="C21" s="10">
        <v>5000</v>
      </c>
      <c r="D21" s="10">
        <v>5000</v>
      </c>
    </row>
    <row r="22" spans="1:4" x14ac:dyDescent="0.25">
      <c r="A22" s="9" t="s">
        <v>19</v>
      </c>
      <c r="B22" s="9" t="s">
        <v>325</v>
      </c>
      <c r="C22" s="10">
        <v>15000</v>
      </c>
    </row>
    <row r="23" spans="1:4" x14ac:dyDescent="0.25">
      <c r="A23" s="9" t="s">
        <v>299</v>
      </c>
      <c r="B23" s="9" t="s">
        <v>300</v>
      </c>
      <c r="C23" s="10">
        <v>5000</v>
      </c>
    </row>
    <row r="24" spans="1:4" ht="15" customHeight="1" x14ac:dyDescent="0.25">
      <c r="A24" s="9" t="s">
        <v>299</v>
      </c>
      <c r="B24" s="9" t="s">
        <v>301</v>
      </c>
      <c r="C24" s="10">
        <v>20000</v>
      </c>
    </row>
    <row r="25" spans="1:4" ht="15" customHeight="1" x14ac:dyDescent="0.25">
      <c r="A25" s="9" t="s">
        <v>299</v>
      </c>
      <c r="B25" s="9" t="s">
        <v>302</v>
      </c>
      <c r="C25" s="10">
        <v>1000</v>
      </c>
    </row>
    <row r="26" spans="1:4" ht="15" customHeight="1" x14ac:dyDescent="0.25">
      <c r="A26" s="9" t="s">
        <v>299</v>
      </c>
      <c r="B26" s="9" t="s">
        <v>323</v>
      </c>
      <c r="C26" s="10">
        <v>10000</v>
      </c>
    </row>
    <row r="27" spans="1:4" ht="15" customHeight="1" x14ac:dyDescent="0.25">
      <c r="A27" s="9" t="s">
        <v>11</v>
      </c>
      <c r="B27" s="9" t="s">
        <v>336</v>
      </c>
      <c r="C27" s="10">
        <v>61000</v>
      </c>
    </row>
    <row r="28" spans="1:4" ht="15" customHeight="1" x14ac:dyDescent="0.25">
      <c r="A28" s="9" t="s">
        <v>11</v>
      </c>
      <c r="B28" s="9" t="s">
        <v>337</v>
      </c>
      <c r="C28" s="10">
        <v>10000</v>
      </c>
      <c r="D28" s="10">
        <v>10000</v>
      </c>
    </row>
    <row r="29" spans="1:4" ht="15" customHeight="1" x14ac:dyDescent="0.25">
      <c r="A29" s="9" t="s">
        <v>11</v>
      </c>
      <c r="B29" s="9" t="s">
        <v>338</v>
      </c>
      <c r="C29" s="10">
        <v>30800</v>
      </c>
    </row>
    <row r="30" spans="1:4" ht="15" customHeight="1" x14ac:dyDescent="0.25">
      <c r="A30" s="9" t="s">
        <v>11</v>
      </c>
      <c r="B30" s="9" t="s">
        <v>339</v>
      </c>
      <c r="C30" s="10">
        <v>5000</v>
      </c>
    </row>
    <row r="31" spans="1:4" ht="15" customHeight="1" x14ac:dyDescent="0.25">
      <c r="A31" s="9" t="s">
        <v>11</v>
      </c>
      <c r="B31" s="9" t="s">
        <v>306</v>
      </c>
      <c r="C31" s="10">
        <v>10000</v>
      </c>
    </row>
    <row r="32" spans="1:4" ht="15" customHeight="1" x14ac:dyDescent="0.25">
      <c r="A32" s="9" t="s">
        <v>11</v>
      </c>
      <c r="B32" s="9" t="s">
        <v>341</v>
      </c>
      <c r="C32" s="10">
        <v>12000</v>
      </c>
      <c r="D32" s="10">
        <v>12000</v>
      </c>
    </row>
    <row r="33" spans="1:4" ht="15" customHeight="1" x14ac:dyDescent="0.25">
      <c r="A33" s="9" t="s">
        <v>11</v>
      </c>
      <c r="B33" s="9" t="s">
        <v>340</v>
      </c>
      <c r="C33" s="10">
        <v>5000</v>
      </c>
    </row>
    <row r="34" spans="1:4" ht="15" customHeight="1" x14ac:dyDescent="0.25">
      <c r="A34" s="9" t="s">
        <v>11</v>
      </c>
      <c r="B34" s="9" t="s">
        <v>307</v>
      </c>
      <c r="C34" s="12">
        <v>5000</v>
      </c>
    </row>
    <row r="35" spans="1:4" ht="15" customHeight="1" x14ac:dyDescent="0.25">
      <c r="A35" s="9" t="s">
        <v>11</v>
      </c>
      <c r="B35" s="9" t="s">
        <v>308</v>
      </c>
      <c r="C35" s="12">
        <v>10000</v>
      </c>
      <c r="D35" s="10">
        <v>10000</v>
      </c>
    </row>
    <row r="36" spans="1:4" ht="15" customHeight="1" x14ac:dyDescent="0.25">
      <c r="A36" s="9" t="s">
        <v>11</v>
      </c>
      <c r="B36" s="9" t="s">
        <v>309</v>
      </c>
      <c r="C36" s="12">
        <v>5000</v>
      </c>
    </row>
    <row r="37" spans="1:4" ht="15" customHeight="1" x14ac:dyDescent="0.25">
      <c r="A37" s="9" t="s">
        <v>11</v>
      </c>
      <c r="B37" s="9" t="s">
        <v>310</v>
      </c>
      <c r="C37" s="12">
        <v>5000</v>
      </c>
    </row>
    <row r="38" spans="1:4" ht="15" customHeight="1" x14ac:dyDescent="0.25">
      <c r="A38" s="9" t="s">
        <v>23</v>
      </c>
      <c r="B38" s="9" t="s">
        <v>326</v>
      </c>
      <c r="C38" s="12">
        <v>15000</v>
      </c>
    </row>
    <row r="39" spans="1:4" ht="15" customHeight="1" x14ac:dyDescent="0.25">
      <c r="A39" s="9" t="s">
        <v>23</v>
      </c>
      <c r="B39" s="9" t="s">
        <v>327</v>
      </c>
      <c r="C39" s="12">
        <v>15000</v>
      </c>
    </row>
    <row r="40" spans="1:4" ht="15" customHeight="1" x14ac:dyDescent="0.25">
      <c r="A40" s="9" t="s">
        <v>23</v>
      </c>
      <c r="B40" s="9" t="s">
        <v>328</v>
      </c>
      <c r="C40" s="12">
        <v>15000</v>
      </c>
    </row>
    <row r="41" spans="1:4" ht="15" customHeight="1" x14ac:dyDescent="0.25">
      <c r="A41" s="9" t="s">
        <v>23</v>
      </c>
      <c r="B41" s="9" t="s">
        <v>329</v>
      </c>
      <c r="C41" s="12">
        <v>5000</v>
      </c>
    </row>
    <row r="42" spans="1:4" ht="15" customHeight="1" x14ac:dyDescent="0.25">
      <c r="A42" s="9" t="s">
        <v>23</v>
      </c>
      <c r="B42" s="9" t="s">
        <v>330</v>
      </c>
      <c r="C42" s="12">
        <v>5000</v>
      </c>
    </row>
    <row r="43" spans="1:4" ht="15" customHeight="1" x14ac:dyDescent="0.25">
      <c r="A43" s="9" t="s">
        <v>23</v>
      </c>
      <c r="B43" s="9" t="s">
        <v>331</v>
      </c>
      <c r="C43" s="12">
        <v>30000</v>
      </c>
    </row>
    <row r="44" spans="1:4" ht="15" customHeight="1" x14ac:dyDescent="0.25">
      <c r="A44" s="9" t="s">
        <v>23</v>
      </c>
      <c r="B44" s="9" t="s">
        <v>332</v>
      </c>
      <c r="C44" s="12">
        <v>5000</v>
      </c>
    </row>
    <row r="45" spans="1:4" ht="15" customHeight="1" x14ac:dyDescent="0.25">
      <c r="A45" s="9" t="s">
        <v>23</v>
      </c>
      <c r="B45" s="9" t="s">
        <v>333</v>
      </c>
      <c r="C45" s="12">
        <v>15000</v>
      </c>
    </row>
    <row r="46" spans="1:4" ht="15" customHeight="1" x14ac:dyDescent="0.25">
      <c r="A46" s="9" t="s">
        <v>23</v>
      </c>
      <c r="B46" s="9" t="s">
        <v>334</v>
      </c>
      <c r="C46" s="12">
        <v>15000</v>
      </c>
    </row>
    <row r="47" spans="1:4" ht="15" customHeight="1" x14ac:dyDescent="0.25">
      <c r="A47" s="9" t="s">
        <v>23</v>
      </c>
      <c r="B47" s="9" t="s">
        <v>335</v>
      </c>
      <c r="C47" s="12">
        <v>30800</v>
      </c>
    </row>
    <row r="48" spans="1:4" s="7" customFormat="1" x14ac:dyDescent="0.25">
      <c r="C48" s="8">
        <f>SUM(C2:C47)</f>
        <v>772350</v>
      </c>
      <c r="D48" s="8">
        <f>SUM(D2:D47)</f>
        <v>37000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27" sqref="C27"/>
    </sheetView>
  </sheetViews>
  <sheetFormatPr defaultRowHeight="15" x14ac:dyDescent="0.25"/>
  <cols>
    <col min="1" max="1" width="8.85546875" style="9" customWidth="1"/>
    <col min="2" max="2" width="38.5703125" style="9" customWidth="1"/>
    <col min="3" max="3" width="14.140625" style="10" customWidth="1"/>
    <col min="4" max="4" width="20.28515625" style="9" customWidth="1"/>
    <col min="5" max="16384" width="9.140625" style="9"/>
  </cols>
  <sheetData>
    <row r="1" spans="1:4" s="6" customFormat="1" x14ac:dyDescent="0.25">
      <c r="A1" s="6" t="s">
        <v>0</v>
      </c>
      <c r="B1" s="33" t="s">
        <v>106</v>
      </c>
      <c r="C1" s="8" t="s">
        <v>107</v>
      </c>
      <c r="D1" s="8" t="s">
        <v>8</v>
      </c>
    </row>
    <row r="2" spans="1:4" x14ac:dyDescent="0.25">
      <c r="A2" s="9" t="s">
        <v>19</v>
      </c>
      <c r="B2" s="9" t="s">
        <v>389</v>
      </c>
      <c r="C2" s="10">
        <v>30800</v>
      </c>
      <c r="D2" s="9" t="s">
        <v>390</v>
      </c>
    </row>
    <row r="3" spans="1:4" x14ac:dyDescent="0.25">
      <c r="A3" s="9" t="s">
        <v>19</v>
      </c>
      <c r="B3" s="9" t="s">
        <v>391</v>
      </c>
      <c r="C3" s="10">
        <v>15000</v>
      </c>
      <c r="D3" s="9" t="s">
        <v>392</v>
      </c>
    </row>
    <row r="4" spans="1:4" x14ac:dyDescent="0.25">
      <c r="A4" s="9" t="s">
        <v>99</v>
      </c>
      <c r="B4" s="9" t="s">
        <v>394</v>
      </c>
      <c r="C4" s="10">
        <v>15000</v>
      </c>
      <c r="D4" s="10" t="s">
        <v>393</v>
      </c>
    </row>
    <row r="5" spans="1:4" x14ac:dyDescent="0.25">
      <c r="A5" s="9" t="s">
        <v>19</v>
      </c>
      <c r="B5" s="9" t="s">
        <v>396</v>
      </c>
      <c r="C5" s="10">
        <v>15000</v>
      </c>
      <c r="D5" s="9" t="s">
        <v>395</v>
      </c>
    </row>
    <row r="6" spans="1:4" x14ac:dyDescent="0.25">
      <c r="A6" s="9" t="s">
        <v>11</v>
      </c>
      <c r="B6" s="9" t="s">
        <v>397</v>
      </c>
      <c r="C6" s="10">
        <v>5000</v>
      </c>
    </row>
    <row r="7" spans="1:4" x14ac:dyDescent="0.25">
      <c r="A7" s="9" t="s">
        <v>11</v>
      </c>
      <c r="B7" s="9" t="s">
        <v>398</v>
      </c>
      <c r="C7" s="10">
        <v>30800</v>
      </c>
    </row>
    <row r="8" spans="1:4" x14ac:dyDescent="0.25">
      <c r="A8" s="9" t="s">
        <v>11</v>
      </c>
      <c r="B8" s="9" t="s">
        <v>399</v>
      </c>
      <c r="C8" s="10">
        <v>30800</v>
      </c>
    </row>
    <row r="9" spans="1:4" x14ac:dyDescent="0.25">
      <c r="A9" s="9" t="s">
        <v>11</v>
      </c>
      <c r="B9" s="9" t="s">
        <v>400</v>
      </c>
      <c r="C9" s="10">
        <v>1000</v>
      </c>
    </row>
    <row r="10" spans="1:4" x14ac:dyDescent="0.25">
      <c r="A10" s="9" t="s">
        <v>11</v>
      </c>
      <c r="B10" s="9" t="s">
        <v>307</v>
      </c>
      <c r="C10" s="10">
        <v>5000</v>
      </c>
    </row>
    <row r="11" spans="1:4" x14ac:dyDescent="0.25">
      <c r="A11" s="9" t="s">
        <v>11</v>
      </c>
      <c r="B11" s="9" t="s">
        <v>401</v>
      </c>
      <c r="C11" s="10">
        <v>5000</v>
      </c>
    </row>
    <row r="12" spans="1:4" x14ac:dyDescent="0.25">
      <c r="A12" s="9" t="s">
        <v>11</v>
      </c>
      <c r="B12" s="9" t="s">
        <v>402</v>
      </c>
      <c r="C12" s="10">
        <v>30800</v>
      </c>
    </row>
    <row r="13" spans="1:4" x14ac:dyDescent="0.25">
      <c r="A13" s="9" t="s">
        <v>11</v>
      </c>
      <c r="B13" s="9" t="s">
        <v>403</v>
      </c>
      <c r="C13" s="10">
        <v>5000</v>
      </c>
    </row>
    <row r="14" spans="1:4" x14ac:dyDescent="0.25">
      <c r="A14" s="9" t="s">
        <v>11</v>
      </c>
      <c r="B14" s="9" t="s">
        <v>404</v>
      </c>
      <c r="C14" s="10">
        <v>5000</v>
      </c>
    </row>
    <row r="15" spans="1:4" x14ac:dyDescent="0.25">
      <c r="A15" s="9" t="s">
        <v>66</v>
      </c>
      <c r="B15" s="9" t="s">
        <v>406</v>
      </c>
      <c r="C15" s="10">
        <v>58500</v>
      </c>
    </row>
    <row r="16" spans="1:4" x14ac:dyDescent="0.25">
      <c r="A16" s="9" t="s">
        <v>66</v>
      </c>
      <c r="B16" s="9" t="s">
        <v>412</v>
      </c>
      <c r="C16" s="10">
        <v>30800</v>
      </c>
    </row>
    <row r="17" spans="1:3" x14ac:dyDescent="0.25">
      <c r="A17" s="9" t="s">
        <v>21</v>
      </c>
      <c r="B17" s="9" t="s">
        <v>405</v>
      </c>
      <c r="C17" s="10">
        <v>30800</v>
      </c>
    </row>
    <row r="18" spans="1:3" x14ac:dyDescent="0.25">
      <c r="A18" s="9" t="s">
        <v>21</v>
      </c>
      <c r="B18" s="9" t="s">
        <v>407</v>
      </c>
      <c r="C18" s="10">
        <v>50000</v>
      </c>
    </row>
    <row r="19" spans="1:3" x14ac:dyDescent="0.25">
      <c r="A19" s="9" t="s">
        <v>21</v>
      </c>
      <c r="B19" s="9" t="s">
        <v>408</v>
      </c>
      <c r="C19" s="10">
        <v>20000</v>
      </c>
    </row>
    <row r="20" spans="1:3" x14ac:dyDescent="0.25">
      <c r="A20" s="9" t="s">
        <v>21</v>
      </c>
      <c r="B20" s="9" t="s">
        <v>409</v>
      </c>
      <c r="C20" s="10">
        <v>30800</v>
      </c>
    </row>
    <row r="21" spans="1:3" x14ac:dyDescent="0.25">
      <c r="A21" s="9" t="s">
        <v>21</v>
      </c>
      <c r="B21" s="9" t="s">
        <v>410</v>
      </c>
      <c r="C21" s="10">
        <v>67600</v>
      </c>
    </row>
    <row r="22" spans="1:3" s="7" customFormat="1" x14ac:dyDescent="0.25">
      <c r="C22" s="8">
        <f>SUM(C2:C21)</f>
        <v>482700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B6" sqref="B6"/>
    </sheetView>
  </sheetViews>
  <sheetFormatPr defaultRowHeight="15" x14ac:dyDescent="0.25"/>
  <cols>
    <col min="1" max="1" width="10.140625" style="9" customWidth="1"/>
    <col min="2" max="2" width="33.5703125" style="9" customWidth="1"/>
    <col min="3" max="3" width="14.140625" style="10" customWidth="1"/>
    <col min="4" max="4" width="20.28515625" style="9" customWidth="1"/>
    <col min="5" max="16384" width="9.140625" style="9"/>
  </cols>
  <sheetData>
    <row r="1" spans="1:4" s="6" customFormat="1" x14ac:dyDescent="0.25">
      <c r="A1" s="6" t="s">
        <v>0</v>
      </c>
      <c r="B1" s="33" t="s">
        <v>106</v>
      </c>
      <c r="C1" s="8" t="s">
        <v>107</v>
      </c>
      <c r="D1" s="8" t="s">
        <v>8</v>
      </c>
    </row>
    <row r="2" spans="1:4" x14ac:dyDescent="0.25">
      <c r="A2" s="9" t="s">
        <v>19</v>
      </c>
      <c r="B2" s="9" t="s">
        <v>389</v>
      </c>
      <c r="C2" s="10">
        <v>30800</v>
      </c>
      <c r="D2" s="9" t="s">
        <v>390</v>
      </c>
    </row>
    <row r="3" spans="1:4" x14ac:dyDescent="0.25">
      <c r="A3" s="9" t="s">
        <v>19</v>
      </c>
      <c r="B3" s="9" t="s">
        <v>391</v>
      </c>
      <c r="C3" s="10">
        <v>15000</v>
      </c>
      <c r="D3" s="9" t="s">
        <v>392</v>
      </c>
    </row>
    <row r="4" spans="1:4" x14ac:dyDescent="0.25">
      <c r="A4" s="9" t="s">
        <v>99</v>
      </c>
      <c r="B4" s="9" t="s">
        <v>394</v>
      </c>
      <c r="C4" s="10">
        <v>15000</v>
      </c>
      <c r="D4" s="10" t="s">
        <v>393</v>
      </c>
    </row>
    <row r="5" spans="1:4" x14ac:dyDescent="0.25">
      <c r="A5" s="9" t="s">
        <v>19</v>
      </c>
      <c r="B5" s="9" t="s">
        <v>464</v>
      </c>
      <c r="C5" s="10">
        <v>10000</v>
      </c>
      <c r="D5" s="9" t="s">
        <v>463</v>
      </c>
    </row>
    <row r="6" spans="1:4" x14ac:dyDescent="0.25">
      <c r="A6" s="9" t="s">
        <v>19</v>
      </c>
      <c r="B6" s="9" t="s">
        <v>465</v>
      </c>
      <c r="C6" s="12">
        <v>5000</v>
      </c>
    </row>
    <row r="7" spans="1:4" x14ac:dyDescent="0.25">
      <c r="A7" s="9" t="s">
        <v>19</v>
      </c>
      <c r="B7" s="9" t="s">
        <v>110</v>
      </c>
      <c r="C7" s="10">
        <v>61600</v>
      </c>
      <c r="D7" s="9" t="s">
        <v>462</v>
      </c>
    </row>
    <row r="8" spans="1:4" x14ac:dyDescent="0.25">
      <c r="A8" s="9" t="s">
        <v>19</v>
      </c>
      <c r="B8" s="9" t="s">
        <v>466</v>
      </c>
      <c r="C8" s="10">
        <v>30800</v>
      </c>
    </row>
    <row r="9" spans="1:4" x14ac:dyDescent="0.25">
      <c r="A9" s="9" t="s">
        <v>11</v>
      </c>
      <c r="B9" s="9" t="s">
        <v>402</v>
      </c>
      <c r="C9" s="10">
        <v>61600</v>
      </c>
    </row>
    <row r="10" spans="1:4" x14ac:dyDescent="0.25">
      <c r="A10" s="9" t="s">
        <v>11</v>
      </c>
      <c r="B10" s="9" t="s">
        <v>483</v>
      </c>
      <c r="C10" s="10">
        <v>61600</v>
      </c>
    </row>
    <row r="11" spans="1:4" x14ac:dyDescent="0.25">
      <c r="A11" s="9" t="s">
        <v>11</v>
      </c>
      <c r="B11" s="9" t="s">
        <v>484</v>
      </c>
      <c r="C11" s="12" t="s">
        <v>15</v>
      </c>
    </row>
    <row r="12" spans="1:4" x14ac:dyDescent="0.25">
      <c r="A12" s="9" t="s">
        <v>11</v>
      </c>
      <c r="B12" s="9" t="s">
        <v>397</v>
      </c>
      <c r="C12" s="10">
        <v>5000</v>
      </c>
    </row>
    <row r="13" spans="1:4" x14ac:dyDescent="0.25">
      <c r="A13" s="9" t="s">
        <v>11</v>
      </c>
      <c r="B13" s="9" t="s">
        <v>398</v>
      </c>
      <c r="C13" s="10">
        <v>30800</v>
      </c>
    </row>
    <row r="14" spans="1:4" x14ac:dyDescent="0.25">
      <c r="A14" s="9" t="s">
        <v>11</v>
      </c>
      <c r="B14" s="9" t="s">
        <v>399</v>
      </c>
      <c r="C14" s="10">
        <v>30800</v>
      </c>
    </row>
    <row r="15" spans="1:4" x14ac:dyDescent="0.25">
      <c r="A15" s="9" t="s">
        <v>11</v>
      </c>
      <c r="B15" s="9" t="s">
        <v>400</v>
      </c>
      <c r="C15" s="10">
        <v>15000</v>
      </c>
    </row>
    <row r="16" spans="1:4" x14ac:dyDescent="0.25">
      <c r="A16" s="9" t="s">
        <v>11</v>
      </c>
      <c r="B16" s="9" t="s">
        <v>307</v>
      </c>
      <c r="C16" s="10">
        <v>5000</v>
      </c>
    </row>
    <row r="17" spans="1:3" x14ac:dyDescent="0.25">
      <c r="A17" s="9" t="s">
        <v>11</v>
      </c>
      <c r="B17" s="9" t="s">
        <v>401</v>
      </c>
      <c r="C17" s="10">
        <v>30800</v>
      </c>
    </row>
    <row r="18" spans="1:3" x14ac:dyDescent="0.25">
      <c r="A18" s="9" t="s">
        <v>11</v>
      </c>
      <c r="B18" s="9" t="s">
        <v>458</v>
      </c>
      <c r="C18" s="10">
        <v>60000</v>
      </c>
    </row>
    <row r="19" spans="1:3" x14ac:dyDescent="0.25">
      <c r="A19" s="9" t="s">
        <v>11</v>
      </c>
      <c r="B19" s="9" t="s">
        <v>404</v>
      </c>
      <c r="C19" s="10">
        <v>5000</v>
      </c>
    </row>
    <row r="20" spans="1:3" x14ac:dyDescent="0.25">
      <c r="A20" s="9" t="s">
        <v>11</v>
      </c>
      <c r="B20" s="9" t="s">
        <v>457</v>
      </c>
      <c r="C20" s="10">
        <v>5000</v>
      </c>
    </row>
    <row r="21" spans="1:3" x14ac:dyDescent="0.25">
      <c r="A21" s="9" t="s">
        <v>66</v>
      </c>
      <c r="B21" s="9" t="s">
        <v>460</v>
      </c>
      <c r="C21" s="10">
        <v>25000</v>
      </c>
    </row>
    <row r="22" spans="1:3" x14ac:dyDescent="0.25">
      <c r="A22" s="9" t="s">
        <v>66</v>
      </c>
      <c r="B22" s="9" t="s">
        <v>406</v>
      </c>
      <c r="C22" s="10">
        <v>58500</v>
      </c>
    </row>
    <row r="23" spans="1:3" x14ac:dyDescent="0.25">
      <c r="A23" s="9" t="s">
        <v>66</v>
      </c>
      <c r="B23" s="9" t="s">
        <v>412</v>
      </c>
      <c r="C23" s="10">
        <v>30800</v>
      </c>
    </row>
    <row r="24" spans="1:3" x14ac:dyDescent="0.25">
      <c r="A24" s="9" t="s">
        <v>66</v>
      </c>
      <c r="B24" s="9" t="s">
        <v>488</v>
      </c>
      <c r="C24" s="10">
        <v>30800</v>
      </c>
    </row>
    <row r="25" spans="1:3" x14ac:dyDescent="0.25">
      <c r="A25" s="9" t="s">
        <v>66</v>
      </c>
      <c r="B25" s="9" t="s">
        <v>489</v>
      </c>
      <c r="C25" s="10">
        <v>15000</v>
      </c>
    </row>
    <row r="26" spans="1:3" x14ac:dyDescent="0.25">
      <c r="A26" s="9" t="s">
        <v>21</v>
      </c>
      <c r="B26" s="9" t="s">
        <v>408</v>
      </c>
      <c r="C26" s="10">
        <v>20000</v>
      </c>
    </row>
    <row r="27" spans="1:3" x14ac:dyDescent="0.25">
      <c r="A27" s="9" t="s">
        <v>21</v>
      </c>
      <c r="B27" s="9" t="s">
        <v>409</v>
      </c>
      <c r="C27" s="10">
        <v>30800</v>
      </c>
    </row>
    <row r="28" spans="1:3" x14ac:dyDescent="0.25">
      <c r="A28" s="9" t="s">
        <v>21</v>
      </c>
      <c r="B28" s="9" t="s">
        <v>468</v>
      </c>
      <c r="C28" s="10">
        <v>5000</v>
      </c>
    </row>
    <row r="29" spans="1:3" x14ac:dyDescent="0.25">
      <c r="A29" s="9" t="s">
        <v>21</v>
      </c>
      <c r="B29" s="9" t="s">
        <v>469</v>
      </c>
      <c r="C29" s="10">
        <v>5000</v>
      </c>
    </row>
    <row r="30" spans="1:3" x14ac:dyDescent="0.25">
      <c r="A30" s="9" t="s">
        <v>21</v>
      </c>
      <c r="B30" s="9" t="s">
        <v>470</v>
      </c>
      <c r="C30" s="10">
        <v>1000</v>
      </c>
    </row>
    <row r="31" spans="1:3" x14ac:dyDescent="0.25">
      <c r="A31" s="9" t="s">
        <v>21</v>
      </c>
      <c r="B31" s="9" t="s">
        <v>471</v>
      </c>
      <c r="C31" s="10">
        <v>30800</v>
      </c>
    </row>
    <row r="32" spans="1:3" x14ac:dyDescent="0.25">
      <c r="A32" s="9" t="s">
        <v>21</v>
      </c>
      <c r="B32" s="9" t="s">
        <v>503</v>
      </c>
      <c r="C32" s="10">
        <v>30800</v>
      </c>
    </row>
    <row r="33" spans="1:3" s="7" customFormat="1" x14ac:dyDescent="0.25">
      <c r="C33" s="8">
        <f>SUM(C2:C32)</f>
        <v>762300</v>
      </c>
    </row>
    <row r="35" spans="1:3" x14ac:dyDescent="0.25">
      <c r="A35" s="9" t="s">
        <v>490</v>
      </c>
      <c r="B35" s="9" t="s">
        <v>491</v>
      </c>
      <c r="C35" s="10">
        <v>25000</v>
      </c>
    </row>
    <row r="36" spans="1:3" x14ac:dyDescent="0.25">
      <c r="A36" s="9" t="s">
        <v>490</v>
      </c>
      <c r="B36" s="9" t="s">
        <v>492</v>
      </c>
      <c r="C36" s="10">
        <v>20000</v>
      </c>
    </row>
    <row r="37" spans="1:3" x14ac:dyDescent="0.25">
      <c r="A37" s="9" t="s">
        <v>490</v>
      </c>
      <c r="B37" s="9" t="s">
        <v>493</v>
      </c>
      <c r="C37" s="10">
        <v>15000</v>
      </c>
    </row>
    <row r="38" spans="1:3" x14ac:dyDescent="0.25">
      <c r="A38" s="9" t="s">
        <v>490</v>
      </c>
      <c r="B38" s="9" t="s">
        <v>494</v>
      </c>
      <c r="C38" s="10">
        <v>15000</v>
      </c>
    </row>
    <row r="39" spans="1:3" x14ac:dyDescent="0.25">
      <c r="A39" s="9" t="s">
        <v>490</v>
      </c>
      <c r="B39" s="9" t="s">
        <v>495</v>
      </c>
      <c r="C39" s="10">
        <v>15000</v>
      </c>
    </row>
    <row r="40" spans="1:3" x14ac:dyDescent="0.25">
      <c r="A40" s="9" t="s">
        <v>490</v>
      </c>
      <c r="B40" s="9" t="s">
        <v>496</v>
      </c>
      <c r="C40" s="10">
        <v>40000</v>
      </c>
    </row>
    <row r="41" spans="1:3" x14ac:dyDescent="0.25">
      <c r="A41" s="9" t="s">
        <v>490</v>
      </c>
      <c r="B41" s="9" t="s">
        <v>497</v>
      </c>
      <c r="C41" s="10">
        <v>10000</v>
      </c>
    </row>
    <row r="42" spans="1:3" x14ac:dyDescent="0.25">
      <c r="A42" s="9" t="s">
        <v>490</v>
      </c>
      <c r="B42" s="9" t="s">
        <v>498</v>
      </c>
      <c r="C42" s="12" t="s">
        <v>15</v>
      </c>
    </row>
    <row r="43" spans="1:3" x14ac:dyDescent="0.25">
      <c r="A43" s="9" t="s">
        <v>490</v>
      </c>
      <c r="B43" s="9" t="s">
        <v>499</v>
      </c>
      <c r="C43" s="10">
        <v>20000</v>
      </c>
    </row>
    <row r="44" spans="1:3" x14ac:dyDescent="0.25">
      <c r="A44" s="9" t="s">
        <v>490</v>
      </c>
      <c r="B44" s="9" t="s">
        <v>500</v>
      </c>
      <c r="C44" s="12" t="s">
        <v>15</v>
      </c>
    </row>
    <row r="45" spans="1:3" x14ac:dyDescent="0.25">
      <c r="A45" s="9" t="s">
        <v>490</v>
      </c>
      <c r="B45" s="9" t="s">
        <v>501</v>
      </c>
      <c r="C45" s="12" t="s">
        <v>15</v>
      </c>
    </row>
    <row r="46" spans="1:3" x14ac:dyDescent="0.25">
      <c r="A46" s="9" t="s">
        <v>490</v>
      </c>
      <c r="B46" s="9" t="s">
        <v>502</v>
      </c>
      <c r="C46" s="10">
        <v>20000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opLeftCell="A7" workbookViewId="0">
      <selection activeCell="D36" sqref="D36"/>
    </sheetView>
  </sheetViews>
  <sheetFormatPr defaultRowHeight="15.75" x14ac:dyDescent="0.25"/>
  <cols>
    <col min="1" max="1" width="10.42578125" style="36" customWidth="1"/>
    <col min="2" max="2" width="26.85546875" style="36" customWidth="1"/>
    <col min="3" max="3" width="12.28515625" style="55" customWidth="1"/>
    <col min="4" max="4" width="25.85546875" style="36" customWidth="1"/>
    <col min="5" max="16384" width="9.140625" style="36"/>
  </cols>
  <sheetData>
    <row r="1" spans="1:4" s="52" customFormat="1" x14ac:dyDescent="0.25">
      <c r="A1" s="52" t="s">
        <v>0</v>
      </c>
      <c r="B1" s="53" t="s">
        <v>106</v>
      </c>
      <c r="C1" s="54" t="s">
        <v>107</v>
      </c>
      <c r="D1" s="54" t="s">
        <v>8</v>
      </c>
    </row>
    <row r="2" spans="1:4" s="15" customFormat="1" ht="15" x14ac:dyDescent="0.25">
      <c r="A2" s="15" t="s">
        <v>19</v>
      </c>
      <c r="B2" s="47" t="s">
        <v>575</v>
      </c>
      <c r="C2" s="16">
        <v>30800</v>
      </c>
      <c r="D2" s="16"/>
    </row>
    <row r="3" spans="1:4" s="15" customFormat="1" ht="15" x14ac:dyDescent="0.25">
      <c r="A3" s="15" t="s">
        <v>19</v>
      </c>
      <c r="B3" s="47" t="s">
        <v>576</v>
      </c>
      <c r="C3" s="16">
        <v>30800</v>
      </c>
      <c r="D3" s="16"/>
    </row>
    <row r="4" spans="1:4" s="15" customFormat="1" ht="15" x14ac:dyDescent="0.25">
      <c r="A4" s="15" t="s">
        <v>19</v>
      </c>
      <c r="B4" s="47" t="s">
        <v>577</v>
      </c>
      <c r="C4" s="16">
        <v>5000</v>
      </c>
      <c r="D4" s="16"/>
    </row>
    <row r="5" spans="1:4" s="15" customFormat="1" ht="15" x14ac:dyDescent="0.25">
      <c r="A5" s="15" t="s">
        <v>19</v>
      </c>
      <c r="B5" s="47" t="s">
        <v>578</v>
      </c>
      <c r="C5" s="16">
        <v>30800</v>
      </c>
      <c r="D5" s="16"/>
    </row>
    <row r="6" spans="1:4" s="15" customFormat="1" ht="15" x14ac:dyDescent="0.25">
      <c r="A6" s="15" t="s">
        <v>19</v>
      </c>
      <c r="B6" s="47" t="s">
        <v>579</v>
      </c>
      <c r="C6" s="16">
        <v>30800</v>
      </c>
      <c r="D6" s="16"/>
    </row>
    <row r="7" spans="1:4" s="15" customFormat="1" ht="15" x14ac:dyDescent="0.25">
      <c r="A7" s="15" t="s">
        <v>19</v>
      </c>
      <c r="B7" s="47" t="s">
        <v>580</v>
      </c>
      <c r="C7" s="16">
        <v>5000</v>
      </c>
      <c r="D7" s="16"/>
    </row>
    <row r="8" spans="1:4" s="15" customFormat="1" ht="15" x14ac:dyDescent="0.25">
      <c r="A8" s="15" t="s">
        <v>19</v>
      </c>
      <c r="B8" s="47" t="s">
        <v>581</v>
      </c>
      <c r="C8" s="16">
        <v>5000</v>
      </c>
      <c r="D8" s="16"/>
    </row>
    <row r="9" spans="1:4" s="15" customFormat="1" ht="15" x14ac:dyDescent="0.25">
      <c r="A9" s="15" t="s">
        <v>19</v>
      </c>
      <c r="B9" s="47" t="s">
        <v>582</v>
      </c>
      <c r="C9" s="16">
        <v>30800</v>
      </c>
      <c r="D9" s="16"/>
    </row>
    <row r="10" spans="1:4" s="15" customFormat="1" ht="15" x14ac:dyDescent="0.25">
      <c r="A10" s="15" t="s">
        <v>19</v>
      </c>
      <c r="B10" s="47" t="s">
        <v>583</v>
      </c>
      <c r="C10" s="16">
        <v>30800</v>
      </c>
      <c r="D10" s="16"/>
    </row>
    <row r="11" spans="1:4" s="15" customFormat="1" ht="15" x14ac:dyDescent="0.25">
      <c r="A11" s="15" t="s">
        <v>11</v>
      </c>
      <c r="B11" s="47" t="s">
        <v>552</v>
      </c>
      <c r="C11" s="16">
        <v>10000</v>
      </c>
      <c r="D11" s="16"/>
    </row>
    <row r="12" spans="1:4" s="15" customFormat="1" ht="15" x14ac:dyDescent="0.25">
      <c r="A12" s="15" t="s">
        <v>11</v>
      </c>
      <c r="B12" s="47" t="s">
        <v>553</v>
      </c>
      <c r="C12" s="16">
        <v>5000</v>
      </c>
      <c r="D12" s="16"/>
    </row>
    <row r="13" spans="1:4" s="15" customFormat="1" ht="15" x14ac:dyDescent="0.25">
      <c r="A13" s="15" t="s">
        <v>11</v>
      </c>
      <c r="B13" s="47" t="s">
        <v>554</v>
      </c>
      <c r="C13" s="16">
        <v>15000</v>
      </c>
      <c r="D13" s="16"/>
    </row>
    <row r="14" spans="1:4" s="15" customFormat="1" ht="15" x14ac:dyDescent="0.25">
      <c r="A14" s="15" t="s">
        <v>11</v>
      </c>
      <c r="B14" s="47" t="s">
        <v>555</v>
      </c>
      <c r="C14" s="40" t="s">
        <v>64</v>
      </c>
      <c r="D14" s="16"/>
    </row>
    <row r="15" spans="1:4" s="15" customFormat="1" ht="15" x14ac:dyDescent="0.25">
      <c r="A15" s="15" t="s">
        <v>11</v>
      </c>
      <c r="B15" s="47" t="s">
        <v>556</v>
      </c>
      <c r="C15" s="40" t="s">
        <v>15</v>
      </c>
      <c r="D15" s="16"/>
    </row>
    <row r="16" spans="1:4" s="15" customFormat="1" ht="15" x14ac:dyDescent="0.25">
      <c r="A16" s="15" t="s">
        <v>11</v>
      </c>
      <c r="B16" s="47" t="s">
        <v>572</v>
      </c>
      <c r="C16" s="40">
        <v>5000</v>
      </c>
      <c r="D16" s="16"/>
    </row>
    <row r="17" spans="1:4" s="15" customFormat="1" ht="15" x14ac:dyDescent="0.25">
      <c r="A17" s="15" t="s">
        <v>11</v>
      </c>
      <c r="B17" s="47" t="s">
        <v>557</v>
      </c>
      <c r="C17" s="40">
        <v>30800</v>
      </c>
      <c r="D17" s="16"/>
    </row>
    <row r="18" spans="1:4" s="15" customFormat="1" ht="15" x14ac:dyDescent="0.25">
      <c r="A18" s="15" t="s">
        <v>11</v>
      </c>
      <c r="B18" s="47" t="s">
        <v>558</v>
      </c>
      <c r="C18" s="40">
        <v>15000</v>
      </c>
      <c r="D18" s="16"/>
    </row>
    <row r="19" spans="1:4" s="15" customFormat="1" ht="15" x14ac:dyDescent="0.25">
      <c r="A19" s="15" t="s">
        <v>11</v>
      </c>
      <c r="B19" s="47" t="s">
        <v>571</v>
      </c>
      <c r="C19" s="40">
        <v>15000</v>
      </c>
      <c r="D19" s="16"/>
    </row>
    <row r="20" spans="1:4" x14ac:dyDescent="0.25">
      <c r="A20" s="36" t="s">
        <v>66</v>
      </c>
      <c r="B20" s="36" t="s">
        <v>461</v>
      </c>
      <c r="C20" s="55">
        <v>20000</v>
      </c>
    </row>
    <row r="21" spans="1:4" x14ac:dyDescent="0.25">
      <c r="A21" s="36" t="s">
        <v>66</v>
      </c>
      <c r="B21" s="36" t="s">
        <v>567</v>
      </c>
      <c r="C21" s="55">
        <v>15000</v>
      </c>
    </row>
    <row r="22" spans="1:4" x14ac:dyDescent="0.25">
      <c r="A22" s="36" t="s">
        <v>66</v>
      </c>
      <c r="B22" s="36" t="s">
        <v>609</v>
      </c>
      <c r="C22" s="55">
        <v>5000</v>
      </c>
    </row>
    <row r="23" spans="1:4" x14ac:dyDescent="0.25">
      <c r="A23" s="36" t="s">
        <v>21</v>
      </c>
      <c r="B23" s="36" t="s">
        <v>592</v>
      </c>
      <c r="C23" s="55">
        <v>30800</v>
      </c>
      <c r="D23" s="36" t="s">
        <v>593</v>
      </c>
    </row>
    <row r="24" spans="1:4" x14ac:dyDescent="0.25">
      <c r="A24" s="36" t="s">
        <v>21</v>
      </c>
      <c r="B24" s="36" t="s">
        <v>594</v>
      </c>
      <c r="C24" s="55">
        <v>7500</v>
      </c>
    </row>
    <row r="25" spans="1:4" x14ac:dyDescent="0.25">
      <c r="A25" s="36" t="s">
        <v>21</v>
      </c>
      <c r="B25" s="36" t="s">
        <v>597</v>
      </c>
      <c r="C25" s="55">
        <v>10000</v>
      </c>
    </row>
    <row r="26" spans="1:4" x14ac:dyDescent="0.25">
      <c r="A26" s="36" t="s">
        <v>21</v>
      </c>
      <c r="B26" s="36" t="s">
        <v>598</v>
      </c>
      <c r="C26" s="55">
        <v>10000</v>
      </c>
    </row>
    <row r="27" spans="1:4" x14ac:dyDescent="0.25">
      <c r="A27" s="36" t="s">
        <v>21</v>
      </c>
      <c r="B27" s="36" t="s">
        <v>599</v>
      </c>
      <c r="C27" s="55">
        <v>30800</v>
      </c>
      <c r="D27" s="36" t="s">
        <v>600</v>
      </c>
    </row>
    <row r="28" spans="1:4" x14ac:dyDescent="0.25">
      <c r="A28" s="36" t="s">
        <v>21</v>
      </c>
      <c r="B28" s="36" t="s">
        <v>595</v>
      </c>
      <c r="C28" s="55">
        <v>1000</v>
      </c>
    </row>
    <row r="29" spans="1:4" x14ac:dyDescent="0.25">
      <c r="A29" s="36" t="s">
        <v>21</v>
      </c>
      <c r="B29" s="36" t="s">
        <v>596</v>
      </c>
      <c r="C29" s="55">
        <v>30800</v>
      </c>
    </row>
    <row r="30" spans="1:4" x14ac:dyDescent="0.25">
      <c r="A30" s="56" t="s">
        <v>21</v>
      </c>
      <c r="B30" s="56" t="s">
        <v>528</v>
      </c>
      <c r="C30" s="57">
        <v>20000</v>
      </c>
      <c r="D30" s="36" t="s">
        <v>585</v>
      </c>
    </row>
    <row r="31" spans="1:4" x14ac:dyDescent="0.25">
      <c r="A31" s="56" t="s">
        <v>21</v>
      </c>
      <c r="B31" s="56" t="s">
        <v>407</v>
      </c>
      <c r="C31" s="57">
        <v>30800</v>
      </c>
      <c r="D31" s="36" t="s">
        <v>585</v>
      </c>
    </row>
    <row r="32" spans="1:4" x14ac:dyDescent="0.25">
      <c r="A32" s="36" t="s">
        <v>21</v>
      </c>
      <c r="B32" s="36" t="s">
        <v>529</v>
      </c>
      <c r="C32" s="55">
        <v>10000</v>
      </c>
      <c r="D32" s="36" t="s">
        <v>589</v>
      </c>
    </row>
    <row r="33" spans="1:4" x14ac:dyDescent="0.25">
      <c r="A33" s="36" t="s">
        <v>21</v>
      </c>
      <c r="B33" s="36" t="s">
        <v>530</v>
      </c>
      <c r="C33" s="55">
        <v>10000</v>
      </c>
      <c r="D33" s="36" t="s">
        <v>590</v>
      </c>
    </row>
    <row r="34" spans="1:4" x14ac:dyDescent="0.25">
      <c r="A34" s="36" t="s">
        <v>21</v>
      </c>
      <c r="B34" s="36" t="s">
        <v>531</v>
      </c>
      <c r="C34" s="55">
        <v>30800</v>
      </c>
      <c r="D34" s="36" t="s">
        <v>588</v>
      </c>
    </row>
    <row r="35" spans="1:4" x14ac:dyDescent="0.25">
      <c r="A35" s="36" t="s">
        <v>21</v>
      </c>
      <c r="B35" s="36" t="s">
        <v>532</v>
      </c>
      <c r="C35" s="55">
        <v>10000</v>
      </c>
      <c r="D35" s="36" t="s">
        <v>586</v>
      </c>
    </row>
    <row r="36" spans="1:4" x14ac:dyDescent="0.25">
      <c r="A36" s="36" t="s">
        <v>21</v>
      </c>
      <c r="B36" s="36" t="s">
        <v>533</v>
      </c>
      <c r="C36" s="55">
        <v>10000</v>
      </c>
      <c r="D36" s="36" t="s">
        <v>586</v>
      </c>
    </row>
    <row r="37" spans="1:4" x14ac:dyDescent="0.25">
      <c r="A37" s="36" t="s">
        <v>21</v>
      </c>
      <c r="B37" s="36" t="s">
        <v>534</v>
      </c>
      <c r="C37" s="55">
        <v>10000</v>
      </c>
      <c r="D37" s="36" t="s">
        <v>586</v>
      </c>
    </row>
    <row r="38" spans="1:4" x14ac:dyDescent="0.25">
      <c r="A38" s="36" t="s">
        <v>21</v>
      </c>
      <c r="B38" s="36" t="s">
        <v>138</v>
      </c>
      <c r="C38" s="55">
        <v>30800</v>
      </c>
      <c r="D38" s="36" t="s">
        <v>586</v>
      </c>
    </row>
    <row r="39" spans="1:4" x14ac:dyDescent="0.25">
      <c r="A39" s="36" t="s">
        <v>21</v>
      </c>
      <c r="B39" s="36" t="s">
        <v>587</v>
      </c>
      <c r="C39" s="55">
        <v>30800</v>
      </c>
      <c r="D39" s="36" t="s">
        <v>586</v>
      </c>
    </row>
    <row r="40" spans="1:4" x14ac:dyDescent="0.25">
      <c r="A40" s="36" t="s">
        <v>21</v>
      </c>
      <c r="B40" s="36" t="s">
        <v>591</v>
      </c>
      <c r="C40" s="55">
        <v>30800</v>
      </c>
      <c r="D40" s="36" t="s">
        <v>586</v>
      </c>
    </row>
    <row r="41" spans="1:4" x14ac:dyDescent="0.25">
      <c r="A41" s="36" t="s">
        <v>21</v>
      </c>
      <c r="B41" s="36" t="s">
        <v>601</v>
      </c>
      <c r="C41" s="55">
        <v>30800</v>
      </c>
    </row>
    <row r="42" spans="1:4" x14ac:dyDescent="0.25">
      <c r="A42" s="36" t="s">
        <v>21</v>
      </c>
      <c r="B42" s="36" t="s">
        <v>573</v>
      </c>
      <c r="C42" s="55" t="s">
        <v>15</v>
      </c>
    </row>
    <row r="43" spans="1:4" x14ac:dyDescent="0.25">
      <c r="A43" s="36" t="s">
        <v>21</v>
      </c>
      <c r="B43" s="36" t="s">
        <v>574</v>
      </c>
      <c r="C43" s="55" t="s">
        <v>64</v>
      </c>
    </row>
    <row r="44" spans="1:4" s="58" customFormat="1" x14ac:dyDescent="0.25">
      <c r="C44" s="54">
        <f>SUM(C2:C43)</f>
        <v>711300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sqref="A1:IV1"/>
    </sheetView>
  </sheetViews>
  <sheetFormatPr defaultRowHeight="15" x14ac:dyDescent="0.25"/>
  <cols>
    <col min="1" max="1" width="9.140625" style="9"/>
    <col min="2" max="2" width="19.7109375" style="9" customWidth="1"/>
    <col min="3" max="3" width="12.85546875" style="10" customWidth="1"/>
    <col min="4" max="16384" width="9.140625" style="9"/>
  </cols>
  <sheetData>
    <row r="1" spans="1:3" s="6" customFormat="1" x14ac:dyDescent="0.25">
      <c r="A1" s="6" t="s">
        <v>636</v>
      </c>
      <c r="B1" s="6" t="s">
        <v>106</v>
      </c>
      <c r="C1" s="8" t="s">
        <v>637</v>
      </c>
    </row>
    <row r="2" spans="1:3" x14ac:dyDescent="0.25">
      <c r="A2" s="9" t="s">
        <v>19</v>
      </c>
      <c r="B2" s="9" t="s">
        <v>638</v>
      </c>
      <c r="C2" s="10">
        <v>17000</v>
      </c>
    </row>
    <row r="3" spans="1:3" x14ac:dyDescent="0.25">
      <c r="A3" s="9" t="s">
        <v>19</v>
      </c>
      <c r="B3" s="9" t="s">
        <v>639</v>
      </c>
      <c r="C3" s="10">
        <v>2500</v>
      </c>
    </row>
    <row r="4" spans="1:3" x14ac:dyDescent="0.25">
      <c r="A4" s="9" t="s">
        <v>19</v>
      </c>
      <c r="B4" s="9" t="s">
        <v>655</v>
      </c>
      <c r="C4" s="10">
        <v>3000</v>
      </c>
    </row>
    <row r="5" spans="1:3" x14ac:dyDescent="0.25">
      <c r="A5" s="9" t="s">
        <v>19</v>
      </c>
      <c r="B5" s="9" t="s">
        <v>640</v>
      </c>
      <c r="C5" s="10">
        <v>2500</v>
      </c>
    </row>
    <row r="6" spans="1:3" x14ac:dyDescent="0.25">
      <c r="A6" s="9" t="s">
        <v>19</v>
      </c>
      <c r="B6" s="9" t="s">
        <v>641</v>
      </c>
      <c r="C6" s="10">
        <v>2500</v>
      </c>
    </row>
    <row r="7" spans="1:3" x14ac:dyDescent="0.25">
      <c r="A7" s="9" t="s">
        <v>19</v>
      </c>
      <c r="B7" s="9" t="s">
        <v>642</v>
      </c>
      <c r="C7" s="10">
        <v>5000</v>
      </c>
    </row>
    <row r="8" spans="1:3" x14ac:dyDescent="0.25">
      <c r="A8" s="9" t="s">
        <v>19</v>
      </c>
      <c r="B8" s="9" t="s">
        <v>656</v>
      </c>
      <c r="C8" s="12" t="s">
        <v>15</v>
      </c>
    </row>
    <row r="9" spans="1:3" x14ac:dyDescent="0.25">
      <c r="A9" s="9" t="s">
        <v>21</v>
      </c>
      <c r="B9" s="9" t="s">
        <v>643</v>
      </c>
      <c r="C9" s="10">
        <v>30800</v>
      </c>
    </row>
    <row r="10" spans="1:3" x14ac:dyDescent="0.25">
      <c r="A10" s="9" t="s">
        <v>21</v>
      </c>
      <c r="B10" s="9" t="s">
        <v>644</v>
      </c>
      <c r="C10" s="10">
        <v>10000</v>
      </c>
    </row>
    <row r="11" spans="1:3" x14ac:dyDescent="0.25">
      <c r="A11" s="9" t="s">
        <v>21</v>
      </c>
      <c r="B11" s="9" t="s">
        <v>650</v>
      </c>
      <c r="C11" s="10">
        <v>10000</v>
      </c>
    </row>
    <row r="12" spans="1:3" x14ac:dyDescent="0.25">
      <c r="A12" s="9" t="s">
        <v>21</v>
      </c>
      <c r="B12" s="9" t="s">
        <v>643</v>
      </c>
      <c r="C12" s="10">
        <v>30800</v>
      </c>
    </row>
    <row r="13" spans="1:3" x14ac:dyDescent="0.25">
      <c r="A13" s="9" t="s">
        <v>21</v>
      </c>
      <c r="B13" s="9" t="s">
        <v>592</v>
      </c>
      <c r="C13" s="10">
        <v>30800</v>
      </c>
    </row>
    <row r="14" spans="1:3" x14ac:dyDescent="0.25">
      <c r="A14" s="9" t="s">
        <v>21</v>
      </c>
      <c r="B14" s="9" t="s">
        <v>651</v>
      </c>
      <c r="C14" s="12" t="s">
        <v>15</v>
      </c>
    </row>
    <row r="15" spans="1:3" x14ac:dyDescent="0.25">
      <c r="A15" s="9" t="s">
        <v>652</v>
      </c>
      <c r="B15" s="9" t="s">
        <v>653</v>
      </c>
      <c r="C15" s="12" t="s">
        <v>15</v>
      </c>
    </row>
    <row r="16" spans="1:3" x14ac:dyDescent="0.25">
      <c r="A16" s="9" t="s">
        <v>652</v>
      </c>
      <c r="B16" s="9" t="s">
        <v>654</v>
      </c>
      <c r="C16" s="12" t="s">
        <v>15</v>
      </c>
    </row>
    <row r="17" spans="1:3" x14ac:dyDescent="0.25">
      <c r="A17" s="9" t="s">
        <v>652</v>
      </c>
      <c r="B17" s="9" t="s">
        <v>662</v>
      </c>
      <c r="C17" s="12" t="s">
        <v>15</v>
      </c>
    </row>
    <row r="18" spans="1:3" x14ac:dyDescent="0.25">
      <c r="A18" s="9" t="s">
        <v>11</v>
      </c>
      <c r="B18" s="9" t="s">
        <v>658</v>
      </c>
      <c r="C18" s="10">
        <v>10000</v>
      </c>
    </row>
    <row r="19" spans="1:3" x14ac:dyDescent="0.25">
      <c r="A19" s="9" t="s">
        <v>652</v>
      </c>
      <c r="B19" s="9" t="s">
        <v>659</v>
      </c>
      <c r="C19" s="10">
        <v>30800</v>
      </c>
    </row>
    <row r="20" spans="1:3" x14ac:dyDescent="0.25">
      <c r="A20" s="9" t="s">
        <v>11</v>
      </c>
      <c r="B20" s="9" t="s">
        <v>660</v>
      </c>
      <c r="C20" s="10">
        <v>10000</v>
      </c>
    </row>
    <row r="21" spans="1:3" x14ac:dyDescent="0.25">
      <c r="A21" s="9" t="s">
        <v>652</v>
      </c>
      <c r="B21" s="9" t="s">
        <v>552</v>
      </c>
      <c r="C21" s="10">
        <v>5000</v>
      </c>
    </row>
    <row r="22" spans="1:3" x14ac:dyDescent="0.25">
      <c r="A22" s="9" t="s">
        <v>652</v>
      </c>
      <c r="B22" s="9" t="s">
        <v>661</v>
      </c>
      <c r="C22" s="12" t="s">
        <v>15</v>
      </c>
    </row>
    <row r="23" spans="1:3" x14ac:dyDescent="0.25">
      <c r="A23" s="9" t="s">
        <v>66</v>
      </c>
      <c r="B23" s="9" t="s">
        <v>663</v>
      </c>
      <c r="C23" s="12">
        <v>10000</v>
      </c>
    </row>
    <row r="24" spans="1:3" x14ac:dyDescent="0.25">
      <c r="A24" s="9" t="s">
        <v>66</v>
      </c>
      <c r="B24" s="9" t="s">
        <v>664</v>
      </c>
      <c r="C24" s="12">
        <v>10000</v>
      </c>
    </row>
    <row r="25" spans="1:3" x14ac:dyDescent="0.25">
      <c r="A25" s="9" t="s">
        <v>93</v>
      </c>
      <c r="B25" s="9" t="s">
        <v>665</v>
      </c>
      <c r="C25" s="12">
        <v>5000</v>
      </c>
    </row>
    <row r="26" spans="1:3" x14ac:dyDescent="0.25">
      <c r="A26" s="9" t="s">
        <v>66</v>
      </c>
      <c r="B26" s="9" t="s">
        <v>666</v>
      </c>
      <c r="C26" s="12">
        <v>10000</v>
      </c>
    </row>
    <row r="27" spans="1:3" x14ac:dyDescent="0.25">
      <c r="A27" s="9" t="s">
        <v>66</v>
      </c>
      <c r="B27" s="9" t="s">
        <v>667</v>
      </c>
      <c r="C27" s="12">
        <v>5000</v>
      </c>
    </row>
    <row r="28" spans="1:3" x14ac:dyDescent="0.25">
      <c r="A28" s="9" t="s">
        <v>66</v>
      </c>
      <c r="B28" s="9" t="s">
        <v>668</v>
      </c>
      <c r="C28" s="12">
        <v>10000</v>
      </c>
    </row>
    <row r="29" spans="1:3" x14ac:dyDescent="0.25">
      <c r="A29" s="9" t="s">
        <v>66</v>
      </c>
      <c r="B29" s="9" t="s">
        <v>669</v>
      </c>
      <c r="C29" s="12">
        <v>15000</v>
      </c>
    </row>
    <row r="30" spans="1:3" s="7" customFormat="1" x14ac:dyDescent="0.25">
      <c r="C30" s="8">
        <f>SUM(C2:C29)</f>
        <v>265700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opLeftCell="A10" workbookViewId="0">
      <selection activeCell="A40" sqref="A40:IV43"/>
    </sheetView>
  </sheetViews>
  <sheetFormatPr defaultRowHeight="15" x14ac:dyDescent="0.25"/>
  <cols>
    <col min="1" max="1" width="9.140625" style="9"/>
    <col min="2" max="2" width="21.140625" style="9" customWidth="1"/>
    <col min="3" max="3" width="15.85546875" style="9" customWidth="1"/>
    <col min="4" max="4" width="15.140625" style="10" customWidth="1"/>
    <col min="5" max="16384" width="9.140625" style="9"/>
  </cols>
  <sheetData>
    <row r="1" spans="1:4" s="6" customFormat="1" x14ac:dyDescent="0.25">
      <c r="A1" s="6" t="s">
        <v>636</v>
      </c>
      <c r="B1" s="6" t="s">
        <v>737</v>
      </c>
      <c r="C1" s="6" t="s">
        <v>738</v>
      </c>
      <c r="D1" s="8" t="s">
        <v>637</v>
      </c>
    </row>
    <row r="2" spans="1:4" x14ac:dyDescent="0.25">
      <c r="A2" s="9" t="s">
        <v>19</v>
      </c>
      <c r="B2" s="9" t="s">
        <v>721</v>
      </c>
      <c r="C2" s="9" t="s">
        <v>641</v>
      </c>
      <c r="D2" s="10">
        <v>2500</v>
      </c>
    </row>
    <row r="3" spans="1:4" x14ac:dyDescent="0.25">
      <c r="A3" s="9" t="s">
        <v>19</v>
      </c>
      <c r="B3" s="9" t="s">
        <v>722</v>
      </c>
      <c r="C3" s="9" t="s">
        <v>723</v>
      </c>
      <c r="D3" s="10">
        <v>2500</v>
      </c>
    </row>
    <row r="4" spans="1:4" x14ac:dyDescent="0.25">
      <c r="A4" s="9" t="s">
        <v>19</v>
      </c>
      <c r="B4" s="9" t="s">
        <v>724</v>
      </c>
      <c r="C4" s="9" t="s">
        <v>725</v>
      </c>
      <c r="D4" s="10">
        <v>10800</v>
      </c>
    </row>
    <row r="5" spans="1:4" x14ac:dyDescent="0.25">
      <c r="A5" s="9" t="s">
        <v>19</v>
      </c>
      <c r="B5" s="9" t="s">
        <v>726</v>
      </c>
      <c r="C5" s="9" t="s">
        <v>727</v>
      </c>
      <c r="D5" s="10">
        <v>5000</v>
      </c>
    </row>
    <row r="6" spans="1:4" x14ac:dyDescent="0.25">
      <c r="A6" s="9" t="s">
        <v>19</v>
      </c>
      <c r="B6" s="9" t="s">
        <v>728</v>
      </c>
      <c r="C6" s="9" t="s">
        <v>241</v>
      </c>
      <c r="D6" s="10">
        <v>5000</v>
      </c>
    </row>
    <row r="7" spans="1:4" x14ac:dyDescent="0.25">
      <c r="A7" s="9" t="s">
        <v>19</v>
      </c>
      <c r="B7" s="9" t="s">
        <v>729</v>
      </c>
      <c r="C7" s="9" t="s">
        <v>241</v>
      </c>
      <c r="D7" s="10">
        <v>10000</v>
      </c>
    </row>
    <row r="8" spans="1:4" x14ac:dyDescent="0.25">
      <c r="A8" s="9" t="s">
        <v>19</v>
      </c>
      <c r="B8" s="9" t="s">
        <v>730</v>
      </c>
      <c r="C8" s="9" t="s">
        <v>731</v>
      </c>
      <c r="D8" s="10">
        <v>5000</v>
      </c>
    </row>
    <row r="9" spans="1:4" x14ac:dyDescent="0.25">
      <c r="A9" s="9" t="s">
        <v>21</v>
      </c>
      <c r="B9" s="9" t="s">
        <v>733</v>
      </c>
      <c r="C9" s="9" t="s">
        <v>734</v>
      </c>
      <c r="D9" s="10">
        <v>15000</v>
      </c>
    </row>
    <row r="10" spans="1:4" x14ac:dyDescent="0.25">
      <c r="A10" s="9" t="s">
        <v>21</v>
      </c>
      <c r="B10" s="9" t="s">
        <v>735</v>
      </c>
      <c r="C10" s="9" t="s">
        <v>736</v>
      </c>
      <c r="D10" s="10">
        <v>5000</v>
      </c>
    </row>
    <row r="11" spans="1:4" x14ac:dyDescent="0.25">
      <c r="A11" s="9" t="s">
        <v>21</v>
      </c>
      <c r="B11" s="9" t="s">
        <v>739</v>
      </c>
      <c r="C11" s="9" t="s">
        <v>740</v>
      </c>
      <c r="D11" s="10">
        <v>10000</v>
      </c>
    </row>
    <row r="12" spans="1:4" x14ac:dyDescent="0.25">
      <c r="A12" s="9" t="s">
        <v>21</v>
      </c>
      <c r="B12" s="9" t="s">
        <v>741</v>
      </c>
      <c r="C12" s="9" t="s">
        <v>742</v>
      </c>
      <c r="D12" s="12" t="s">
        <v>15</v>
      </c>
    </row>
    <row r="13" spans="1:4" x14ac:dyDescent="0.25">
      <c r="A13" s="9" t="s">
        <v>21</v>
      </c>
      <c r="B13" s="9" t="s">
        <v>743</v>
      </c>
      <c r="C13" s="9" t="s">
        <v>744</v>
      </c>
      <c r="D13" s="12" t="s">
        <v>15</v>
      </c>
    </row>
    <row r="14" spans="1:4" x14ac:dyDescent="0.25">
      <c r="A14" s="9" t="s">
        <v>21</v>
      </c>
      <c r="B14" s="9" t="s">
        <v>745</v>
      </c>
      <c r="C14" s="9" t="s">
        <v>746</v>
      </c>
      <c r="D14" s="12" t="s">
        <v>15</v>
      </c>
    </row>
    <row r="15" spans="1:4" x14ac:dyDescent="0.25">
      <c r="A15" s="9" t="s">
        <v>21</v>
      </c>
      <c r="B15" s="9" t="s">
        <v>747</v>
      </c>
      <c r="D15" s="10">
        <v>30000</v>
      </c>
    </row>
    <row r="16" spans="1:4" x14ac:dyDescent="0.25">
      <c r="A16" s="9" t="s">
        <v>21</v>
      </c>
      <c r="B16" s="9" t="s">
        <v>748</v>
      </c>
      <c r="D16" s="10">
        <v>40000</v>
      </c>
    </row>
    <row r="17" spans="1:4" x14ac:dyDescent="0.25">
      <c r="A17" s="9" t="s">
        <v>21</v>
      </c>
      <c r="B17" s="9" t="s">
        <v>749</v>
      </c>
      <c r="D17" s="10">
        <v>15000</v>
      </c>
    </row>
    <row r="18" spans="1:4" x14ac:dyDescent="0.25">
      <c r="A18" s="9" t="s">
        <v>21</v>
      </c>
      <c r="B18" s="9" t="s">
        <v>750</v>
      </c>
      <c r="D18" s="10">
        <v>15000</v>
      </c>
    </row>
    <row r="19" spans="1:4" x14ac:dyDescent="0.25">
      <c r="A19" s="9" t="s">
        <v>21</v>
      </c>
      <c r="B19" s="9" t="s">
        <v>751</v>
      </c>
      <c r="D19" s="10">
        <v>23000</v>
      </c>
    </row>
    <row r="20" spans="1:4" x14ac:dyDescent="0.25">
      <c r="A20" s="9" t="s">
        <v>21</v>
      </c>
      <c r="B20" s="9" t="s">
        <v>752</v>
      </c>
      <c r="D20" s="10">
        <v>30800</v>
      </c>
    </row>
    <row r="21" spans="1:4" x14ac:dyDescent="0.25">
      <c r="A21" s="9" t="s">
        <v>21</v>
      </c>
      <c r="B21" s="9" t="s">
        <v>753</v>
      </c>
      <c r="D21" s="10">
        <v>30800</v>
      </c>
    </row>
    <row r="22" spans="1:4" x14ac:dyDescent="0.25">
      <c r="A22" s="9" t="s">
        <v>21</v>
      </c>
      <c r="B22" s="9" t="s">
        <v>754</v>
      </c>
      <c r="D22" s="12" t="s">
        <v>15</v>
      </c>
    </row>
    <row r="23" spans="1:4" x14ac:dyDescent="0.25">
      <c r="A23" s="9" t="s">
        <v>21</v>
      </c>
      <c r="B23" s="9" t="s">
        <v>755</v>
      </c>
      <c r="D23" s="12" t="s">
        <v>15</v>
      </c>
    </row>
    <row r="24" spans="1:4" x14ac:dyDescent="0.25">
      <c r="A24" s="9" t="s">
        <v>66</v>
      </c>
      <c r="B24" s="9" t="s">
        <v>761</v>
      </c>
      <c r="C24" s="9" t="s">
        <v>762</v>
      </c>
      <c r="D24" s="10">
        <v>30800</v>
      </c>
    </row>
    <row r="25" spans="1:4" x14ac:dyDescent="0.25">
      <c r="A25" s="9" t="s">
        <v>66</v>
      </c>
      <c r="B25" s="9" t="s">
        <v>763</v>
      </c>
      <c r="C25" s="9" t="s">
        <v>764</v>
      </c>
      <c r="D25" s="10">
        <v>10000</v>
      </c>
    </row>
    <row r="26" spans="1:4" x14ac:dyDescent="0.25">
      <c r="A26" s="9" t="s">
        <v>66</v>
      </c>
      <c r="B26" s="9" t="s">
        <v>766</v>
      </c>
      <c r="C26" s="9" t="s">
        <v>767</v>
      </c>
      <c r="D26" s="10">
        <v>20800</v>
      </c>
    </row>
    <row r="27" spans="1:4" x14ac:dyDescent="0.25">
      <c r="A27" s="9" t="s">
        <v>66</v>
      </c>
      <c r="B27" s="9" t="s">
        <v>768</v>
      </c>
      <c r="C27" s="9" t="s">
        <v>769</v>
      </c>
      <c r="D27" s="10">
        <v>30800</v>
      </c>
    </row>
    <row r="28" spans="1:4" x14ac:dyDescent="0.25">
      <c r="A28" s="9" t="s">
        <v>66</v>
      </c>
      <c r="B28" s="9" t="s">
        <v>765</v>
      </c>
      <c r="D28" s="12" t="s">
        <v>15</v>
      </c>
    </row>
    <row r="29" spans="1:4" x14ac:dyDescent="0.25">
      <c r="A29" s="9" t="s">
        <v>66</v>
      </c>
      <c r="B29" s="9" t="s">
        <v>770</v>
      </c>
      <c r="C29" s="9" t="s">
        <v>321</v>
      </c>
      <c r="D29" s="12" t="s">
        <v>15</v>
      </c>
    </row>
    <row r="30" spans="1:4" x14ac:dyDescent="0.25">
      <c r="A30" s="9" t="s">
        <v>66</v>
      </c>
      <c r="B30" s="9" t="s">
        <v>771</v>
      </c>
      <c r="C30" s="9" t="s">
        <v>772</v>
      </c>
      <c r="D30" s="12" t="s">
        <v>15</v>
      </c>
    </row>
    <row r="31" spans="1:4" x14ac:dyDescent="0.25">
      <c r="A31" s="9" t="s">
        <v>66</v>
      </c>
      <c r="B31" s="9" t="s">
        <v>773</v>
      </c>
      <c r="C31" s="9" t="s">
        <v>774</v>
      </c>
      <c r="D31" s="12" t="s">
        <v>15</v>
      </c>
    </row>
    <row r="32" spans="1:4" x14ac:dyDescent="0.25">
      <c r="A32" s="9" t="s">
        <v>11</v>
      </c>
      <c r="B32" s="9" t="s">
        <v>778</v>
      </c>
      <c r="D32" s="12">
        <v>25000</v>
      </c>
    </row>
    <row r="33" spans="1:4" x14ac:dyDescent="0.25">
      <c r="A33" s="9" t="s">
        <v>11</v>
      </c>
      <c r="B33" s="9" t="s">
        <v>779</v>
      </c>
      <c r="D33" s="12">
        <v>20000</v>
      </c>
    </row>
    <row r="34" spans="1:4" x14ac:dyDescent="0.25">
      <c r="A34" s="9" t="s">
        <v>11</v>
      </c>
      <c r="B34" s="9" t="s">
        <v>780</v>
      </c>
      <c r="D34" s="12">
        <v>5000</v>
      </c>
    </row>
    <row r="35" spans="1:4" x14ac:dyDescent="0.25">
      <c r="A35" s="9" t="s">
        <v>11</v>
      </c>
      <c r="B35" s="9" t="s">
        <v>781</v>
      </c>
      <c r="D35" s="12">
        <v>10000</v>
      </c>
    </row>
    <row r="36" spans="1:4" x14ac:dyDescent="0.25">
      <c r="A36" s="9" t="s">
        <v>11</v>
      </c>
      <c r="B36" s="9" t="s">
        <v>782</v>
      </c>
      <c r="C36" s="9" t="s">
        <v>783</v>
      </c>
      <c r="D36" s="12">
        <v>5000</v>
      </c>
    </row>
    <row r="37" spans="1:4" x14ac:dyDescent="0.25">
      <c r="A37" s="9" t="s">
        <v>784</v>
      </c>
      <c r="B37" s="9" t="s">
        <v>785</v>
      </c>
      <c r="C37" s="9" t="s">
        <v>786</v>
      </c>
      <c r="D37" s="12">
        <v>10000</v>
      </c>
    </row>
    <row r="38" spans="1:4" s="7" customFormat="1" x14ac:dyDescent="0.25">
      <c r="D38" s="8">
        <f>SUM(D2:D37)</f>
        <v>422800</v>
      </c>
    </row>
  </sheetData>
  <pageMargins left="0.7" right="0.7" top="0.75" bottom="0.75" header="0.3" footer="0.3"/>
  <pageSetup orientation="portrait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topLeftCell="A58" workbookViewId="0">
      <selection activeCell="B90" sqref="B90"/>
    </sheetView>
  </sheetViews>
  <sheetFormatPr defaultRowHeight="15" x14ac:dyDescent="0.25"/>
  <cols>
    <col min="1" max="1" width="9.140625" style="9"/>
    <col min="2" max="2" width="15.7109375" style="9" customWidth="1"/>
    <col min="3" max="3" width="18" style="9" customWidth="1"/>
    <col min="4" max="4" width="11.42578125" style="10" customWidth="1"/>
    <col min="5" max="16384" width="9.140625" style="9"/>
  </cols>
  <sheetData>
    <row r="1" spans="1:4" s="6" customFormat="1" x14ac:dyDescent="0.25">
      <c r="A1" s="6" t="s">
        <v>636</v>
      </c>
      <c r="B1" s="6" t="s">
        <v>737</v>
      </c>
      <c r="C1" s="6" t="s">
        <v>738</v>
      </c>
      <c r="D1" s="8" t="s">
        <v>637</v>
      </c>
    </row>
    <row r="2" spans="1:4" x14ac:dyDescent="0.25">
      <c r="A2" s="9" t="s">
        <v>66</v>
      </c>
      <c r="B2" s="9" t="s">
        <v>787</v>
      </c>
      <c r="C2" s="9" t="s">
        <v>788</v>
      </c>
      <c r="D2" s="10" t="s">
        <v>15</v>
      </c>
    </row>
    <row r="3" spans="1:4" x14ac:dyDescent="0.25">
      <c r="A3" s="9" t="s">
        <v>66</v>
      </c>
      <c r="B3" s="9" t="s">
        <v>763</v>
      </c>
      <c r="C3" s="9" t="s">
        <v>764</v>
      </c>
      <c r="D3" s="10">
        <v>30800</v>
      </c>
    </row>
    <row r="4" spans="1:4" x14ac:dyDescent="0.25">
      <c r="A4" s="9" t="s">
        <v>66</v>
      </c>
      <c r="B4" s="9" t="s">
        <v>766</v>
      </c>
      <c r="C4" s="9" t="s">
        <v>767</v>
      </c>
      <c r="D4" s="10">
        <v>20800</v>
      </c>
    </row>
    <row r="5" spans="1:4" x14ac:dyDescent="0.25">
      <c r="A5" s="9" t="s">
        <v>66</v>
      </c>
      <c r="B5" s="9" t="s">
        <v>768</v>
      </c>
      <c r="C5" s="9" t="s">
        <v>769</v>
      </c>
      <c r="D5" s="10">
        <v>30800</v>
      </c>
    </row>
    <row r="6" spans="1:4" x14ac:dyDescent="0.25">
      <c r="A6" s="9" t="s">
        <v>66</v>
      </c>
      <c r="B6" s="9" t="s">
        <v>770</v>
      </c>
      <c r="C6" s="9" t="s">
        <v>321</v>
      </c>
      <c r="D6" s="12">
        <v>30800</v>
      </c>
    </row>
    <row r="7" spans="1:4" x14ac:dyDescent="0.25">
      <c r="A7" s="9" t="s">
        <v>66</v>
      </c>
      <c r="B7" s="9" t="s">
        <v>832</v>
      </c>
      <c r="C7" s="9" t="s">
        <v>833</v>
      </c>
      <c r="D7" s="12">
        <v>15000</v>
      </c>
    </row>
    <row r="8" spans="1:4" x14ac:dyDescent="0.25">
      <c r="A8" s="9" t="s">
        <v>66</v>
      </c>
      <c r="B8" s="9" t="s">
        <v>790</v>
      </c>
      <c r="C8" s="9" t="s">
        <v>834</v>
      </c>
      <c r="D8" s="12">
        <v>15000</v>
      </c>
    </row>
    <row r="9" spans="1:4" x14ac:dyDescent="0.25">
      <c r="A9" s="9" t="s">
        <v>66</v>
      </c>
      <c r="B9" s="9" t="s">
        <v>835</v>
      </c>
      <c r="D9" s="12">
        <v>25000</v>
      </c>
    </row>
    <row r="10" spans="1:4" x14ac:dyDescent="0.25">
      <c r="A10" s="9" t="s">
        <v>66</v>
      </c>
      <c r="B10" s="9" t="s">
        <v>840</v>
      </c>
      <c r="C10" s="9" t="s">
        <v>662</v>
      </c>
      <c r="D10" s="12">
        <v>30800</v>
      </c>
    </row>
    <row r="11" spans="1:4" x14ac:dyDescent="0.25">
      <c r="A11" s="9" t="s">
        <v>66</v>
      </c>
      <c r="B11" s="9" t="s">
        <v>861</v>
      </c>
      <c r="C11" s="9" t="s">
        <v>862</v>
      </c>
      <c r="D11" s="12">
        <v>5000</v>
      </c>
    </row>
    <row r="12" spans="1:4" x14ac:dyDescent="0.25">
      <c r="A12" s="9" t="s">
        <v>93</v>
      </c>
      <c r="B12" s="9" t="s">
        <v>863</v>
      </c>
      <c r="C12" s="9" t="s">
        <v>864</v>
      </c>
      <c r="D12" s="12" t="s">
        <v>15</v>
      </c>
    </row>
    <row r="13" spans="1:4" x14ac:dyDescent="0.25">
      <c r="A13" s="9" t="s">
        <v>66</v>
      </c>
      <c r="B13" s="9" t="s">
        <v>865</v>
      </c>
      <c r="C13" s="9" t="s">
        <v>866</v>
      </c>
      <c r="D13" s="12" t="s">
        <v>15</v>
      </c>
    </row>
    <row r="14" spans="1:4" x14ac:dyDescent="0.25">
      <c r="A14" s="9" t="s">
        <v>66</v>
      </c>
      <c r="B14" s="9" t="s">
        <v>773</v>
      </c>
      <c r="C14" s="9" t="s">
        <v>867</v>
      </c>
      <c r="D14" s="12" t="s">
        <v>15</v>
      </c>
    </row>
    <row r="15" spans="1:4" x14ac:dyDescent="0.25">
      <c r="D15" s="87">
        <f>SUM(D2:D14)</f>
        <v>204000</v>
      </c>
    </row>
    <row r="16" spans="1:4" x14ac:dyDescent="0.25">
      <c r="A16" s="9" t="s">
        <v>19</v>
      </c>
      <c r="B16" s="9" t="s">
        <v>815</v>
      </c>
      <c r="C16" s="9" t="s">
        <v>816</v>
      </c>
      <c r="D16" s="10">
        <v>15000</v>
      </c>
    </row>
    <row r="17" spans="1:4" x14ac:dyDescent="0.25">
      <c r="A17" s="9" t="s">
        <v>19</v>
      </c>
      <c r="B17" s="9" t="s">
        <v>817</v>
      </c>
      <c r="C17" s="9" t="s">
        <v>818</v>
      </c>
      <c r="D17" s="10">
        <v>15000</v>
      </c>
    </row>
    <row r="18" spans="1:4" x14ac:dyDescent="0.25">
      <c r="A18" s="9" t="s">
        <v>19</v>
      </c>
      <c r="B18" s="9" t="s">
        <v>819</v>
      </c>
      <c r="C18" s="9" t="s">
        <v>820</v>
      </c>
      <c r="D18" s="10">
        <v>28300</v>
      </c>
    </row>
    <row r="19" spans="1:4" x14ac:dyDescent="0.25">
      <c r="A19" s="9" t="s">
        <v>19</v>
      </c>
      <c r="B19" s="9" t="s">
        <v>856</v>
      </c>
      <c r="D19" s="10">
        <v>1000</v>
      </c>
    </row>
    <row r="20" spans="1:4" x14ac:dyDescent="0.25">
      <c r="A20" s="9" t="s">
        <v>19</v>
      </c>
      <c r="B20" s="9" t="s">
        <v>857</v>
      </c>
      <c r="D20" s="10">
        <v>2100</v>
      </c>
    </row>
    <row r="21" spans="1:4" x14ac:dyDescent="0.25">
      <c r="A21" s="9" t="s">
        <v>19</v>
      </c>
      <c r="B21" s="9" t="s">
        <v>726</v>
      </c>
      <c r="C21" s="9" t="s">
        <v>727</v>
      </c>
      <c r="D21" s="10">
        <v>5000</v>
      </c>
    </row>
    <row r="22" spans="1:4" x14ac:dyDescent="0.25">
      <c r="A22" s="9" t="s">
        <v>19</v>
      </c>
      <c r="B22" s="9" t="s">
        <v>722</v>
      </c>
      <c r="C22" s="9" t="s">
        <v>858</v>
      </c>
      <c r="D22" s="10">
        <v>2500</v>
      </c>
    </row>
    <row r="23" spans="1:4" x14ac:dyDescent="0.25">
      <c r="A23" s="9" t="s">
        <v>19</v>
      </c>
      <c r="B23" s="9" t="s">
        <v>819</v>
      </c>
      <c r="C23" s="9" t="s">
        <v>820</v>
      </c>
      <c r="D23" s="10">
        <v>28300</v>
      </c>
    </row>
    <row r="24" spans="1:4" x14ac:dyDescent="0.25">
      <c r="A24" s="9" t="s">
        <v>19</v>
      </c>
      <c r="B24" s="9" t="s">
        <v>859</v>
      </c>
      <c r="D24" s="10">
        <v>10000</v>
      </c>
    </row>
    <row r="25" spans="1:4" x14ac:dyDescent="0.25">
      <c r="A25" s="9" t="s">
        <v>19</v>
      </c>
      <c r="B25" s="9" t="s">
        <v>721</v>
      </c>
      <c r="C25" s="9" t="s">
        <v>641</v>
      </c>
      <c r="D25" s="10">
        <v>2500</v>
      </c>
    </row>
    <row r="26" spans="1:4" x14ac:dyDescent="0.25">
      <c r="A26" s="9" t="s">
        <v>19</v>
      </c>
      <c r="B26" s="9" t="s">
        <v>722</v>
      </c>
      <c r="C26" s="9" t="s">
        <v>860</v>
      </c>
      <c r="D26" s="10">
        <v>5000</v>
      </c>
    </row>
    <row r="27" spans="1:4" x14ac:dyDescent="0.25">
      <c r="A27" s="9" t="s">
        <v>19</v>
      </c>
      <c r="B27" s="9" t="s">
        <v>814</v>
      </c>
      <c r="D27" s="10">
        <v>30800</v>
      </c>
    </row>
    <row r="28" spans="1:4" x14ac:dyDescent="0.25">
      <c r="D28" s="86">
        <f>SUM(D16:D27)</f>
        <v>145500</v>
      </c>
    </row>
    <row r="29" spans="1:4" x14ac:dyDescent="0.25">
      <c r="A29" s="9" t="s">
        <v>21</v>
      </c>
      <c r="B29" s="9" t="s">
        <v>868</v>
      </c>
      <c r="D29" s="10">
        <v>30800</v>
      </c>
    </row>
    <row r="30" spans="1:4" x14ac:dyDescent="0.25">
      <c r="A30" s="9" t="s">
        <v>21</v>
      </c>
      <c r="B30" s="9" t="s">
        <v>869</v>
      </c>
      <c r="C30" s="9" t="s">
        <v>870</v>
      </c>
      <c r="D30" s="10">
        <v>30800</v>
      </c>
    </row>
    <row r="31" spans="1:4" x14ac:dyDescent="0.25">
      <c r="A31" s="9" t="s">
        <v>21</v>
      </c>
      <c r="B31" s="9" t="s">
        <v>871</v>
      </c>
      <c r="D31" s="10">
        <v>45000</v>
      </c>
    </row>
    <row r="32" spans="1:4" x14ac:dyDescent="0.25">
      <c r="A32" s="9" t="s">
        <v>21</v>
      </c>
      <c r="B32" s="9" t="s">
        <v>872</v>
      </c>
      <c r="C32" s="9" t="s">
        <v>873</v>
      </c>
      <c r="D32" s="10">
        <v>10000</v>
      </c>
    </row>
    <row r="33" spans="1:4" x14ac:dyDescent="0.25">
      <c r="A33" s="9" t="s">
        <v>21</v>
      </c>
      <c r="B33" s="9" t="s">
        <v>874</v>
      </c>
      <c r="D33" s="10">
        <v>30800</v>
      </c>
    </row>
    <row r="34" spans="1:4" x14ac:dyDescent="0.25">
      <c r="A34" s="9" t="s">
        <v>21</v>
      </c>
      <c r="B34" s="9" t="s">
        <v>875</v>
      </c>
      <c r="C34" s="9" t="s">
        <v>876</v>
      </c>
      <c r="D34" s="10">
        <v>30800</v>
      </c>
    </row>
    <row r="35" spans="1:4" x14ac:dyDescent="0.25">
      <c r="A35" s="9" t="s">
        <v>21</v>
      </c>
      <c r="B35" s="9" t="s">
        <v>877</v>
      </c>
      <c r="C35" s="9" t="s">
        <v>878</v>
      </c>
      <c r="D35" s="10">
        <v>5000</v>
      </c>
    </row>
    <row r="36" spans="1:4" x14ac:dyDescent="0.25">
      <c r="A36" s="9" t="s">
        <v>21</v>
      </c>
      <c r="B36" s="9" t="s">
        <v>879</v>
      </c>
      <c r="D36" s="10">
        <v>25000</v>
      </c>
    </row>
    <row r="37" spans="1:4" x14ac:dyDescent="0.25">
      <c r="A37" s="9" t="s">
        <v>21</v>
      </c>
      <c r="B37" s="9" t="s">
        <v>880</v>
      </c>
      <c r="D37" s="10">
        <v>1000</v>
      </c>
    </row>
    <row r="38" spans="1:4" x14ac:dyDescent="0.25">
      <c r="A38" s="9" t="s">
        <v>21</v>
      </c>
      <c r="B38" s="9" t="s">
        <v>881</v>
      </c>
      <c r="C38" s="9" t="s">
        <v>882</v>
      </c>
      <c r="D38" s="10">
        <v>30800</v>
      </c>
    </row>
    <row r="39" spans="1:4" x14ac:dyDescent="0.25">
      <c r="A39" s="9" t="s">
        <v>21</v>
      </c>
      <c r="B39" s="9" t="s">
        <v>883</v>
      </c>
      <c r="C39" s="9" t="s">
        <v>884</v>
      </c>
      <c r="D39" s="10">
        <v>30800</v>
      </c>
    </row>
    <row r="40" spans="1:4" x14ac:dyDescent="0.25">
      <c r="A40" s="9" t="s">
        <v>21</v>
      </c>
      <c r="B40" s="9" t="s">
        <v>885</v>
      </c>
      <c r="D40" s="10">
        <v>30800</v>
      </c>
    </row>
    <row r="41" spans="1:4" x14ac:dyDescent="0.25">
      <c r="A41" s="9" t="s">
        <v>21</v>
      </c>
      <c r="B41" s="9" t="s">
        <v>886</v>
      </c>
      <c r="C41" s="9" t="s">
        <v>887</v>
      </c>
      <c r="D41" s="10">
        <v>30800</v>
      </c>
    </row>
    <row r="42" spans="1:4" x14ac:dyDescent="0.25">
      <c r="A42" s="9" t="s">
        <v>21</v>
      </c>
      <c r="B42" s="9" t="s">
        <v>888</v>
      </c>
      <c r="D42" s="10">
        <v>30800</v>
      </c>
    </row>
    <row r="43" spans="1:4" x14ac:dyDescent="0.25">
      <c r="A43" s="9" t="s">
        <v>21</v>
      </c>
      <c r="B43" s="9" t="s">
        <v>889</v>
      </c>
      <c r="C43" s="9" t="s">
        <v>890</v>
      </c>
      <c r="D43" s="10">
        <v>30800</v>
      </c>
    </row>
    <row r="44" spans="1:4" x14ac:dyDescent="0.25">
      <c r="A44" s="9" t="s">
        <v>21</v>
      </c>
      <c r="B44" s="9" t="s">
        <v>815</v>
      </c>
      <c r="C44" s="9" t="s">
        <v>210</v>
      </c>
      <c r="D44" s="10">
        <v>20000</v>
      </c>
    </row>
    <row r="45" spans="1:4" x14ac:dyDescent="0.25">
      <c r="A45" s="9" t="s">
        <v>21</v>
      </c>
      <c r="B45" s="9" t="s">
        <v>827</v>
      </c>
      <c r="D45" s="10">
        <v>5000</v>
      </c>
    </row>
    <row r="46" spans="1:4" x14ac:dyDescent="0.25">
      <c r="A46" s="9" t="s">
        <v>21</v>
      </c>
      <c r="B46" s="9" t="s">
        <v>891</v>
      </c>
      <c r="D46" s="10">
        <v>5000</v>
      </c>
    </row>
    <row r="47" spans="1:4" x14ac:dyDescent="0.25">
      <c r="A47" s="9" t="s">
        <v>21</v>
      </c>
      <c r="B47" s="9" t="s">
        <v>892</v>
      </c>
      <c r="D47" s="10">
        <v>8000</v>
      </c>
    </row>
    <row r="48" spans="1:4" x14ac:dyDescent="0.25">
      <c r="A48" s="9" t="s">
        <v>21</v>
      </c>
      <c r="B48" s="9" t="s">
        <v>821</v>
      </c>
      <c r="C48" s="9" t="s">
        <v>744</v>
      </c>
      <c r="D48" s="10" t="s">
        <v>15</v>
      </c>
    </row>
    <row r="49" spans="1:4" x14ac:dyDescent="0.25">
      <c r="A49" s="9" t="s">
        <v>21</v>
      </c>
      <c r="B49" s="9" t="s">
        <v>822</v>
      </c>
      <c r="C49" s="9" t="s">
        <v>823</v>
      </c>
      <c r="D49" s="10" t="s">
        <v>15</v>
      </c>
    </row>
    <row r="50" spans="1:4" x14ac:dyDescent="0.25">
      <c r="A50" s="9" t="s">
        <v>21</v>
      </c>
      <c r="B50" s="9" t="s">
        <v>745</v>
      </c>
      <c r="C50" s="9" t="s">
        <v>824</v>
      </c>
      <c r="D50" s="10">
        <v>5000</v>
      </c>
    </row>
    <row r="51" spans="1:4" x14ac:dyDescent="0.25">
      <c r="A51" s="9" t="s">
        <v>21</v>
      </c>
      <c r="B51" s="9" t="s">
        <v>825</v>
      </c>
      <c r="C51" s="9" t="s">
        <v>826</v>
      </c>
      <c r="D51" s="10" t="s">
        <v>15</v>
      </c>
    </row>
    <row r="52" spans="1:4" x14ac:dyDescent="0.25">
      <c r="A52" s="9" t="s">
        <v>21</v>
      </c>
      <c r="B52" s="9" t="s">
        <v>828</v>
      </c>
      <c r="D52" s="10">
        <v>15000</v>
      </c>
    </row>
    <row r="53" spans="1:4" x14ac:dyDescent="0.25">
      <c r="A53" s="9" t="s">
        <v>21</v>
      </c>
      <c r="B53" s="9" t="s">
        <v>893</v>
      </c>
      <c r="C53" s="9" t="s">
        <v>894</v>
      </c>
      <c r="D53" s="10">
        <v>5000</v>
      </c>
    </row>
    <row r="54" spans="1:4" x14ac:dyDescent="0.25">
      <c r="D54" s="86">
        <f>SUM(D29:D53)</f>
        <v>457000</v>
      </c>
    </row>
    <row r="55" spans="1:4" x14ac:dyDescent="0.25">
      <c r="A55" s="9" t="s">
        <v>21</v>
      </c>
      <c r="B55" s="9" t="s">
        <v>850</v>
      </c>
      <c r="D55" s="10">
        <v>25000</v>
      </c>
    </row>
    <row r="56" spans="1:4" x14ac:dyDescent="0.25">
      <c r="A56" s="9" t="s">
        <v>21</v>
      </c>
      <c r="B56" s="9" t="s">
        <v>851</v>
      </c>
      <c r="D56" s="10">
        <v>90000</v>
      </c>
    </row>
    <row r="57" spans="1:4" x14ac:dyDescent="0.25">
      <c r="A57" s="9" t="s">
        <v>21</v>
      </c>
      <c r="B57" s="9" t="s">
        <v>852</v>
      </c>
      <c r="D57" s="10">
        <v>80000</v>
      </c>
    </row>
    <row r="58" spans="1:4" x14ac:dyDescent="0.25">
      <c r="A58" s="9" t="s">
        <v>23</v>
      </c>
      <c r="B58" s="9" t="s">
        <v>896</v>
      </c>
      <c r="D58" s="10">
        <v>5000</v>
      </c>
    </row>
    <row r="59" spans="1:4" x14ac:dyDescent="0.25">
      <c r="A59" s="9" t="s">
        <v>23</v>
      </c>
      <c r="B59" s="9" t="s">
        <v>897</v>
      </c>
      <c r="D59" s="10">
        <v>5000</v>
      </c>
    </row>
    <row r="60" spans="1:4" x14ac:dyDescent="0.25">
      <c r="A60" s="9" t="s">
        <v>23</v>
      </c>
      <c r="B60" s="9" t="s">
        <v>898</v>
      </c>
      <c r="D60" s="10">
        <v>2500</v>
      </c>
    </row>
    <row r="61" spans="1:4" x14ac:dyDescent="0.25">
      <c r="A61" s="9" t="s">
        <v>23</v>
      </c>
      <c r="B61" s="9" t="s">
        <v>899</v>
      </c>
      <c r="D61" s="10">
        <v>30000</v>
      </c>
    </row>
    <row r="62" spans="1:4" x14ac:dyDescent="0.25">
      <c r="D62" s="86">
        <f>SUM(D55:D61)</f>
        <v>237500</v>
      </c>
    </row>
    <row r="63" spans="1:4" s="6" customFormat="1" x14ac:dyDescent="0.25">
      <c r="C63" s="6" t="s">
        <v>895</v>
      </c>
      <c r="D63" s="8">
        <f>SUM(D2:D61)</f>
        <v>1850500</v>
      </c>
    </row>
    <row r="66" spans="1:4" x14ac:dyDescent="0.25">
      <c r="A66" s="9" t="s">
        <v>11</v>
      </c>
      <c r="B66" s="9" t="s">
        <v>906</v>
      </c>
      <c r="D66" s="10">
        <v>37200</v>
      </c>
    </row>
    <row r="67" spans="1:4" x14ac:dyDescent="0.25">
      <c r="A67" s="9" t="s">
        <v>11</v>
      </c>
      <c r="B67" s="9" t="s">
        <v>907</v>
      </c>
      <c r="D67" s="10">
        <v>4000</v>
      </c>
    </row>
    <row r="68" spans="1:4" x14ac:dyDescent="0.25">
      <c r="A68" s="9" t="s">
        <v>11</v>
      </c>
      <c r="B68" s="9" t="s">
        <v>908</v>
      </c>
      <c r="D68" s="10">
        <v>5000</v>
      </c>
    </row>
    <row r="69" spans="1:4" x14ac:dyDescent="0.25">
      <c r="A69" s="9" t="s">
        <v>11</v>
      </c>
      <c r="B69" s="9" t="s">
        <v>909</v>
      </c>
      <c r="D69" s="10">
        <v>1000</v>
      </c>
    </row>
    <row r="70" spans="1:4" x14ac:dyDescent="0.25">
      <c r="A70" s="9" t="s">
        <v>11</v>
      </c>
      <c r="B70" s="9" t="s">
        <v>847</v>
      </c>
      <c r="D70" s="10">
        <v>61600</v>
      </c>
    </row>
    <row r="71" spans="1:4" x14ac:dyDescent="0.25">
      <c r="A71" s="9" t="s">
        <v>11</v>
      </c>
      <c r="B71" s="9" t="s">
        <v>846</v>
      </c>
      <c r="C71" s="9" t="s">
        <v>848</v>
      </c>
      <c r="D71" s="10">
        <v>10000</v>
      </c>
    </row>
    <row r="72" spans="1:4" x14ac:dyDescent="0.25">
      <c r="A72" s="9" t="s">
        <v>11</v>
      </c>
      <c r="B72" s="9" t="s">
        <v>849</v>
      </c>
      <c r="D72" s="10">
        <v>30800</v>
      </c>
    </row>
    <row r="73" spans="1:4" x14ac:dyDescent="0.25">
      <c r="A73" s="9" t="s">
        <v>11</v>
      </c>
      <c r="B73" s="9" t="s">
        <v>910</v>
      </c>
      <c r="C73" s="9" t="s">
        <v>786</v>
      </c>
      <c r="D73" s="10">
        <v>11000</v>
      </c>
    </row>
    <row r="74" spans="1:4" x14ac:dyDescent="0.25">
      <c r="A74" s="9" t="s">
        <v>11</v>
      </c>
      <c r="B74" s="9" t="s">
        <v>911</v>
      </c>
      <c r="C74" s="9" t="s">
        <v>912</v>
      </c>
      <c r="D74" s="10">
        <v>2500</v>
      </c>
    </row>
    <row r="75" spans="1:4" x14ac:dyDescent="0.25">
      <c r="A75" s="9" t="s">
        <v>652</v>
      </c>
      <c r="B75" s="9" t="s">
        <v>842</v>
      </c>
      <c r="C75" s="9" t="s">
        <v>843</v>
      </c>
      <c r="D75" s="12" t="s">
        <v>15</v>
      </c>
    </row>
    <row r="76" spans="1:4" x14ac:dyDescent="0.25">
      <c r="A76" s="9" t="s">
        <v>652</v>
      </c>
      <c r="B76" s="9" t="s">
        <v>841</v>
      </c>
      <c r="D76" s="10">
        <v>61600</v>
      </c>
    </row>
    <row r="77" spans="1:4" x14ac:dyDescent="0.25">
      <c r="A77" s="9" t="s">
        <v>652</v>
      </c>
      <c r="B77" s="9" t="s">
        <v>844</v>
      </c>
      <c r="C77" s="9" t="s">
        <v>845</v>
      </c>
      <c r="D77" s="12" t="s">
        <v>15</v>
      </c>
    </row>
    <row r="78" spans="1:4" x14ac:dyDescent="0.25">
      <c r="A78" s="9" t="s">
        <v>652</v>
      </c>
      <c r="B78" s="9" t="s">
        <v>913</v>
      </c>
      <c r="C78" s="9" t="s">
        <v>914</v>
      </c>
      <c r="D78" s="10">
        <v>10000</v>
      </c>
    </row>
    <row r="79" spans="1:4" x14ac:dyDescent="0.25">
      <c r="A79" s="9" t="s">
        <v>652</v>
      </c>
      <c r="B79" s="9" t="s">
        <v>915</v>
      </c>
      <c r="C79" s="9" t="s">
        <v>916</v>
      </c>
      <c r="D79" s="10">
        <v>5000</v>
      </c>
    </row>
    <row r="80" spans="1:4" x14ac:dyDescent="0.25">
      <c r="A80" s="9" t="s">
        <v>652</v>
      </c>
      <c r="B80" s="9" t="s">
        <v>917</v>
      </c>
      <c r="C80" s="9" t="s">
        <v>918</v>
      </c>
      <c r="D80" s="10">
        <v>10000</v>
      </c>
    </row>
    <row r="81" spans="1:4" x14ac:dyDescent="0.25">
      <c r="A81" s="9" t="s">
        <v>652</v>
      </c>
      <c r="B81" s="9" t="s">
        <v>919</v>
      </c>
      <c r="C81" s="9" t="s">
        <v>920</v>
      </c>
      <c r="D81" s="12" t="s">
        <v>15</v>
      </c>
    </row>
    <row r="82" spans="1:4" x14ac:dyDescent="0.25">
      <c r="A82" s="9" t="s">
        <v>652</v>
      </c>
      <c r="B82" s="9" t="s">
        <v>921</v>
      </c>
      <c r="C82" s="9" t="s">
        <v>922</v>
      </c>
      <c r="D82" s="12" t="s">
        <v>15</v>
      </c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workbookViewId="0">
      <selection activeCell="D21" sqref="D21"/>
    </sheetView>
  </sheetViews>
  <sheetFormatPr defaultRowHeight="15" x14ac:dyDescent="0.25"/>
  <cols>
    <col min="1" max="1" width="26.7109375" bestFit="1" customWidth="1"/>
    <col min="2" max="2" width="16.42578125" bestFit="1" customWidth="1"/>
    <col min="3" max="3" width="15.85546875" bestFit="1" customWidth="1"/>
    <col min="4" max="4" width="18" bestFit="1" customWidth="1"/>
    <col min="5" max="5" width="12" bestFit="1" customWidth="1"/>
    <col min="6" max="6" width="11.28515625" bestFit="1" customWidth="1"/>
    <col min="7" max="7" width="16.42578125" bestFit="1" customWidth="1"/>
    <col min="8" max="8" width="13.85546875" bestFit="1" customWidth="1"/>
    <col min="10" max="10" width="10.140625" bestFit="1" customWidth="1"/>
  </cols>
  <sheetData>
    <row r="1" spans="1:8" ht="31.5" x14ac:dyDescent="0.25">
      <c r="A1" s="270"/>
      <c r="B1" s="398" t="s">
        <v>1627</v>
      </c>
      <c r="C1" s="284" t="s">
        <v>1612</v>
      </c>
      <c r="D1" s="395" t="s">
        <v>2164</v>
      </c>
      <c r="E1" s="434"/>
      <c r="F1" s="275"/>
      <c r="G1" s="275"/>
      <c r="H1" s="275"/>
    </row>
    <row r="2" spans="1:8" ht="15.75" x14ac:dyDescent="0.25">
      <c r="A2" s="320" t="s">
        <v>181</v>
      </c>
      <c r="B2" s="397">
        <v>1800000</v>
      </c>
      <c r="C2" s="397">
        <v>975000</v>
      </c>
      <c r="D2" s="397">
        <v>1200000</v>
      </c>
      <c r="E2" s="272"/>
      <c r="F2" s="275"/>
      <c r="G2" s="275"/>
      <c r="H2" s="275"/>
    </row>
    <row r="3" spans="1:8" ht="15.75" x14ac:dyDescent="0.25">
      <c r="A3" s="321" t="s">
        <v>1239</v>
      </c>
      <c r="B3" s="397">
        <v>1700000</v>
      </c>
      <c r="C3" s="397">
        <v>1175000</v>
      </c>
      <c r="D3" s="397">
        <v>1500000</v>
      </c>
      <c r="E3" s="272"/>
      <c r="F3" s="275"/>
      <c r="G3" s="275"/>
      <c r="H3" s="275"/>
    </row>
    <row r="4" spans="1:8" ht="15.75" x14ac:dyDescent="0.25">
      <c r="A4" s="322" t="s">
        <v>193</v>
      </c>
      <c r="B4" s="397">
        <v>1700000</v>
      </c>
      <c r="C4" s="397">
        <v>1100000</v>
      </c>
      <c r="D4" s="397">
        <v>1500000</v>
      </c>
      <c r="E4" s="272"/>
      <c r="F4" s="275"/>
      <c r="G4" s="275"/>
      <c r="H4" s="275"/>
    </row>
    <row r="5" spans="1:8" ht="15.75" x14ac:dyDescent="0.25">
      <c r="A5" s="394" t="s">
        <v>1448</v>
      </c>
      <c r="B5" s="393">
        <f>SUM(B2:B4)</f>
        <v>5200000</v>
      </c>
      <c r="C5" s="284">
        <f>SUM(C2:C4)</f>
        <v>3250000</v>
      </c>
      <c r="D5" s="284">
        <f>SUM(D2:D4)</f>
        <v>4200000</v>
      </c>
      <c r="E5" s="272"/>
      <c r="F5" s="275"/>
      <c r="G5" s="275"/>
      <c r="H5" s="275"/>
    </row>
    <row r="6" spans="1:8" ht="15.75" x14ac:dyDescent="0.25">
      <c r="A6" s="275"/>
      <c r="B6" s="277"/>
      <c r="C6" s="278"/>
      <c r="D6" s="279"/>
      <c r="E6" s="275"/>
      <c r="F6" s="275"/>
      <c r="G6" s="275"/>
      <c r="H6" s="275"/>
    </row>
    <row r="7" spans="1:8" ht="15.75" x14ac:dyDescent="0.25">
      <c r="A7" s="275"/>
      <c r="B7" s="277"/>
      <c r="C7" s="278"/>
      <c r="D7" s="279"/>
      <c r="E7" s="275"/>
      <c r="F7" s="275"/>
      <c r="G7" s="275"/>
      <c r="H7" s="275"/>
    </row>
    <row r="8" spans="1:8" ht="15.75" x14ac:dyDescent="0.25">
      <c r="A8" s="275"/>
      <c r="B8" s="277"/>
      <c r="C8" s="278"/>
      <c r="D8" s="279"/>
      <c r="E8" s="275"/>
      <c r="F8" s="275"/>
      <c r="G8" s="275"/>
      <c r="H8" s="275"/>
    </row>
    <row r="9" spans="1:8" ht="15.75" x14ac:dyDescent="0.25">
      <c r="A9" s="571" t="s">
        <v>1610</v>
      </c>
      <c r="B9" s="572"/>
      <c r="C9" s="317"/>
      <c r="D9" s="317"/>
      <c r="E9" s="274"/>
      <c r="F9" s="274"/>
      <c r="G9" s="274"/>
      <c r="H9" s="274"/>
    </row>
    <row r="10" spans="1:8" ht="15.75" x14ac:dyDescent="0.25">
      <c r="A10" s="316"/>
      <c r="B10" s="315"/>
      <c r="C10" s="317"/>
      <c r="D10" s="317"/>
      <c r="E10" s="274"/>
      <c r="F10" s="274"/>
      <c r="G10" s="274"/>
      <c r="H10" s="274"/>
    </row>
    <row r="11" spans="1:8" ht="15.75" x14ac:dyDescent="0.25">
      <c r="A11" s="319" t="s">
        <v>1493</v>
      </c>
      <c r="B11" s="319"/>
      <c r="C11" s="317"/>
      <c r="D11" s="319" t="s">
        <v>1494</v>
      </c>
      <c r="E11" s="319"/>
      <c r="F11" s="266" t="s">
        <v>702</v>
      </c>
      <c r="G11" s="266" t="s">
        <v>1544</v>
      </c>
      <c r="H11" s="266" t="s">
        <v>1693</v>
      </c>
    </row>
    <row r="12" spans="1:8" ht="15.75" x14ac:dyDescent="0.25">
      <c r="A12" s="320" t="s">
        <v>181</v>
      </c>
      <c r="B12" s="323"/>
      <c r="C12" s="317"/>
      <c r="D12" s="320" t="s">
        <v>181</v>
      </c>
      <c r="E12" s="399">
        <v>200000</v>
      </c>
      <c r="F12" s="400"/>
      <c r="G12" s="392"/>
      <c r="H12" s="406"/>
    </row>
    <row r="13" spans="1:8" ht="15.75" x14ac:dyDescent="0.25">
      <c r="A13" s="321" t="s">
        <v>1239</v>
      </c>
      <c r="B13" s="324"/>
      <c r="C13" s="317"/>
      <c r="D13" s="321" t="s">
        <v>1239</v>
      </c>
      <c r="E13" s="401">
        <v>200000</v>
      </c>
      <c r="F13" s="379"/>
      <c r="G13" s="392"/>
      <c r="H13" s="406"/>
    </row>
    <row r="14" spans="1:8" ht="15.75" x14ac:dyDescent="0.25">
      <c r="A14" s="322" t="s">
        <v>193</v>
      </c>
      <c r="B14" s="325"/>
      <c r="C14" s="317"/>
      <c r="D14" s="322" t="s">
        <v>193</v>
      </c>
      <c r="E14" s="402">
        <v>350000</v>
      </c>
      <c r="F14" s="379"/>
      <c r="G14" s="392"/>
      <c r="H14" s="406"/>
    </row>
    <row r="15" spans="1:8" ht="15.75" x14ac:dyDescent="0.25">
      <c r="A15" s="319"/>
      <c r="B15" s="319"/>
      <c r="C15" s="317"/>
      <c r="D15" s="342"/>
      <c r="E15" s="568"/>
      <c r="F15" s="274"/>
      <c r="G15" s="274"/>
      <c r="H15" s="274"/>
    </row>
    <row r="16" spans="1:8" ht="15.75" x14ac:dyDescent="0.25">
      <c r="A16" s="319" t="s">
        <v>1972</v>
      </c>
      <c r="B16" s="319"/>
      <c r="C16" s="317"/>
      <c r="D16" s="317"/>
      <c r="E16" s="568"/>
      <c r="F16" s="274"/>
      <c r="G16" s="274"/>
      <c r="H16" s="274"/>
    </row>
    <row r="17" spans="1:8" ht="15.75" x14ac:dyDescent="0.25">
      <c r="A17" s="320" t="s">
        <v>181</v>
      </c>
      <c r="B17" s="323"/>
      <c r="C17" s="317"/>
      <c r="D17" s="317"/>
      <c r="E17" s="568"/>
      <c r="F17" s="274"/>
      <c r="G17" s="274"/>
      <c r="H17" s="274"/>
    </row>
    <row r="18" spans="1:8" ht="15.75" x14ac:dyDescent="0.25">
      <c r="A18" s="321" t="s">
        <v>1239</v>
      </c>
      <c r="B18" s="324"/>
      <c r="C18" s="317"/>
      <c r="D18" s="317"/>
      <c r="E18" s="569"/>
      <c r="F18" s="274"/>
      <c r="G18" s="274"/>
      <c r="H18" s="274"/>
    </row>
    <row r="19" spans="1:8" ht="15.75" x14ac:dyDescent="0.25">
      <c r="A19" s="322" t="s">
        <v>193</v>
      </c>
      <c r="B19" s="325"/>
      <c r="C19" s="317"/>
      <c r="D19" s="317"/>
      <c r="E19" s="274"/>
      <c r="F19" s="274"/>
      <c r="G19" s="274"/>
      <c r="H19" s="274"/>
    </row>
    <row r="20" spans="1:8" s="531" customFormat="1" ht="15.75" x14ac:dyDescent="0.25">
      <c r="A20" s="529"/>
      <c r="B20" s="530"/>
      <c r="C20" s="527"/>
      <c r="D20" s="527"/>
      <c r="E20" s="528"/>
      <c r="F20" s="528"/>
      <c r="G20" s="528"/>
      <c r="H20" s="528"/>
    </row>
    <row r="21" spans="1:8" ht="15.75" x14ac:dyDescent="0.25">
      <c r="A21" s="319" t="s">
        <v>21</v>
      </c>
      <c r="B21" s="319"/>
      <c r="C21" s="317"/>
      <c r="D21" s="317"/>
      <c r="E21" s="274"/>
      <c r="F21" s="274"/>
      <c r="G21" s="274"/>
      <c r="H21" s="274"/>
    </row>
    <row r="22" spans="1:8" ht="15.75" x14ac:dyDescent="0.25">
      <c r="A22" s="320" t="s">
        <v>181</v>
      </c>
      <c r="B22" s="323"/>
      <c r="C22" s="317"/>
      <c r="D22" s="317"/>
      <c r="E22" s="274"/>
      <c r="F22" s="274"/>
      <c r="G22" s="274"/>
      <c r="H22" s="274"/>
    </row>
    <row r="23" spans="1:8" ht="15.75" x14ac:dyDescent="0.25">
      <c r="A23" s="321" t="s">
        <v>1239</v>
      </c>
      <c r="B23" s="324"/>
      <c r="C23" s="317"/>
      <c r="D23" s="317"/>
      <c r="E23" s="274"/>
      <c r="F23" s="274"/>
      <c r="G23" s="274"/>
      <c r="H23" s="274"/>
    </row>
    <row r="24" spans="1:8" ht="15.75" x14ac:dyDescent="0.25">
      <c r="A24" s="322" t="s">
        <v>193</v>
      </c>
      <c r="B24" s="325"/>
      <c r="C24" s="317"/>
      <c r="D24" s="317"/>
      <c r="E24" s="274"/>
      <c r="F24" s="274"/>
      <c r="G24" s="274"/>
      <c r="H24" s="274"/>
    </row>
    <row r="25" spans="1:8" ht="15.75" x14ac:dyDescent="0.25">
      <c r="A25" s="319"/>
      <c r="B25" s="326"/>
      <c r="C25" s="317"/>
      <c r="D25" s="317"/>
      <c r="E25" s="274"/>
      <c r="F25" s="274"/>
      <c r="G25" s="274"/>
      <c r="H25" s="274"/>
    </row>
    <row r="26" spans="1:8" ht="15.75" x14ac:dyDescent="0.25">
      <c r="A26" s="319" t="s">
        <v>11</v>
      </c>
      <c r="B26" s="319"/>
      <c r="C26" s="317"/>
      <c r="D26" s="317"/>
      <c r="E26" s="274"/>
      <c r="F26" s="274"/>
      <c r="G26" s="274"/>
      <c r="H26" s="274"/>
    </row>
    <row r="27" spans="1:8" ht="15.75" x14ac:dyDescent="0.25">
      <c r="A27" s="320" t="s">
        <v>181</v>
      </c>
      <c r="B27" s="323"/>
      <c r="C27" s="317"/>
      <c r="D27" s="317"/>
      <c r="E27" s="274"/>
      <c r="F27" s="274"/>
      <c r="G27" s="274"/>
      <c r="H27" s="274"/>
    </row>
    <row r="28" spans="1:8" ht="15.75" x14ac:dyDescent="0.25">
      <c r="A28" s="321" t="s">
        <v>1239</v>
      </c>
      <c r="B28" s="324"/>
      <c r="C28" s="317"/>
      <c r="D28" s="317"/>
      <c r="E28" s="274"/>
      <c r="F28" s="274"/>
      <c r="G28" s="274"/>
      <c r="H28" s="274"/>
    </row>
    <row r="29" spans="1:8" ht="15.75" x14ac:dyDescent="0.25">
      <c r="A29" s="322" t="s">
        <v>193</v>
      </c>
      <c r="B29" s="325"/>
      <c r="C29" s="278"/>
      <c r="D29" s="279"/>
      <c r="E29" s="274"/>
      <c r="F29" s="274"/>
      <c r="G29" s="274"/>
      <c r="H29" s="274"/>
    </row>
    <row r="30" spans="1:8" ht="15.75" x14ac:dyDescent="0.25">
      <c r="A30" s="319"/>
      <c r="B30" s="326"/>
      <c r="C30" s="278"/>
      <c r="D30" s="279"/>
      <c r="E30" s="274"/>
      <c r="F30" s="274"/>
      <c r="G30" s="274"/>
      <c r="H30" s="274"/>
    </row>
    <row r="31" spans="1:8" ht="15.75" x14ac:dyDescent="0.25">
      <c r="A31" s="319"/>
      <c r="B31" s="326"/>
      <c r="C31" s="278"/>
      <c r="D31" s="279"/>
      <c r="E31" s="274"/>
      <c r="F31" s="274"/>
      <c r="G31" s="274"/>
      <c r="H31" s="274"/>
    </row>
    <row r="32" spans="1:8" ht="15.75" x14ac:dyDescent="0.25">
      <c r="A32" s="571" t="s">
        <v>1611</v>
      </c>
      <c r="B32" s="572"/>
      <c r="C32" s="573"/>
      <c r="D32" s="574"/>
      <c r="E32" s="274"/>
      <c r="F32" s="274"/>
      <c r="G32" s="274"/>
      <c r="H32" s="274"/>
    </row>
    <row r="33" spans="1:10" ht="15.75" x14ac:dyDescent="0.25">
      <c r="A33" s="437" t="s">
        <v>2155</v>
      </c>
      <c r="B33" s="442"/>
      <c r="C33" s="438"/>
      <c r="D33" s="443"/>
      <c r="E33" s="274"/>
      <c r="F33" s="274"/>
      <c r="G33" s="274"/>
      <c r="H33" s="274"/>
    </row>
    <row r="34" spans="1:10" ht="15.75" x14ac:dyDescent="0.25">
      <c r="A34" s="281" t="s">
        <v>2156</v>
      </c>
      <c r="B34" s="439"/>
      <c r="C34" s="440"/>
      <c r="D34" s="441"/>
      <c r="E34" s="274"/>
      <c r="F34" s="274"/>
      <c r="G34" s="274"/>
      <c r="H34" s="274"/>
    </row>
    <row r="35" spans="1:10" ht="47.25" x14ac:dyDescent="0.25">
      <c r="A35" s="294" t="s">
        <v>0</v>
      </c>
      <c r="B35" s="288" t="s">
        <v>1614</v>
      </c>
      <c r="C35" s="288" t="s">
        <v>702</v>
      </c>
      <c r="D35" s="295" t="s">
        <v>703</v>
      </c>
      <c r="E35" s="435" t="s">
        <v>1710</v>
      </c>
      <c r="F35" s="435" t="s">
        <v>1711</v>
      </c>
      <c r="G35" s="274"/>
      <c r="H35" s="274" t="s">
        <v>1789</v>
      </c>
      <c r="I35" s="532"/>
      <c r="J35" s="532"/>
    </row>
    <row r="36" spans="1:10" ht="15.75" x14ac:dyDescent="0.25">
      <c r="A36" s="266" t="s">
        <v>23</v>
      </c>
      <c r="B36" s="269">
        <f>SUM(B12)</f>
        <v>0</v>
      </c>
      <c r="C36" s="269"/>
      <c r="D36" s="356" t="e">
        <f>SUM(B36/B34)</f>
        <v>#DIV/0!</v>
      </c>
      <c r="E36" s="276" t="e">
        <f>SUM(C36/B36)</f>
        <v>#DIV/0!</v>
      </c>
      <c r="F36" s="277">
        <f>SUM(C36-B36)</f>
        <v>0</v>
      </c>
      <c r="G36" s="274"/>
      <c r="H36" s="277"/>
      <c r="I36" s="274"/>
      <c r="J36" s="533"/>
    </row>
    <row r="37" spans="1:10" ht="15.75" x14ac:dyDescent="0.25">
      <c r="A37" s="266" t="s">
        <v>1975</v>
      </c>
      <c r="B37" s="269">
        <f>SUM(B17)</f>
        <v>0</v>
      </c>
      <c r="C37" s="357"/>
      <c r="D37" s="356" t="e">
        <f>SUM(B37/B34)</f>
        <v>#DIV/0!</v>
      </c>
      <c r="E37" s="276" t="e">
        <f>SUM(C37/B37)</f>
        <v>#DIV/0!</v>
      </c>
      <c r="F37" s="277">
        <f>SUM(C37-B37)</f>
        <v>0</v>
      </c>
      <c r="G37" s="275"/>
      <c r="H37" s="277"/>
      <c r="I37" s="274"/>
      <c r="J37" s="533"/>
    </row>
    <row r="38" spans="1:10" ht="15.75" x14ac:dyDescent="0.25">
      <c r="A38" s="266" t="s">
        <v>21</v>
      </c>
      <c r="B38" s="269">
        <f>SUM(B22)</f>
        <v>0</v>
      </c>
      <c r="C38" s="269"/>
      <c r="D38" s="356" t="e">
        <f>SUM(B38/B34)</f>
        <v>#DIV/0!</v>
      </c>
      <c r="E38" s="276" t="e">
        <f>SUM(C38/B38)</f>
        <v>#DIV/0!</v>
      </c>
      <c r="F38" s="277">
        <f>SUM(C38-B38)</f>
        <v>0</v>
      </c>
      <c r="G38" s="275"/>
      <c r="H38" s="277"/>
      <c r="I38" s="274"/>
      <c r="J38" s="533"/>
    </row>
    <row r="39" spans="1:10" ht="15.75" x14ac:dyDescent="0.25">
      <c r="A39" s="266" t="s">
        <v>11</v>
      </c>
      <c r="B39" s="269">
        <f>SUM(B27)</f>
        <v>0</v>
      </c>
      <c r="C39" s="357"/>
      <c r="D39" s="356" t="e">
        <f>SUM(B39/B34)</f>
        <v>#DIV/0!</v>
      </c>
      <c r="E39" s="276" t="e">
        <f>SUM(C39/B39)</f>
        <v>#DIV/0!</v>
      </c>
      <c r="F39" s="277">
        <f>SUM(C39-B39)</f>
        <v>0</v>
      </c>
      <c r="G39" s="275"/>
      <c r="H39" s="277"/>
      <c r="I39" s="274"/>
      <c r="J39" s="533"/>
    </row>
    <row r="40" spans="1:10" ht="15.75" x14ac:dyDescent="0.25">
      <c r="A40" s="281" t="s">
        <v>1496</v>
      </c>
      <c r="B40" s="272">
        <f>SUM(B36:B39)</f>
        <v>0</v>
      </c>
      <c r="C40" s="272">
        <f>SUM(C36:C39)</f>
        <v>0</v>
      </c>
      <c r="D40" s="292"/>
      <c r="E40" s="275"/>
      <c r="F40" s="275"/>
      <c r="G40" s="275"/>
      <c r="H40" s="277"/>
    </row>
    <row r="41" spans="1:10" ht="15.75" x14ac:dyDescent="0.25">
      <c r="A41" s="318"/>
      <c r="B41" s="267"/>
      <c r="C41" s="267"/>
      <c r="D41" s="268"/>
      <c r="E41" s="275"/>
      <c r="F41" s="275"/>
      <c r="G41" s="275"/>
      <c r="H41" s="275"/>
    </row>
    <row r="42" spans="1:10" ht="15.75" x14ac:dyDescent="0.25">
      <c r="A42" s="273" t="s">
        <v>1624</v>
      </c>
      <c r="B42" s="289"/>
      <c r="C42" s="280"/>
      <c r="D42" s="285" t="e">
        <f>SUM(C49/B42)</f>
        <v>#DIV/0!</v>
      </c>
      <c r="E42" s="275"/>
      <c r="F42" s="275"/>
      <c r="G42" s="275"/>
      <c r="H42" s="275"/>
    </row>
    <row r="43" spans="1:10" ht="15.75" x14ac:dyDescent="0.25">
      <c r="A43" s="273" t="s">
        <v>2158</v>
      </c>
      <c r="B43" s="289"/>
      <c r="C43" s="280"/>
      <c r="D43" s="285" t="e">
        <f>SUM(C49/B43)</f>
        <v>#DIV/0!</v>
      </c>
      <c r="E43" s="275"/>
      <c r="F43" s="275"/>
      <c r="G43" s="275"/>
      <c r="H43" s="275"/>
    </row>
    <row r="44" spans="1:10" ht="47.25" x14ac:dyDescent="0.25">
      <c r="A44" s="273" t="s">
        <v>0</v>
      </c>
      <c r="B44" s="280" t="s">
        <v>1615</v>
      </c>
      <c r="C44" s="280" t="s">
        <v>702</v>
      </c>
      <c r="D44" s="285" t="s">
        <v>703</v>
      </c>
      <c r="E44" s="435" t="s">
        <v>1710</v>
      </c>
      <c r="F44" s="435" t="s">
        <v>1711</v>
      </c>
      <c r="G44" s="435"/>
      <c r="H44" s="274" t="s">
        <v>1789</v>
      </c>
    </row>
    <row r="45" spans="1:10" ht="15.75" x14ac:dyDescent="0.25">
      <c r="A45" s="266" t="s">
        <v>23</v>
      </c>
      <c r="B45" s="269">
        <f>SUM(B13)</f>
        <v>0</v>
      </c>
      <c r="C45" s="269"/>
      <c r="D45" s="356" t="e">
        <f>SUM(B45/B42)</f>
        <v>#DIV/0!</v>
      </c>
      <c r="E45" s="454" t="e">
        <f>SUM(C45/B45)</f>
        <v>#DIV/0!</v>
      </c>
      <c r="F45" s="277">
        <f>SUM(C45-B45)</f>
        <v>0</v>
      </c>
      <c r="G45" s="453"/>
      <c r="H45" s="277"/>
    </row>
    <row r="46" spans="1:10" ht="15.75" x14ac:dyDescent="0.25">
      <c r="A46" s="266" t="s">
        <v>1975</v>
      </c>
      <c r="B46" s="269">
        <f>SUM(B18)</f>
        <v>0</v>
      </c>
      <c r="C46" s="408"/>
      <c r="D46" s="356" t="e">
        <f>SUM(B46/B42)</f>
        <v>#DIV/0!</v>
      </c>
      <c r="E46" s="454" t="e">
        <f>SUM(C46/B46)</f>
        <v>#DIV/0!</v>
      </c>
      <c r="F46" s="277">
        <f>SUM(C46-B46)</f>
        <v>0</v>
      </c>
      <c r="G46" s="453"/>
      <c r="H46" s="277"/>
    </row>
    <row r="47" spans="1:10" ht="15.75" x14ac:dyDescent="0.25">
      <c r="A47" s="266" t="s">
        <v>21</v>
      </c>
      <c r="B47" s="269">
        <f>SUM(B23)</f>
        <v>0</v>
      </c>
      <c r="C47" s="400"/>
      <c r="D47" s="356" t="e">
        <f>SUM(B47/B42)</f>
        <v>#DIV/0!</v>
      </c>
      <c r="E47" s="454" t="e">
        <f>SUM(C47/B47)</f>
        <v>#DIV/0!</v>
      </c>
      <c r="F47" s="277">
        <f>SUM(C47-B47)</f>
        <v>0</v>
      </c>
      <c r="G47" s="453"/>
      <c r="H47" s="277"/>
    </row>
    <row r="48" spans="1:10" ht="15.75" x14ac:dyDescent="0.25">
      <c r="A48" s="266" t="s">
        <v>11</v>
      </c>
      <c r="B48" s="269">
        <f>SUM(B28)</f>
        <v>0</v>
      </c>
      <c r="C48" s="269"/>
      <c r="D48" s="356" t="e">
        <f>SUM(B48/B42)</f>
        <v>#DIV/0!</v>
      </c>
      <c r="E48" s="454" t="e">
        <f>SUM(C48/B48)</f>
        <v>#DIV/0!</v>
      </c>
      <c r="F48" s="277">
        <f>SUM(C48-B48)</f>
        <v>0</v>
      </c>
      <c r="G48" s="453"/>
      <c r="H48" s="277"/>
    </row>
    <row r="49" spans="1:8" ht="15.75" x14ac:dyDescent="0.25">
      <c r="A49" s="282" t="s">
        <v>1496</v>
      </c>
      <c r="B49" s="280">
        <f>SUM(B45:B48)</f>
        <v>0</v>
      </c>
      <c r="C49" s="280"/>
      <c r="D49" s="285"/>
      <c r="E49" s="381"/>
      <c r="F49" s="275"/>
      <c r="G49" s="275"/>
      <c r="H49" s="278"/>
    </row>
    <row r="50" spans="1:8" ht="15.75" x14ac:dyDescent="0.25">
      <c r="A50" s="318"/>
      <c r="B50" s="267"/>
      <c r="C50" s="267"/>
      <c r="D50" s="268"/>
      <c r="E50" s="275"/>
      <c r="F50" s="275"/>
      <c r="G50" s="275"/>
      <c r="H50" s="275"/>
    </row>
    <row r="51" spans="1:8" ht="15.75" x14ac:dyDescent="0.25">
      <c r="A51" s="283" t="s">
        <v>1626</v>
      </c>
      <c r="B51" s="290"/>
      <c r="C51" s="286"/>
      <c r="D51" s="293"/>
      <c r="E51" s="275"/>
      <c r="F51" s="275"/>
      <c r="G51" s="275"/>
      <c r="H51" s="275"/>
    </row>
    <row r="52" spans="1:8" ht="47.25" x14ac:dyDescent="0.25">
      <c r="A52" s="283" t="s">
        <v>0</v>
      </c>
      <c r="B52" s="286" t="s">
        <v>1616</v>
      </c>
      <c r="C52" s="286" t="s">
        <v>702</v>
      </c>
      <c r="D52" s="293" t="s">
        <v>703</v>
      </c>
      <c r="E52" s="435" t="s">
        <v>1710</v>
      </c>
      <c r="F52" s="435" t="s">
        <v>1722</v>
      </c>
      <c r="G52" s="435"/>
      <c r="H52" s="274" t="s">
        <v>1789</v>
      </c>
    </row>
    <row r="53" spans="1:8" ht="15.75" x14ac:dyDescent="0.25">
      <c r="A53" s="266" t="s">
        <v>23</v>
      </c>
      <c r="B53" s="269">
        <f>SUM(B14)</f>
        <v>0</v>
      </c>
      <c r="C53" s="269"/>
      <c r="D53" s="356" t="e">
        <f>SUM(B53/B51)</f>
        <v>#DIV/0!</v>
      </c>
      <c r="E53" s="445" t="e">
        <f>SUM(C53/B53)</f>
        <v>#DIV/0!</v>
      </c>
      <c r="F53" s="277"/>
      <c r="G53" s="277"/>
      <c r="H53" s="277"/>
    </row>
    <row r="54" spans="1:8" ht="15.75" x14ac:dyDescent="0.25">
      <c r="A54" s="266" t="s">
        <v>1975</v>
      </c>
      <c r="B54" s="269">
        <f>SUM(B19)</f>
        <v>0</v>
      </c>
      <c r="C54" s="269"/>
      <c r="D54" s="356" t="e">
        <f>SUM(B54/B51)</f>
        <v>#DIV/0!</v>
      </c>
      <c r="E54" s="445" t="e">
        <f>SUM(C54/B54)</f>
        <v>#DIV/0!</v>
      </c>
      <c r="F54" s="277"/>
      <c r="G54" s="277"/>
      <c r="H54" s="543"/>
    </row>
    <row r="55" spans="1:8" ht="15.75" x14ac:dyDescent="0.25">
      <c r="A55" s="266" t="s">
        <v>21</v>
      </c>
      <c r="B55" s="269">
        <f>SUM(B24)</f>
        <v>0</v>
      </c>
      <c r="C55" s="269"/>
      <c r="D55" s="356" t="e">
        <f>SUM(B55/B51)</f>
        <v>#DIV/0!</v>
      </c>
      <c r="E55" s="445" t="e">
        <f>SUM(C55/B55)</f>
        <v>#DIV/0!</v>
      </c>
      <c r="F55" s="277"/>
      <c r="G55" s="277"/>
      <c r="H55" s="277"/>
    </row>
    <row r="56" spans="1:8" ht="15.75" x14ac:dyDescent="0.25">
      <c r="A56" s="266" t="s">
        <v>11</v>
      </c>
      <c r="B56" s="269">
        <f>SUM(B29)</f>
        <v>0</v>
      </c>
      <c r="C56" s="269"/>
      <c r="D56" s="356" t="e">
        <f>SUM(B56/B51)</f>
        <v>#DIV/0!</v>
      </c>
      <c r="E56" s="445" t="e">
        <f>SUM(C56/B56)</f>
        <v>#DIV/0!</v>
      </c>
      <c r="F56" s="277"/>
      <c r="G56" s="277"/>
      <c r="H56" s="277"/>
    </row>
    <row r="57" spans="1:8" ht="15.75" x14ac:dyDescent="0.25">
      <c r="A57" s="287" t="s">
        <v>1496</v>
      </c>
      <c r="B57" s="286">
        <f>SUM(B53:B56)</f>
        <v>0</v>
      </c>
      <c r="C57" s="286">
        <f>SUM(C53:C56)</f>
        <v>0</v>
      </c>
      <c r="D57" s="293"/>
      <c r="E57" s="275"/>
      <c r="F57" s="275"/>
      <c r="G57" s="275"/>
      <c r="H57" s="278"/>
    </row>
    <row r="58" spans="1:8" ht="15.75" x14ac:dyDescent="0.25">
      <c r="A58" s="270"/>
      <c r="B58" s="269"/>
      <c r="C58" s="267"/>
      <c r="D58" s="268"/>
      <c r="E58" s="275"/>
      <c r="F58" s="275"/>
      <c r="G58" s="275"/>
      <c r="H58" s="275"/>
    </row>
    <row r="59" spans="1:8" ht="15.75" x14ac:dyDescent="0.25">
      <c r="A59" s="329" t="s">
        <v>1622</v>
      </c>
      <c r="B59" s="330">
        <f>SUM(B5)</f>
        <v>5200000</v>
      </c>
      <c r="C59" s="330"/>
      <c r="D59" s="331"/>
      <c r="E59" s="275"/>
      <c r="F59" s="275"/>
      <c r="G59" s="275"/>
      <c r="H59" s="275"/>
    </row>
    <row r="60" spans="1:8" ht="15.75" x14ac:dyDescent="0.25">
      <c r="A60" s="271" t="s">
        <v>1623</v>
      </c>
      <c r="B60" s="272">
        <f>SUM(B57+B49+B40)</f>
        <v>0</v>
      </c>
      <c r="C60" s="272"/>
      <c r="D60" s="292"/>
      <c r="E60" s="275"/>
      <c r="F60" s="275"/>
      <c r="G60" s="275"/>
      <c r="H60" s="275"/>
    </row>
    <row r="61" spans="1:8" ht="15.75" x14ac:dyDescent="0.25">
      <c r="A61" s="274"/>
      <c r="B61" s="278"/>
      <c r="C61" s="278"/>
      <c r="D61" s="279"/>
      <c r="E61" s="275"/>
      <c r="F61" s="275"/>
      <c r="G61" s="275"/>
      <c r="H61" s="275"/>
    </row>
    <row r="62" spans="1:8" ht="15.75" x14ac:dyDescent="0.25">
      <c r="A62" s="274"/>
      <c r="B62" s="278"/>
      <c r="C62" s="278"/>
      <c r="D62" s="279"/>
      <c r="E62" s="275"/>
      <c r="F62" s="275"/>
      <c r="G62" s="275"/>
      <c r="H62" s="275"/>
    </row>
    <row r="63" spans="1:8" ht="15.75" x14ac:dyDescent="0.25">
      <c r="A63" s="274"/>
      <c r="B63" s="278"/>
      <c r="C63" s="278"/>
      <c r="D63" s="279"/>
      <c r="E63" s="275"/>
      <c r="F63" s="275"/>
      <c r="G63" s="275"/>
      <c r="H63" s="275"/>
    </row>
    <row r="64" spans="1:8" ht="63" x14ac:dyDescent="0.25">
      <c r="A64" s="332" t="s">
        <v>1451</v>
      </c>
      <c r="B64" s="333" t="s">
        <v>1448</v>
      </c>
      <c r="C64" s="333" t="s">
        <v>1628</v>
      </c>
      <c r="D64" s="410" t="s">
        <v>1636</v>
      </c>
      <c r="E64" s="410" t="s">
        <v>1634</v>
      </c>
      <c r="F64" s="275"/>
      <c r="G64" s="275"/>
      <c r="H64" s="275"/>
    </row>
    <row r="65" spans="1:8" ht="15.75" x14ac:dyDescent="0.25">
      <c r="A65" s="296" t="s">
        <v>1449</v>
      </c>
      <c r="B65" s="267">
        <f>SUM(B12:B14)</f>
        <v>0</v>
      </c>
      <c r="C65" s="268" t="e">
        <f>SUM(B65/B69)</f>
        <v>#DIV/0!</v>
      </c>
      <c r="D65" s="269"/>
      <c r="E65" s="356"/>
      <c r="F65" s="275"/>
      <c r="G65" s="275"/>
      <c r="H65" s="275"/>
    </row>
    <row r="66" spans="1:8" ht="15.75" x14ac:dyDescent="0.25">
      <c r="A66" s="296" t="s">
        <v>1973</v>
      </c>
      <c r="B66" s="267">
        <f>SUM(B17:B19)</f>
        <v>0</v>
      </c>
      <c r="C66" s="268" t="e">
        <f>SUM(B66/B69)</f>
        <v>#DIV/0!</v>
      </c>
      <c r="D66" s="269"/>
      <c r="E66" s="356"/>
      <c r="F66" s="275"/>
      <c r="G66" s="275"/>
      <c r="H66" s="275"/>
    </row>
    <row r="67" spans="1:8" ht="15.75" x14ac:dyDescent="0.25">
      <c r="A67" s="296" t="s">
        <v>1453</v>
      </c>
      <c r="B67" s="267">
        <f>SUM(B22:B24)</f>
        <v>0</v>
      </c>
      <c r="C67" s="268" t="e">
        <f>SUM(B67/B69)</f>
        <v>#DIV/0!</v>
      </c>
      <c r="D67" s="269"/>
      <c r="E67" s="356"/>
      <c r="F67" s="275"/>
      <c r="G67" s="275"/>
      <c r="H67" s="275"/>
    </row>
    <row r="68" spans="1:8" ht="15.75" x14ac:dyDescent="0.25">
      <c r="A68" s="296" t="s">
        <v>1454</v>
      </c>
      <c r="B68" s="267">
        <f>SUM(B27:B29)</f>
        <v>0</v>
      </c>
      <c r="C68" s="268" t="e">
        <f>SUM(B68/B69)</f>
        <v>#DIV/0!</v>
      </c>
      <c r="D68" s="269"/>
      <c r="E68" s="356"/>
      <c r="F68" s="275"/>
      <c r="G68" s="275"/>
      <c r="H68" s="275"/>
    </row>
    <row r="69" spans="1:8" ht="15.75" x14ac:dyDescent="0.25">
      <c r="A69" s="297" t="s">
        <v>2161</v>
      </c>
      <c r="B69" s="284">
        <f>SUM(B65:B68)</f>
        <v>0</v>
      </c>
      <c r="C69" s="291" t="e">
        <f>SUM(C65:C68)</f>
        <v>#DIV/0!</v>
      </c>
      <c r="D69" s="411">
        <f>SUM(D65:D68)</f>
        <v>0</v>
      </c>
      <c r="E69" s="412">
        <f>SUM(E65:E68)</f>
        <v>0</v>
      </c>
      <c r="F69" s="275"/>
      <c r="G69" s="275"/>
      <c r="H69" s="275"/>
    </row>
    <row r="70" spans="1:8" ht="15.75" x14ac:dyDescent="0.25">
      <c r="A70" s="276"/>
      <c r="B70" s="277"/>
      <c r="C70" s="278"/>
      <c r="D70" s="279"/>
      <c r="E70" s="275"/>
      <c r="F70" s="275"/>
      <c r="G70" s="275"/>
      <c r="H70" s="275"/>
    </row>
    <row r="71" spans="1:8" ht="15.75" x14ac:dyDescent="0.25">
      <c r="A71" s="296" t="s">
        <v>1637</v>
      </c>
      <c r="B71" s="267" t="s">
        <v>1638</v>
      </c>
      <c r="C71" s="267" t="s">
        <v>702</v>
      </c>
      <c r="D71" s="268" t="s">
        <v>1639</v>
      </c>
      <c r="E71" s="275"/>
      <c r="F71" s="275"/>
      <c r="G71" s="275"/>
      <c r="H71" s="275"/>
    </row>
    <row r="72" spans="1:8" ht="15.75" x14ac:dyDescent="0.25">
      <c r="A72" s="266" t="s">
        <v>1619</v>
      </c>
      <c r="B72" s="269"/>
      <c r="C72" s="267"/>
      <c r="D72" s="268"/>
      <c r="E72" s="275"/>
      <c r="F72" s="275"/>
      <c r="G72" s="275"/>
      <c r="H72" s="275"/>
    </row>
    <row r="73" spans="1:8" ht="15.75" x14ac:dyDescent="0.25">
      <c r="A73" s="266" t="s">
        <v>1620</v>
      </c>
      <c r="B73" s="269"/>
      <c r="C73" s="267"/>
      <c r="D73" s="268"/>
      <c r="E73" s="275"/>
      <c r="F73" s="275"/>
      <c r="G73" s="275"/>
      <c r="H73" s="275"/>
    </row>
    <row r="74" spans="1:8" ht="15.75" x14ac:dyDescent="0.25">
      <c r="A74" s="266" t="s">
        <v>1621</v>
      </c>
      <c r="B74" s="269"/>
      <c r="C74" s="267"/>
      <c r="D74" s="268"/>
      <c r="E74" s="275"/>
      <c r="F74" s="275"/>
      <c r="G74" s="275"/>
      <c r="H74" s="275"/>
    </row>
    <row r="75" spans="1:8" ht="15.75" x14ac:dyDescent="0.25">
      <c r="A75" s="275"/>
      <c r="B75" s="277"/>
      <c r="C75" s="278"/>
      <c r="D75" s="279"/>
      <c r="E75" s="275"/>
      <c r="F75" s="275"/>
      <c r="G75" s="275"/>
      <c r="H75" s="275"/>
    </row>
    <row r="76" spans="1:8" x14ac:dyDescent="0.25">
      <c r="A76" t="s">
        <v>2157</v>
      </c>
    </row>
    <row r="77" spans="1:8" x14ac:dyDescent="0.25">
      <c r="A77" t="s">
        <v>23</v>
      </c>
      <c r="B77" s="456"/>
      <c r="C77" s="455" t="e">
        <f>SUM(B77/#REF!)</f>
        <v>#REF!</v>
      </c>
    </row>
    <row r="78" spans="1:8" x14ac:dyDescent="0.25">
      <c r="A78" t="s">
        <v>11</v>
      </c>
      <c r="B78" s="456"/>
      <c r="C78" s="455" t="e">
        <f>SUM(B78/#REF!)</f>
        <v>#REF!</v>
      </c>
    </row>
    <row r="79" spans="1:8" x14ac:dyDescent="0.25">
      <c r="A79" t="s">
        <v>1936</v>
      </c>
      <c r="B79" s="456"/>
      <c r="C79" s="455" t="e">
        <f>SUM(B79/#REF!)</f>
        <v>#REF!</v>
      </c>
    </row>
    <row r="80" spans="1:8" x14ac:dyDescent="0.25">
      <c r="A80" t="s">
        <v>66</v>
      </c>
      <c r="B80" s="456"/>
      <c r="C80" s="455" t="e">
        <f>SUM(B80/#REF!)</f>
        <v>#REF!</v>
      </c>
    </row>
    <row r="81" spans="1:3" x14ac:dyDescent="0.25">
      <c r="B81" s="456"/>
      <c r="C81" s="455"/>
    </row>
    <row r="82" spans="1:3" x14ac:dyDescent="0.25">
      <c r="A82" t="s">
        <v>2159</v>
      </c>
      <c r="B82" s="456"/>
      <c r="C82" s="455"/>
    </row>
    <row r="83" spans="1:3" x14ac:dyDescent="0.25">
      <c r="A83" t="s">
        <v>23</v>
      </c>
      <c r="B83" s="456"/>
      <c r="C83" s="455" t="e">
        <f>SUM(B83/#REF!)</f>
        <v>#REF!</v>
      </c>
    </row>
    <row r="84" spans="1:3" x14ac:dyDescent="0.25">
      <c r="A84" t="s">
        <v>11</v>
      </c>
      <c r="B84" s="456"/>
      <c r="C84" s="455" t="e">
        <f>SUM(B84/#REF!)</f>
        <v>#REF!</v>
      </c>
    </row>
    <row r="85" spans="1:3" x14ac:dyDescent="0.25">
      <c r="A85" t="s">
        <v>1936</v>
      </c>
      <c r="B85" s="456"/>
      <c r="C85" s="455" t="e">
        <f>SUM(B85/#REF!)</f>
        <v>#REF!</v>
      </c>
    </row>
    <row r="86" spans="1:3" x14ac:dyDescent="0.25">
      <c r="A86" t="s">
        <v>66</v>
      </c>
      <c r="B86" s="456"/>
      <c r="C86" s="455" t="e">
        <f>SUM(B86/#REF!)</f>
        <v>#REF!</v>
      </c>
    </row>
    <row r="87" spans="1:3" x14ac:dyDescent="0.25">
      <c r="B87" s="456"/>
    </row>
    <row r="89" spans="1:3" x14ac:dyDescent="0.25">
      <c r="A89" t="s">
        <v>2160</v>
      </c>
    </row>
    <row r="90" spans="1:3" x14ac:dyDescent="0.25">
      <c r="A90" t="s">
        <v>23</v>
      </c>
      <c r="B90" s="456"/>
      <c r="C90" s="455" t="e">
        <f>SUM(B90/#REF!)</f>
        <v>#REF!</v>
      </c>
    </row>
    <row r="91" spans="1:3" x14ac:dyDescent="0.25">
      <c r="A91" t="s">
        <v>11</v>
      </c>
      <c r="B91" s="456"/>
      <c r="C91" s="455" t="e">
        <f>SUM(B91/#REF!)</f>
        <v>#REF!</v>
      </c>
    </row>
    <row r="92" spans="1:3" x14ac:dyDescent="0.25">
      <c r="A92" t="s">
        <v>1936</v>
      </c>
      <c r="B92" s="456"/>
      <c r="C92" s="455" t="e">
        <f>SUM(B92/#REF!)</f>
        <v>#REF!</v>
      </c>
    </row>
    <row r="93" spans="1:3" x14ac:dyDescent="0.25">
      <c r="A93" t="s">
        <v>66</v>
      </c>
      <c r="B93" s="456"/>
      <c r="C93" s="455" t="e">
        <f>SUM(B93/#REF!)</f>
        <v>#REF!</v>
      </c>
    </row>
  </sheetData>
  <mergeCells count="2">
    <mergeCell ref="A9:B9"/>
    <mergeCell ref="A32:D3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C37" sqref="C37:C39"/>
    </sheetView>
  </sheetViews>
  <sheetFormatPr defaultRowHeight="15" x14ac:dyDescent="0.25"/>
  <cols>
    <col min="1" max="1" width="16.5703125" style="9" customWidth="1"/>
    <col min="2" max="2" width="22.28515625" style="9" customWidth="1"/>
    <col min="3" max="3" width="22" style="9" customWidth="1"/>
    <col min="4" max="4" width="26.28515625" style="9" customWidth="1"/>
    <col min="5" max="5" width="17.42578125" style="9" customWidth="1"/>
    <col min="6" max="6" width="15.28515625" style="10" customWidth="1"/>
    <col min="7" max="7" width="16.28515625" style="10" customWidth="1"/>
    <col min="8" max="8" width="12" style="9" customWidth="1"/>
    <col min="9" max="9" width="14.28515625" style="9" customWidth="1"/>
    <col min="10" max="16384" width="9.140625" style="9"/>
  </cols>
  <sheetData>
    <row r="1" spans="1:9" s="19" customFormat="1" x14ac:dyDescent="0.25">
      <c r="A1" s="6" t="s">
        <v>375</v>
      </c>
      <c r="B1" s="8"/>
      <c r="E1" s="20"/>
      <c r="F1" s="5"/>
      <c r="G1" s="5"/>
      <c r="H1" s="21"/>
      <c r="I1" s="22"/>
    </row>
    <row r="2" spans="1:9" x14ac:dyDescent="0.25">
      <c r="A2" s="1" t="s">
        <v>0</v>
      </c>
      <c r="B2" s="25" t="s">
        <v>86</v>
      </c>
    </row>
    <row r="3" spans="1:9" x14ac:dyDescent="0.25">
      <c r="A3" s="24" t="s">
        <v>23</v>
      </c>
      <c r="B3" s="26"/>
    </row>
    <row r="4" spans="1:9" x14ac:dyDescent="0.25">
      <c r="A4" s="9" t="s">
        <v>181</v>
      </c>
      <c r="B4" s="10">
        <v>110000</v>
      </c>
    </row>
    <row r="5" spans="1:9" x14ac:dyDescent="0.25">
      <c r="A5" s="9" t="s">
        <v>190</v>
      </c>
      <c r="B5" s="10">
        <v>175000</v>
      </c>
    </row>
    <row r="6" spans="1:9" x14ac:dyDescent="0.25">
      <c r="A6" s="9" t="s">
        <v>193</v>
      </c>
      <c r="B6" s="10">
        <v>250000</v>
      </c>
      <c r="E6" s="14"/>
      <c r="H6" s="18"/>
      <c r="I6" s="11"/>
    </row>
    <row r="7" spans="1:9" x14ac:dyDescent="0.25">
      <c r="A7" s="17" t="s">
        <v>92</v>
      </c>
      <c r="B7" s="8">
        <f>SUM(B4:B6)</f>
        <v>535000</v>
      </c>
    </row>
    <row r="8" spans="1:9" x14ac:dyDescent="0.25">
      <c r="B8" s="10"/>
    </row>
    <row r="9" spans="1:9" x14ac:dyDescent="0.25">
      <c r="A9" s="24" t="s">
        <v>93</v>
      </c>
      <c r="B9" s="26"/>
    </row>
    <row r="10" spans="1:9" x14ac:dyDescent="0.25">
      <c r="A10" s="9" t="s">
        <v>181</v>
      </c>
      <c r="B10" s="10">
        <v>310000</v>
      </c>
    </row>
    <row r="11" spans="1:9" x14ac:dyDescent="0.25">
      <c r="A11" s="9" t="s">
        <v>190</v>
      </c>
      <c r="B11" s="10">
        <v>225000</v>
      </c>
    </row>
    <row r="12" spans="1:9" x14ac:dyDescent="0.25">
      <c r="A12" s="9" t="s">
        <v>193</v>
      </c>
      <c r="B12" s="10">
        <v>250000</v>
      </c>
    </row>
    <row r="13" spans="1:9" x14ac:dyDescent="0.25">
      <c r="A13" s="17" t="s">
        <v>92</v>
      </c>
      <c r="B13" s="8">
        <f>SUM(B10:B12)</f>
        <v>785000</v>
      </c>
    </row>
    <row r="14" spans="1:9" x14ac:dyDescent="0.25">
      <c r="B14" s="10"/>
    </row>
    <row r="15" spans="1:9" x14ac:dyDescent="0.25">
      <c r="A15" s="24" t="s">
        <v>94</v>
      </c>
      <c r="B15" s="26"/>
    </row>
    <row r="16" spans="1:9" x14ac:dyDescent="0.25">
      <c r="A16" s="9" t="s">
        <v>181</v>
      </c>
      <c r="B16" s="10">
        <v>160000</v>
      </c>
    </row>
    <row r="17" spans="1:7" x14ac:dyDescent="0.25">
      <c r="A17" s="9" t="s">
        <v>190</v>
      </c>
      <c r="B17" s="10">
        <v>375000</v>
      </c>
    </row>
    <row r="18" spans="1:7" x14ac:dyDescent="0.25">
      <c r="A18" s="9" t="s">
        <v>193</v>
      </c>
      <c r="B18" s="10">
        <v>325000</v>
      </c>
    </row>
    <row r="19" spans="1:7" x14ac:dyDescent="0.25">
      <c r="A19" s="17" t="s">
        <v>92</v>
      </c>
      <c r="B19" s="8">
        <f>SUM(B16:B18)</f>
        <v>860000</v>
      </c>
    </row>
    <row r="20" spans="1:7" x14ac:dyDescent="0.25">
      <c r="B20" s="10"/>
    </row>
    <row r="21" spans="1:7" x14ac:dyDescent="0.25">
      <c r="A21" s="24" t="s">
        <v>21</v>
      </c>
      <c r="B21" s="26"/>
    </row>
    <row r="22" spans="1:7" x14ac:dyDescent="0.25">
      <c r="A22" s="9" t="s">
        <v>181</v>
      </c>
      <c r="B22" s="10">
        <v>285000</v>
      </c>
    </row>
    <row r="23" spans="1:7" x14ac:dyDescent="0.25">
      <c r="A23" s="9" t="s">
        <v>190</v>
      </c>
      <c r="B23" s="10">
        <v>500000</v>
      </c>
    </row>
    <row r="24" spans="1:7" x14ac:dyDescent="0.25">
      <c r="A24" s="9" t="s">
        <v>193</v>
      </c>
      <c r="B24" s="10">
        <v>600000</v>
      </c>
    </row>
    <row r="25" spans="1:7" x14ac:dyDescent="0.25">
      <c r="A25" s="17" t="s">
        <v>92</v>
      </c>
      <c r="B25" s="8">
        <f>SUM(B22:B24)</f>
        <v>1385000</v>
      </c>
    </row>
    <row r="26" spans="1:7" x14ac:dyDescent="0.25">
      <c r="B26" s="10"/>
    </row>
    <row r="27" spans="1:7" x14ac:dyDescent="0.25">
      <c r="A27" s="24" t="s">
        <v>11</v>
      </c>
      <c r="B27" s="26"/>
    </row>
    <row r="28" spans="1:7" x14ac:dyDescent="0.25">
      <c r="A28" s="9" t="s">
        <v>181</v>
      </c>
      <c r="B28" s="10">
        <v>135000</v>
      </c>
    </row>
    <row r="29" spans="1:7" x14ac:dyDescent="0.25">
      <c r="A29" s="9" t="s">
        <v>190</v>
      </c>
      <c r="B29" s="10">
        <v>325000</v>
      </c>
    </row>
    <row r="30" spans="1:7" x14ac:dyDescent="0.25">
      <c r="A30" s="9" t="s">
        <v>193</v>
      </c>
      <c r="B30" s="10">
        <v>575000</v>
      </c>
    </row>
    <row r="31" spans="1:7" x14ac:dyDescent="0.25">
      <c r="A31" s="17" t="s">
        <v>92</v>
      </c>
      <c r="B31" s="8">
        <f>SUM(B28:B30)</f>
        <v>1035000</v>
      </c>
    </row>
    <row r="32" spans="1:7" s="15" customFormat="1" x14ac:dyDescent="0.25">
      <c r="A32" s="50"/>
      <c r="B32" s="46"/>
      <c r="F32" s="16"/>
      <c r="G32" s="16"/>
    </row>
    <row r="33" spans="1:7" s="15" customFormat="1" x14ac:dyDescent="0.25">
      <c r="A33" s="50"/>
      <c r="B33" s="46"/>
      <c r="F33" s="16"/>
      <c r="G33" s="16"/>
    </row>
    <row r="34" spans="1:7" s="15" customFormat="1" x14ac:dyDescent="0.25">
      <c r="A34" s="50"/>
      <c r="B34" s="46"/>
      <c r="F34" s="16"/>
      <c r="G34" s="16"/>
    </row>
    <row r="35" spans="1:7" x14ac:dyDescent="0.25">
      <c r="A35" s="50"/>
      <c r="B35" s="46"/>
    </row>
    <row r="36" spans="1:7" x14ac:dyDescent="0.25">
      <c r="A36" s="48"/>
      <c r="B36" s="51"/>
      <c r="C36" s="49" t="s">
        <v>383</v>
      </c>
    </row>
    <row r="37" spans="1:7" x14ac:dyDescent="0.25">
      <c r="A37" s="49" t="s">
        <v>181</v>
      </c>
      <c r="B37" s="31">
        <f>SUM(B4+B10+B16+B22+B28)</f>
        <v>1000000</v>
      </c>
      <c r="C37" s="41">
        <v>1000000</v>
      </c>
    </row>
    <row r="38" spans="1:7" x14ac:dyDescent="0.25">
      <c r="A38" s="49" t="s">
        <v>190</v>
      </c>
      <c r="B38" s="31"/>
      <c r="C38" s="41">
        <v>1500000</v>
      </c>
    </row>
    <row r="39" spans="1:7" x14ac:dyDescent="0.25">
      <c r="A39" s="49" t="s">
        <v>193</v>
      </c>
      <c r="B39" s="31"/>
      <c r="C39" s="41">
        <v>2750000</v>
      </c>
      <c r="D39" s="10">
        <v>2000000</v>
      </c>
    </row>
    <row r="40" spans="1:7" x14ac:dyDescent="0.25">
      <c r="B40" s="10"/>
      <c r="C40" s="42">
        <f>SUM(C37:C39)</f>
        <v>5250000</v>
      </c>
    </row>
    <row r="41" spans="1:7" x14ac:dyDescent="0.25">
      <c r="B41" s="10"/>
    </row>
    <row r="42" spans="1:7" x14ac:dyDescent="0.25">
      <c r="A42" s="23" t="s">
        <v>376</v>
      </c>
      <c r="B42" s="27">
        <v>500000</v>
      </c>
    </row>
    <row r="43" spans="1:7" x14ac:dyDescent="0.25">
      <c r="A43" s="23" t="s">
        <v>377</v>
      </c>
      <c r="B43" s="27">
        <v>450000</v>
      </c>
    </row>
    <row r="44" spans="1:7" x14ac:dyDescent="0.25">
      <c r="A44" s="23" t="s">
        <v>384</v>
      </c>
      <c r="B44" s="27">
        <v>1000000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topLeftCell="A42" workbookViewId="0">
      <selection activeCell="A42" sqref="A1:XFD1048576"/>
    </sheetView>
  </sheetViews>
  <sheetFormatPr defaultRowHeight="15" x14ac:dyDescent="0.25"/>
  <cols>
    <col min="1" max="1" width="26.7109375" bestFit="1" customWidth="1"/>
    <col min="2" max="2" width="16.42578125" bestFit="1" customWidth="1"/>
    <col min="3" max="3" width="15.85546875" bestFit="1" customWidth="1"/>
    <col min="4" max="4" width="18" bestFit="1" customWidth="1"/>
    <col min="5" max="5" width="12" bestFit="1" customWidth="1"/>
    <col min="6" max="6" width="11.28515625" bestFit="1" customWidth="1"/>
    <col min="7" max="7" width="16.42578125" bestFit="1" customWidth="1"/>
    <col min="8" max="8" width="13.85546875" bestFit="1" customWidth="1"/>
    <col min="10" max="10" width="10.140625" bestFit="1" customWidth="1"/>
  </cols>
  <sheetData>
    <row r="1" spans="1:8" ht="31.5" x14ac:dyDescent="0.25">
      <c r="A1" s="270"/>
      <c r="B1" s="398" t="s">
        <v>1804</v>
      </c>
      <c r="C1" s="284" t="s">
        <v>1612</v>
      </c>
      <c r="D1" s="395"/>
      <c r="E1" s="434"/>
      <c r="F1" s="275"/>
      <c r="G1" s="275"/>
      <c r="H1" s="275"/>
    </row>
    <row r="2" spans="1:8" ht="15.75" x14ac:dyDescent="0.25">
      <c r="A2" s="320" t="s">
        <v>208</v>
      </c>
      <c r="B2" s="397">
        <v>1100000</v>
      </c>
      <c r="C2" s="397">
        <v>777000</v>
      </c>
      <c r="D2" s="397"/>
      <c r="E2" s="272"/>
      <c r="F2" s="275"/>
      <c r="G2" s="275"/>
      <c r="H2" s="275"/>
    </row>
    <row r="3" spans="1:8" ht="15.75" x14ac:dyDescent="0.25">
      <c r="A3" s="321" t="s">
        <v>46</v>
      </c>
      <c r="B3" s="397">
        <v>1500000</v>
      </c>
      <c r="C3" s="397">
        <v>1226000</v>
      </c>
      <c r="D3" s="397"/>
      <c r="E3" s="272"/>
      <c r="F3" s="275"/>
      <c r="G3" s="275"/>
      <c r="H3" s="275"/>
    </row>
    <row r="4" spans="1:8" ht="15.75" x14ac:dyDescent="0.25">
      <c r="A4" s="322" t="s">
        <v>52</v>
      </c>
      <c r="B4" s="397">
        <v>2500000</v>
      </c>
      <c r="C4" s="397">
        <v>2011000</v>
      </c>
      <c r="D4" s="397"/>
      <c r="E4" s="272"/>
      <c r="F4" s="275"/>
      <c r="G4" s="275"/>
      <c r="H4" s="275"/>
    </row>
    <row r="5" spans="1:8" ht="15.75" x14ac:dyDescent="0.25">
      <c r="A5" s="394" t="s">
        <v>1448</v>
      </c>
      <c r="B5" s="393">
        <f>SUM(B2:B4)</f>
        <v>5100000</v>
      </c>
      <c r="C5" s="284">
        <f>SUM(C2:C4)</f>
        <v>4014000</v>
      </c>
      <c r="D5" s="284"/>
      <c r="E5" s="272"/>
      <c r="F5" s="275"/>
      <c r="G5" s="275"/>
      <c r="H5" s="275"/>
    </row>
    <row r="6" spans="1:8" ht="15.75" x14ac:dyDescent="0.25">
      <c r="A6" s="275"/>
      <c r="B6" s="277"/>
      <c r="C6" s="278"/>
      <c r="D6" s="279"/>
      <c r="E6" s="275"/>
      <c r="F6" s="275"/>
      <c r="G6" s="275"/>
      <c r="H6" s="275"/>
    </row>
    <row r="7" spans="1:8" ht="15.75" x14ac:dyDescent="0.25">
      <c r="A7" s="275"/>
      <c r="B7" s="277"/>
      <c r="C7" s="278"/>
      <c r="D7" s="279"/>
      <c r="E7" s="275"/>
      <c r="F7" s="275"/>
      <c r="G7" s="275"/>
      <c r="H7" s="275"/>
    </row>
    <row r="8" spans="1:8" ht="15.75" x14ac:dyDescent="0.25">
      <c r="A8" s="275"/>
      <c r="B8" s="277"/>
      <c r="C8" s="278"/>
      <c r="D8" s="279"/>
      <c r="E8" s="275"/>
      <c r="F8" s="275"/>
      <c r="G8" s="275"/>
      <c r="H8" s="275"/>
    </row>
    <row r="9" spans="1:8" ht="15.75" x14ac:dyDescent="0.25">
      <c r="A9" s="571" t="s">
        <v>1483</v>
      </c>
      <c r="B9" s="572"/>
      <c r="C9" s="317"/>
      <c r="D9" s="317"/>
      <c r="E9" s="274"/>
      <c r="F9" s="274"/>
      <c r="G9" s="274"/>
      <c r="H9" s="274"/>
    </row>
    <row r="10" spans="1:8" ht="15.75" x14ac:dyDescent="0.25">
      <c r="A10" s="316"/>
      <c r="B10" s="315"/>
      <c r="C10" s="317"/>
      <c r="D10" s="317"/>
      <c r="E10" s="274"/>
      <c r="F10" s="274"/>
      <c r="G10" s="274"/>
      <c r="H10" s="274"/>
    </row>
    <row r="11" spans="1:8" ht="15.75" x14ac:dyDescent="0.25">
      <c r="A11" s="319" t="s">
        <v>1493</v>
      </c>
      <c r="B11" s="319"/>
      <c r="C11" s="317"/>
      <c r="D11" s="319" t="s">
        <v>1494</v>
      </c>
      <c r="E11" s="319"/>
      <c r="F11" s="266" t="s">
        <v>702</v>
      </c>
      <c r="G11" s="266" t="s">
        <v>1544</v>
      </c>
      <c r="H11" s="266" t="s">
        <v>1693</v>
      </c>
    </row>
    <row r="12" spans="1:8" ht="15.75" x14ac:dyDescent="0.25">
      <c r="A12" s="320" t="s">
        <v>1445</v>
      </c>
      <c r="B12" s="323">
        <v>200000</v>
      </c>
      <c r="C12" s="317"/>
      <c r="D12" s="320" t="s">
        <v>1445</v>
      </c>
      <c r="E12" s="399">
        <v>700000</v>
      </c>
      <c r="F12" s="400">
        <v>950000</v>
      </c>
      <c r="G12" s="392"/>
      <c r="H12" s="406"/>
    </row>
    <row r="13" spans="1:8" ht="15.75" x14ac:dyDescent="0.25">
      <c r="A13" s="321" t="s">
        <v>1446</v>
      </c>
      <c r="B13" s="324">
        <v>300000</v>
      </c>
      <c r="C13" s="317"/>
      <c r="D13" s="321" t="s">
        <v>1446</v>
      </c>
      <c r="E13" s="401">
        <v>800000</v>
      </c>
      <c r="F13" s="379"/>
      <c r="G13" s="392"/>
      <c r="H13" s="406"/>
    </row>
    <row r="14" spans="1:8" ht="15.75" x14ac:dyDescent="0.25">
      <c r="A14" s="322" t="s">
        <v>1447</v>
      </c>
      <c r="B14" s="325">
        <v>250000</v>
      </c>
      <c r="C14" s="317"/>
      <c r="D14" s="322" t="s">
        <v>1447</v>
      </c>
      <c r="E14" s="402">
        <v>1000000</v>
      </c>
      <c r="F14" s="379"/>
      <c r="G14" s="392"/>
      <c r="H14" s="406"/>
    </row>
    <row r="15" spans="1:8" ht="15.75" x14ac:dyDescent="0.25">
      <c r="A15" s="319"/>
      <c r="B15" s="319"/>
      <c r="C15" s="317"/>
      <c r="D15" s="342"/>
      <c r="E15" s="342"/>
      <c r="F15" s="274"/>
      <c r="G15" s="274"/>
      <c r="H15" s="274"/>
    </row>
    <row r="16" spans="1:8" ht="15.75" x14ac:dyDescent="0.25">
      <c r="A16" s="319" t="s">
        <v>1972</v>
      </c>
      <c r="B16" s="319"/>
      <c r="C16" s="317"/>
      <c r="D16" s="317"/>
      <c r="E16" s="274"/>
      <c r="F16" s="274"/>
      <c r="G16" s="274"/>
      <c r="H16" s="274"/>
    </row>
    <row r="17" spans="1:8" ht="15.75" x14ac:dyDescent="0.25">
      <c r="A17" s="320" t="s">
        <v>1445</v>
      </c>
      <c r="B17" s="323">
        <v>300000</v>
      </c>
      <c r="C17" s="317"/>
      <c r="D17" s="317"/>
      <c r="E17" s="274"/>
      <c r="F17" s="274"/>
      <c r="G17" s="274"/>
      <c r="H17" s="274"/>
    </row>
    <row r="18" spans="1:8" ht="15.75" x14ac:dyDescent="0.25">
      <c r="A18" s="321" t="s">
        <v>1446</v>
      </c>
      <c r="B18" s="324">
        <v>400000</v>
      </c>
      <c r="C18" s="317"/>
      <c r="D18" s="317"/>
      <c r="E18" s="274"/>
      <c r="F18" s="274"/>
      <c r="G18" s="274"/>
      <c r="H18" s="274"/>
    </row>
    <row r="19" spans="1:8" ht="15.75" x14ac:dyDescent="0.25">
      <c r="A19" s="322" t="s">
        <v>1447</v>
      </c>
      <c r="B19" s="325">
        <v>900000</v>
      </c>
      <c r="C19" s="317"/>
      <c r="D19" s="317"/>
      <c r="E19" s="274"/>
      <c r="F19" s="274"/>
      <c r="G19" s="274"/>
      <c r="H19" s="274"/>
    </row>
    <row r="20" spans="1:8" s="531" customFormat="1" ht="15.75" x14ac:dyDescent="0.25">
      <c r="A20" s="529"/>
      <c r="B20" s="530"/>
      <c r="C20" s="527"/>
      <c r="D20" s="527"/>
      <c r="E20" s="528"/>
      <c r="F20" s="528"/>
      <c r="G20" s="528"/>
      <c r="H20" s="528"/>
    </row>
    <row r="21" spans="1:8" ht="15.75" x14ac:dyDescent="0.25">
      <c r="A21" s="319" t="s">
        <v>21</v>
      </c>
      <c r="B21" s="319"/>
      <c r="C21" s="317"/>
      <c r="D21" s="317"/>
      <c r="E21" s="274"/>
      <c r="F21" s="274"/>
      <c r="G21" s="274"/>
      <c r="H21" s="274"/>
    </row>
    <row r="22" spans="1:8" ht="15.75" x14ac:dyDescent="0.25">
      <c r="A22" s="320" t="s">
        <v>1445</v>
      </c>
      <c r="B22" s="323">
        <v>300000</v>
      </c>
      <c r="C22" s="317"/>
      <c r="D22" s="317"/>
      <c r="E22" s="274"/>
      <c r="F22" s="274"/>
      <c r="G22" s="274"/>
      <c r="H22" s="274"/>
    </row>
    <row r="23" spans="1:8" ht="15.75" x14ac:dyDescent="0.25">
      <c r="A23" s="321" t="s">
        <v>1446</v>
      </c>
      <c r="B23" s="324">
        <v>450000</v>
      </c>
      <c r="C23" s="317"/>
      <c r="D23" s="317"/>
      <c r="E23" s="274"/>
      <c r="F23" s="274"/>
      <c r="G23" s="274"/>
      <c r="H23" s="274"/>
    </row>
    <row r="24" spans="1:8" ht="15.75" x14ac:dyDescent="0.25">
      <c r="A24" s="322" t="s">
        <v>1447</v>
      </c>
      <c r="B24" s="325">
        <v>900000</v>
      </c>
      <c r="C24" s="317"/>
      <c r="D24" s="317"/>
      <c r="E24" s="274"/>
      <c r="F24" s="274"/>
      <c r="G24" s="274"/>
      <c r="H24" s="274"/>
    </row>
    <row r="25" spans="1:8" ht="15.75" x14ac:dyDescent="0.25">
      <c r="A25" s="319"/>
      <c r="B25" s="326"/>
      <c r="C25" s="317"/>
      <c r="D25" s="317"/>
      <c r="E25" s="274"/>
      <c r="F25" s="274"/>
      <c r="G25" s="274"/>
      <c r="H25" s="274"/>
    </row>
    <row r="26" spans="1:8" ht="15.75" x14ac:dyDescent="0.25">
      <c r="A26" s="319" t="s">
        <v>11</v>
      </c>
      <c r="B26" s="319"/>
      <c r="C26" s="317"/>
      <c r="D26" s="317"/>
      <c r="E26" s="274"/>
      <c r="F26" s="274"/>
      <c r="G26" s="274"/>
      <c r="H26" s="274"/>
    </row>
    <row r="27" spans="1:8" ht="15.75" x14ac:dyDescent="0.25">
      <c r="A27" s="320" t="s">
        <v>1445</v>
      </c>
      <c r="B27" s="323">
        <v>350000</v>
      </c>
      <c r="C27" s="317"/>
      <c r="D27" s="317"/>
      <c r="E27" s="274"/>
      <c r="F27" s="274"/>
      <c r="G27" s="274"/>
      <c r="H27" s="274"/>
    </row>
    <row r="28" spans="1:8" ht="15.75" x14ac:dyDescent="0.25">
      <c r="A28" s="321" t="s">
        <v>1446</v>
      </c>
      <c r="B28" s="324">
        <v>400000</v>
      </c>
      <c r="C28" s="317"/>
      <c r="D28" s="317"/>
      <c r="E28" s="274"/>
      <c r="F28" s="274"/>
      <c r="G28" s="274"/>
      <c r="H28" s="274"/>
    </row>
    <row r="29" spans="1:8" ht="15.75" x14ac:dyDescent="0.25">
      <c r="A29" s="322" t="s">
        <v>1447</v>
      </c>
      <c r="B29" s="325">
        <v>675000</v>
      </c>
      <c r="C29" s="278"/>
      <c r="D29" s="279"/>
      <c r="E29" s="274"/>
      <c r="F29" s="274"/>
      <c r="G29" s="274"/>
      <c r="H29" s="274"/>
    </row>
    <row r="30" spans="1:8" ht="15.75" x14ac:dyDescent="0.25">
      <c r="A30" s="319"/>
      <c r="B30" s="326"/>
      <c r="C30" s="278"/>
      <c r="D30" s="279"/>
      <c r="E30" s="274"/>
      <c r="F30" s="274"/>
      <c r="G30" s="274"/>
      <c r="H30" s="274"/>
    </row>
    <row r="31" spans="1:8" ht="15.75" x14ac:dyDescent="0.25">
      <c r="A31" s="319"/>
      <c r="B31" s="326"/>
      <c r="C31" s="278"/>
      <c r="D31" s="279"/>
      <c r="E31" s="274"/>
      <c r="F31" s="274"/>
      <c r="G31" s="274"/>
      <c r="H31" s="274"/>
    </row>
    <row r="32" spans="1:8" ht="15.75" x14ac:dyDescent="0.25">
      <c r="A32" s="571" t="s">
        <v>1482</v>
      </c>
      <c r="B32" s="572"/>
      <c r="C32" s="573"/>
      <c r="D32" s="574"/>
      <c r="E32" s="274"/>
      <c r="F32" s="274"/>
      <c r="G32" s="274"/>
      <c r="H32" s="274"/>
    </row>
    <row r="33" spans="1:10" ht="15.75" x14ac:dyDescent="0.25">
      <c r="A33" s="437" t="s">
        <v>1640</v>
      </c>
      <c r="B33" s="442">
        <v>1100000</v>
      </c>
      <c r="C33" s="438"/>
      <c r="D33" s="443"/>
      <c r="E33" s="274"/>
      <c r="F33" s="274"/>
      <c r="G33" s="274"/>
      <c r="H33" s="274"/>
    </row>
    <row r="34" spans="1:10" ht="15.75" x14ac:dyDescent="0.25">
      <c r="A34" s="281" t="s">
        <v>1806</v>
      </c>
      <c r="B34" s="439">
        <v>1100000</v>
      </c>
      <c r="C34" s="440"/>
      <c r="D34" s="441"/>
      <c r="E34" s="274"/>
      <c r="F34" s="274"/>
      <c r="G34" s="274"/>
      <c r="H34" s="274"/>
    </row>
    <row r="35" spans="1:10" ht="47.25" x14ac:dyDescent="0.25">
      <c r="A35" s="294" t="s">
        <v>0</v>
      </c>
      <c r="B35" s="288" t="s">
        <v>1445</v>
      </c>
      <c r="C35" s="288" t="s">
        <v>702</v>
      </c>
      <c r="D35" s="295" t="s">
        <v>703</v>
      </c>
      <c r="E35" s="435" t="s">
        <v>1710</v>
      </c>
      <c r="F35" s="435" t="s">
        <v>1711</v>
      </c>
      <c r="G35" s="274"/>
      <c r="H35" s="274" t="s">
        <v>1789</v>
      </c>
      <c r="I35" s="532"/>
      <c r="J35" s="532"/>
    </row>
    <row r="36" spans="1:10" ht="15.75" x14ac:dyDescent="0.25">
      <c r="A36" s="266" t="s">
        <v>23</v>
      </c>
      <c r="B36" s="269">
        <f>SUM(B12)</f>
        <v>200000</v>
      </c>
      <c r="C36" s="269">
        <v>126300</v>
      </c>
      <c r="D36" s="356">
        <f>SUM(B36/B34)</f>
        <v>0.18181818181818182</v>
      </c>
      <c r="E36" s="276">
        <f>SUM(C36/B36)</f>
        <v>0.63149999999999995</v>
      </c>
      <c r="F36" s="277">
        <f>SUM(C36-B36)</f>
        <v>-73700</v>
      </c>
      <c r="G36" s="274"/>
      <c r="H36" s="277">
        <v>31900</v>
      </c>
      <c r="I36" s="274"/>
      <c r="J36" s="533"/>
    </row>
    <row r="37" spans="1:10" ht="15.75" x14ac:dyDescent="0.25">
      <c r="A37" s="266" t="s">
        <v>1975</v>
      </c>
      <c r="B37" s="269">
        <f>SUM(B17)</f>
        <v>300000</v>
      </c>
      <c r="C37" s="357">
        <v>162100</v>
      </c>
      <c r="D37" s="356">
        <f>SUM(B37/B34)</f>
        <v>0.27272727272727271</v>
      </c>
      <c r="E37" s="276">
        <f>SUM(C37/B37)</f>
        <v>0.54033333333333333</v>
      </c>
      <c r="F37" s="277">
        <f>SUM(C37-B37)</f>
        <v>-137900</v>
      </c>
      <c r="G37" s="275"/>
      <c r="H37" s="277">
        <v>64800</v>
      </c>
      <c r="I37" s="274"/>
      <c r="J37" s="533"/>
    </row>
    <row r="38" spans="1:10" ht="15.75" x14ac:dyDescent="0.25">
      <c r="A38" s="266" t="s">
        <v>21</v>
      </c>
      <c r="B38" s="269">
        <f>SUM(B22)</f>
        <v>300000</v>
      </c>
      <c r="C38" s="269">
        <v>3505</v>
      </c>
      <c r="D38" s="356">
        <f>SUM(B38/B34)</f>
        <v>0.27272727272727271</v>
      </c>
      <c r="E38" s="276">
        <f>SUM(C38/B38)</f>
        <v>1.1683333333333334E-2</v>
      </c>
      <c r="F38" s="277">
        <f>SUM(C38-B38)</f>
        <v>-296495</v>
      </c>
      <c r="G38" s="275"/>
      <c r="H38" s="277">
        <v>3505</v>
      </c>
      <c r="I38" s="274"/>
      <c r="J38" s="533"/>
    </row>
    <row r="39" spans="1:10" ht="15.75" x14ac:dyDescent="0.25">
      <c r="A39" s="266" t="s">
        <v>11</v>
      </c>
      <c r="B39" s="269">
        <f>SUM(B27)</f>
        <v>350000</v>
      </c>
      <c r="C39" s="357">
        <v>237115</v>
      </c>
      <c r="D39" s="356">
        <f>SUM(B39/B34)</f>
        <v>0.31818181818181818</v>
      </c>
      <c r="E39" s="276">
        <f>SUM(C39/B39)</f>
        <v>0.67747142857142861</v>
      </c>
      <c r="F39" s="277">
        <f>SUM(C39-B39)</f>
        <v>-112885</v>
      </c>
      <c r="G39" s="275" t="s">
        <v>1990</v>
      </c>
      <c r="H39" s="277">
        <v>49815</v>
      </c>
      <c r="I39" s="274"/>
      <c r="J39" s="533"/>
    </row>
    <row r="40" spans="1:10" ht="15.75" x14ac:dyDescent="0.25">
      <c r="A40" s="281" t="s">
        <v>1496</v>
      </c>
      <c r="B40" s="272">
        <f>SUM(B36:B39)</f>
        <v>1150000</v>
      </c>
      <c r="C40" s="272">
        <f>SUM(C36:C39)</f>
        <v>529020</v>
      </c>
      <c r="D40" s="292"/>
      <c r="E40" s="275"/>
      <c r="F40" s="275"/>
      <c r="G40" s="275"/>
      <c r="H40" s="277">
        <f>SUM(H36:H39)</f>
        <v>150020</v>
      </c>
    </row>
    <row r="41" spans="1:10" ht="15.75" x14ac:dyDescent="0.25">
      <c r="A41" s="318"/>
      <c r="B41" s="267"/>
      <c r="C41" s="267"/>
      <c r="D41" s="268"/>
      <c r="E41" s="275"/>
      <c r="F41" s="275"/>
      <c r="G41" s="275"/>
      <c r="H41" s="275"/>
    </row>
    <row r="42" spans="1:10" ht="15.75" x14ac:dyDescent="0.25">
      <c r="A42" s="273" t="s">
        <v>1807</v>
      </c>
      <c r="B42" s="289">
        <v>1500000</v>
      </c>
      <c r="C42" s="280"/>
      <c r="D42" s="285">
        <f>SUM(C49/B42)</f>
        <v>0</v>
      </c>
      <c r="E42" s="275"/>
      <c r="F42" s="275"/>
      <c r="G42" s="275"/>
      <c r="H42" s="275"/>
    </row>
    <row r="43" spans="1:10" ht="15.75" x14ac:dyDescent="0.25">
      <c r="A43" s="273" t="s">
        <v>1808</v>
      </c>
      <c r="B43" s="289">
        <v>1500000</v>
      </c>
      <c r="C43" s="280"/>
      <c r="D43" s="285">
        <f>SUM(C49/B43)</f>
        <v>0</v>
      </c>
      <c r="E43" s="275"/>
      <c r="F43" s="275"/>
      <c r="G43" s="275"/>
      <c r="H43" s="275"/>
    </row>
    <row r="44" spans="1:10" ht="47.25" x14ac:dyDescent="0.25">
      <c r="A44" s="273" t="s">
        <v>0</v>
      </c>
      <c r="B44" s="280" t="s">
        <v>1446</v>
      </c>
      <c r="C44" s="280" t="s">
        <v>702</v>
      </c>
      <c r="D44" s="285" t="s">
        <v>703</v>
      </c>
      <c r="E44" s="435" t="s">
        <v>1710</v>
      </c>
      <c r="F44" s="435" t="s">
        <v>1711</v>
      </c>
      <c r="G44" s="435"/>
      <c r="H44" s="274" t="s">
        <v>1789</v>
      </c>
    </row>
    <row r="45" spans="1:10" ht="15.75" x14ac:dyDescent="0.25">
      <c r="A45" s="266" t="s">
        <v>23</v>
      </c>
      <c r="B45" s="269">
        <f>SUM(B13)</f>
        <v>300000</v>
      </c>
      <c r="C45" s="269">
        <v>93800</v>
      </c>
      <c r="D45" s="356">
        <f>SUM(B45/B42)</f>
        <v>0.2</v>
      </c>
      <c r="E45" s="454">
        <f>SUM(C45/B45)</f>
        <v>0.31266666666666665</v>
      </c>
      <c r="F45" s="277">
        <f>SUM(C45-B45)</f>
        <v>-206200</v>
      </c>
      <c r="G45" s="453"/>
      <c r="H45" s="277">
        <v>44400</v>
      </c>
    </row>
    <row r="46" spans="1:10" ht="15.75" x14ac:dyDescent="0.25">
      <c r="A46" s="266" t="s">
        <v>1975</v>
      </c>
      <c r="B46" s="269">
        <f>SUM(B18)</f>
        <v>400000</v>
      </c>
      <c r="C46" s="408">
        <v>625050</v>
      </c>
      <c r="D46" s="356">
        <f>SUM(B46/B42)</f>
        <v>0.26666666666666666</v>
      </c>
      <c r="E46" s="454">
        <f>SUM(C46/B46)</f>
        <v>1.5626249999999999</v>
      </c>
      <c r="F46" s="277">
        <f>SUM(C46-B46)</f>
        <v>225050</v>
      </c>
      <c r="G46" s="453"/>
      <c r="H46" s="277">
        <v>106950</v>
      </c>
    </row>
    <row r="47" spans="1:10" ht="15.75" x14ac:dyDescent="0.25">
      <c r="A47" s="266" t="s">
        <v>21</v>
      </c>
      <c r="B47" s="269">
        <f>SUM(B23)</f>
        <v>450000</v>
      </c>
      <c r="C47" s="400">
        <v>177433</v>
      </c>
      <c r="D47" s="356">
        <f>SUM(B47/B42)</f>
        <v>0.3</v>
      </c>
      <c r="E47" s="454">
        <f>SUM(C47/B47)</f>
        <v>0.39429555555555557</v>
      </c>
      <c r="F47" s="277">
        <f>SUM(C47-B47)</f>
        <v>-272567</v>
      </c>
      <c r="G47" s="453"/>
      <c r="H47" s="277">
        <v>40033</v>
      </c>
    </row>
    <row r="48" spans="1:10" ht="15.75" x14ac:dyDescent="0.25">
      <c r="A48" s="266" t="s">
        <v>11</v>
      </c>
      <c r="B48" s="269">
        <f>SUM(B28)</f>
        <v>400000</v>
      </c>
      <c r="C48" s="269">
        <v>404865</v>
      </c>
      <c r="D48" s="356">
        <f>SUM(B48/B42)</f>
        <v>0.26666666666666666</v>
      </c>
      <c r="E48" s="454">
        <f>SUM(C48/B48)</f>
        <v>1.0121625000000001</v>
      </c>
      <c r="F48" s="277">
        <f>SUM(C48-B48)</f>
        <v>4865</v>
      </c>
      <c r="G48" s="453"/>
      <c r="H48" s="277">
        <v>77865</v>
      </c>
    </row>
    <row r="49" spans="1:8" ht="15.75" x14ac:dyDescent="0.25">
      <c r="A49" s="282" t="s">
        <v>1496</v>
      </c>
      <c r="B49" s="280">
        <f>SUM(B45:B48)</f>
        <v>1550000</v>
      </c>
      <c r="C49" s="280"/>
      <c r="D49" s="285"/>
      <c r="E49" s="381"/>
      <c r="F49" s="275"/>
      <c r="G49" s="275"/>
      <c r="H49" s="278">
        <f>SUM(H45:H48)</f>
        <v>269248</v>
      </c>
    </row>
    <row r="50" spans="1:8" ht="15.75" x14ac:dyDescent="0.25">
      <c r="A50" s="318"/>
      <c r="B50" s="267"/>
      <c r="C50" s="267"/>
      <c r="D50" s="268"/>
      <c r="E50" s="275"/>
      <c r="F50" s="275"/>
      <c r="G50" s="275"/>
      <c r="H50" s="275"/>
    </row>
    <row r="51" spans="1:8" ht="15.75" x14ac:dyDescent="0.25">
      <c r="A51" s="283" t="s">
        <v>1809</v>
      </c>
      <c r="B51" s="290">
        <v>2500000</v>
      </c>
      <c r="C51" s="286"/>
      <c r="D51" s="293"/>
      <c r="E51" s="275"/>
      <c r="F51" s="275"/>
      <c r="G51" s="275"/>
      <c r="H51" s="275"/>
    </row>
    <row r="52" spans="1:8" ht="47.25" x14ac:dyDescent="0.25">
      <c r="A52" s="283" t="s">
        <v>0</v>
      </c>
      <c r="B52" s="286" t="s">
        <v>1447</v>
      </c>
      <c r="C52" s="286" t="s">
        <v>702</v>
      </c>
      <c r="D52" s="293" t="s">
        <v>703</v>
      </c>
      <c r="E52" s="435" t="s">
        <v>1710</v>
      </c>
      <c r="F52" s="435" t="s">
        <v>1722</v>
      </c>
      <c r="G52" s="435"/>
      <c r="H52" s="274" t="s">
        <v>1789</v>
      </c>
    </row>
    <row r="53" spans="1:8" ht="15.75" x14ac:dyDescent="0.25">
      <c r="A53" s="266" t="s">
        <v>23</v>
      </c>
      <c r="B53" s="269">
        <f>SUM(B14)</f>
        <v>250000</v>
      </c>
      <c r="C53" s="269">
        <v>43300</v>
      </c>
      <c r="D53" s="356">
        <f>SUM(B53/B51)</f>
        <v>0.1</v>
      </c>
      <c r="E53" s="445">
        <f>SUM(C53/B53)</f>
        <v>0.17319999999999999</v>
      </c>
      <c r="F53" s="277"/>
      <c r="G53" s="277"/>
      <c r="H53" s="277">
        <v>13800</v>
      </c>
    </row>
    <row r="54" spans="1:8" ht="15.75" x14ac:dyDescent="0.25">
      <c r="A54" s="266" t="s">
        <v>1975</v>
      </c>
      <c r="B54" s="269">
        <f>SUM(B19)</f>
        <v>900000</v>
      </c>
      <c r="C54" s="269">
        <v>488500</v>
      </c>
      <c r="D54" s="356">
        <f>SUM(B54/B51)</f>
        <v>0.36</v>
      </c>
      <c r="E54" s="445">
        <f>SUM(C54/B54)</f>
        <v>0.5427777777777778</v>
      </c>
      <c r="F54" s="277"/>
      <c r="G54" s="277"/>
      <c r="H54" s="543">
        <v>49900</v>
      </c>
    </row>
    <row r="55" spans="1:8" ht="15.75" x14ac:dyDescent="0.25">
      <c r="A55" s="266" t="s">
        <v>21</v>
      </c>
      <c r="B55" s="269">
        <f>SUM(B24)</f>
        <v>900000</v>
      </c>
      <c r="C55" s="269">
        <v>1324428</v>
      </c>
      <c r="D55" s="356">
        <f>SUM(B55/B51)</f>
        <v>0.36</v>
      </c>
      <c r="E55" s="445">
        <f>SUM(C55/B55)</f>
        <v>1.4715866666666666</v>
      </c>
      <c r="F55" s="277"/>
      <c r="G55" s="277"/>
      <c r="H55" s="277">
        <v>19028</v>
      </c>
    </row>
    <row r="56" spans="1:8" ht="15.75" x14ac:dyDescent="0.25">
      <c r="A56" s="266" t="s">
        <v>11</v>
      </c>
      <c r="B56" s="269">
        <f>SUM(B29)</f>
        <v>675000</v>
      </c>
      <c r="C56" s="269">
        <v>301915</v>
      </c>
      <c r="D56" s="356">
        <f>SUM(B56/B51)</f>
        <v>0.27</v>
      </c>
      <c r="E56" s="445">
        <f>SUM(C56/B56)</f>
        <v>0.4472814814814815</v>
      </c>
      <c r="F56" s="277"/>
      <c r="G56" s="277"/>
      <c r="H56" s="277">
        <v>23115</v>
      </c>
    </row>
    <row r="57" spans="1:8" ht="15.75" x14ac:dyDescent="0.25">
      <c r="A57" s="287" t="s">
        <v>1496</v>
      </c>
      <c r="B57" s="286">
        <f>SUM(B53:B56)</f>
        <v>2725000</v>
      </c>
      <c r="C57" s="286">
        <f>SUM(C53:C56)</f>
        <v>2158143</v>
      </c>
      <c r="D57" s="293"/>
      <c r="E57" s="275"/>
      <c r="F57" s="275"/>
      <c r="G57" s="275"/>
      <c r="H57" s="278">
        <f>SUM(H53:H56)</f>
        <v>105843</v>
      </c>
    </row>
    <row r="58" spans="1:8" ht="15.75" x14ac:dyDescent="0.25">
      <c r="A58" s="270"/>
      <c r="B58" s="269"/>
      <c r="C58" s="267"/>
      <c r="D58" s="268"/>
      <c r="E58" s="275"/>
      <c r="F58" s="275"/>
      <c r="G58" s="275"/>
      <c r="H58" s="275"/>
    </row>
    <row r="59" spans="1:8" ht="15.75" x14ac:dyDescent="0.25">
      <c r="A59" s="329" t="s">
        <v>1499</v>
      </c>
      <c r="B59" s="330">
        <f>SUM(B5)</f>
        <v>5100000</v>
      </c>
      <c r="C59" s="330"/>
      <c r="D59" s="331"/>
      <c r="E59" s="275"/>
      <c r="F59" s="275"/>
      <c r="G59" s="275"/>
      <c r="H59" s="275"/>
    </row>
    <row r="60" spans="1:8" ht="15.75" x14ac:dyDescent="0.25">
      <c r="A60" s="271" t="s">
        <v>1500</v>
      </c>
      <c r="B60" s="272">
        <f>SUM(B57+B49+B40)</f>
        <v>5425000</v>
      </c>
      <c r="C60" s="272"/>
      <c r="D60" s="292"/>
      <c r="E60" s="275"/>
      <c r="F60" s="275"/>
      <c r="G60" s="275"/>
      <c r="H60" s="275"/>
    </row>
    <row r="61" spans="1:8" ht="15.75" x14ac:dyDescent="0.25">
      <c r="A61" s="274"/>
      <c r="B61" s="278"/>
      <c r="C61" s="278"/>
      <c r="D61" s="279"/>
      <c r="E61" s="275"/>
      <c r="F61" s="275"/>
      <c r="G61" s="275"/>
      <c r="H61" s="275"/>
    </row>
    <row r="62" spans="1:8" ht="15.75" x14ac:dyDescent="0.25">
      <c r="A62" s="274"/>
      <c r="B62" s="278"/>
      <c r="C62" s="278"/>
      <c r="D62" s="279"/>
      <c r="E62" s="275"/>
      <c r="F62" s="275"/>
      <c r="G62" s="275"/>
      <c r="H62" s="275"/>
    </row>
    <row r="63" spans="1:8" ht="15.75" x14ac:dyDescent="0.25">
      <c r="A63" s="274"/>
      <c r="B63" s="278"/>
      <c r="C63" s="278"/>
      <c r="D63" s="279"/>
      <c r="E63" s="275"/>
      <c r="F63" s="275"/>
      <c r="G63" s="275"/>
      <c r="H63" s="275"/>
    </row>
    <row r="64" spans="1:8" ht="63" x14ac:dyDescent="0.25">
      <c r="A64" s="332" t="s">
        <v>1451</v>
      </c>
      <c r="B64" s="333" t="s">
        <v>1448</v>
      </c>
      <c r="C64" s="333" t="s">
        <v>1628</v>
      </c>
      <c r="D64" s="410" t="s">
        <v>1636</v>
      </c>
      <c r="E64" s="410" t="s">
        <v>1634</v>
      </c>
      <c r="F64" s="275"/>
      <c r="G64" s="275"/>
      <c r="H64" s="275"/>
    </row>
    <row r="65" spans="1:8" ht="15.75" x14ac:dyDescent="0.25">
      <c r="A65" s="296" t="s">
        <v>1449</v>
      </c>
      <c r="B65" s="267">
        <f>SUM(B12:B14)</f>
        <v>750000</v>
      </c>
      <c r="C65" s="268">
        <f>SUM(B65/B69)</f>
        <v>0.13824884792626729</v>
      </c>
      <c r="D65" s="269"/>
      <c r="E65" s="356"/>
      <c r="F65" s="275"/>
      <c r="G65" s="275"/>
      <c r="H65" s="275"/>
    </row>
    <row r="66" spans="1:8" ht="15.75" x14ac:dyDescent="0.25">
      <c r="A66" s="296" t="s">
        <v>1973</v>
      </c>
      <c r="B66" s="267">
        <f>SUM(B17:B19)</f>
        <v>1600000</v>
      </c>
      <c r="C66" s="268">
        <f>SUM(B66/B69)</f>
        <v>0.29493087557603687</v>
      </c>
      <c r="D66" s="269"/>
      <c r="E66" s="356"/>
      <c r="F66" s="275"/>
      <c r="G66" s="275"/>
      <c r="H66" s="275"/>
    </row>
    <row r="67" spans="1:8" ht="15.75" x14ac:dyDescent="0.25">
      <c r="A67" s="296" t="s">
        <v>1453</v>
      </c>
      <c r="B67" s="267">
        <f>SUM(B22:B24)</f>
        <v>1650000</v>
      </c>
      <c r="C67" s="268">
        <f>SUM(B67/B69)</f>
        <v>0.30414746543778803</v>
      </c>
      <c r="D67" s="269"/>
      <c r="E67" s="356"/>
      <c r="F67" s="275"/>
      <c r="G67" s="275"/>
      <c r="H67" s="275"/>
    </row>
    <row r="68" spans="1:8" ht="15.75" x14ac:dyDescent="0.25">
      <c r="A68" s="296" t="s">
        <v>1454</v>
      </c>
      <c r="B68" s="267">
        <f>SUM(B27:B29)</f>
        <v>1425000</v>
      </c>
      <c r="C68" s="268">
        <f>SUM(B68/B69)</f>
        <v>0.26267281105990781</v>
      </c>
      <c r="D68" s="269"/>
      <c r="E68" s="356"/>
      <c r="F68" s="275"/>
      <c r="G68" s="275"/>
      <c r="H68" s="275"/>
    </row>
    <row r="69" spans="1:8" ht="15.75" x14ac:dyDescent="0.25">
      <c r="A69" s="297" t="s">
        <v>1455</v>
      </c>
      <c r="B69" s="284">
        <f>SUM(B65:B68)</f>
        <v>5425000</v>
      </c>
      <c r="C69" s="291">
        <f>SUM(C65:C68)</f>
        <v>1</v>
      </c>
      <c r="D69" s="411">
        <f>SUM(D65:D68)</f>
        <v>0</v>
      </c>
      <c r="E69" s="412">
        <f>SUM(E65:E68)</f>
        <v>0</v>
      </c>
      <c r="F69" s="275"/>
      <c r="G69" s="275"/>
      <c r="H69" s="275"/>
    </row>
    <row r="70" spans="1:8" ht="15.75" x14ac:dyDescent="0.25">
      <c r="A70" s="276"/>
      <c r="B70" s="277"/>
      <c r="C70" s="278"/>
      <c r="D70" s="279"/>
      <c r="E70" s="275"/>
      <c r="F70" s="275"/>
      <c r="G70" s="275"/>
      <c r="H70" s="275"/>
    </row>
    <row r="71" spans="1:8" ht="15.75" x14ac:dyDescent="0.25">
      <c r="A71" s="296" t="s">
        <v>1637</v>
      </c>
      <c r="B71" s="267" t="s">
        <v>1638</v>
      </c>
      <c r="C71" s="267" t="s">
        <v>702</v>
      </c>
      <c r="D71" s="268" t="s">
        <v>1639</v>
      </c>
      <c r="E71" s="275"/>
      <c r="F71" s="275"/>
      <c r="G71" s="275"/>
      <c r="H71" s="275"/>
    </row>
    <row r="72" spans="1:8" ht="15.75" x14ac:dyDescent="0.25">
      <c r="A72" s="266" t="s">
        <v>1097</v>
      </c>
      <c r="B72" s="269">
        <v>1100000</v>
      </c>
      <c r="C72" s="267"/>
      <c r="D72" s="268"/>
      <c r="E72" s="275"/>
      <c r="F72" s="275"/>
      <c r="G72" s="275"/>
      <c r="H72" s="275"/>
    </row>
    <row r="73" spans="1:8" ht="15.75" x14ac:dyDescent="0.25">
      <c r="A73" s="266" t="s">
        <v>1457</v>
      </c>
      <c r="B73" s="269"/>
      <c r="C73" s="267"/>
      <c r="D73" s="268"/>
      <c r="E73" s="275"/>
      <c r="F73" s="275"/>
      <c r="G73" s="275"/>
      <c r="H73" s="275"/>
    </row>
    <row r="74" spans="1:8" ht="15.75" x14ac:dyDescent="0.25">
      <c r="A74" s="266" t="s">
        <v>1099</v>
      </c>
      <c r="B74" s="269">
        <v>550000</v>
      </c>
      <c r="C74" s="267"/>
      <c r="D74" s="268"/>
      <c r="E74" s="275"/>
      <c r="F74" s="275"/>
      <c r="G74" s="275"/>
      <c r="H74" s="275"/>
    </row>
    <row r="75" spans="1:8" ht="15.75" x14ac:dyDescent="0.25">
      <c r="A75" s="275"/>
      <c r="B75" s="277"/>
      <c r="C75" s="278"/>
      <c r="D75" s="279"/>
      <c r="E75" s="275"/>
      <c r="F75" s="275"/>
      <c r="G75" s="275"/>
      <c r="H75" s="275"/>
    </row>
    <row r="76" spans="1:8" x14ac:dyDescent="0.25">
      <c r="A76" t="s">
        <v>1974</v>
      </c>
    </row>
    <row r="77" spans="1:8" x14ac:dyDescent="0.25">
      <c r="A77" t="s">
        <v>23</v>
      </c>
      <c r="B77" s="456"/>
      <c r="C77" s="455" t="e">
        <f>SUM(B77/#REF!)</f>
        <v>#REF!</v>
      </c>
    </row>
    <row r="78" spans="1:8" x14ac:dyDescent="0.25">
      <c r="A78" t="s">
        <v>11</v>
      </c>
      <c r="B78" s="456"/>
      <c r="C78" s="455" t="e">
        <f>SUM(B78/#REF!)</f>
        <v>#REF!</v>
      </c>
    </row>
    <row r="79" spans="1:8" x14ac:dyDescent="0.25">
      <c r="A79" t="s">
        <v>1936</v>
      </c>
      <c r="B79" s="456"/>
      <c r="C79" s="455" t="e">
        <f>SUM(B79/#REF!)</f>
        <v>#REF!</v>
      </c>
    </row>
    <row r="80" spans="1:8" x14ac:dyDescent="0.25">
      <c r="A80" t="s">
        <v>66</v>
      </c>
      <c r="B80" s="456"/>
      <c r="C80" s="455" t="e">
        <f>SUM(B80/#REF!)</f>
        <v>#REF!</v>
      </c>
    </row>
    <row r="81" spans="1:3" x14ac:dyDescent="0.25">
      <c r="B81" s="456"/>
      <c r="C81" s="455"/>
    </row>
    <row r="82" spans="1:3" x14ac:dyDescent="0.25">
      <c r="A82" t="s">
        <v>1835</v>
      </c>
      <c r="B82" s="456"/>
      <c r="C82" s="455"/>
    </row>
    <row r="83" spans="1:3" x14ac:dyDescent="0.25">
      <c r="A83" t="s">
        <v>23</v>
      </c>
      <c r="B83" s="456"/>
      <c r="C83" s="455" t="e">
        <f>SUM(B83/#REF!)</f>
        <v>#REF!</v>
      </c>
    </row>
    <row r="84" spans="1:3" x14ac:dyDescent="0.25">
      <c r="A84" t="s">
        <v>11</v>
      </c>
      <c r="B84" s="456"/>
      <c r="C84" s="455" t="e">
        <f>SUM(B84/#REF!)</f>
        <v>#REF!</v>
      </c>
    </row>
    <row r="85" spans="1:3" x14ac:dyDescent="0.25">
      <c r="A85" t="s">
        <v>1936</v>
      </c>
      <c r="B85" s="456"/>
      <c r="C85" s="455" t="e">
        <f>SUM(B85/#REF!)</f>
        <v>#REF!</v>
      </c>
    </row>
    <row r="86" spans="1:3" x14ac:dyDescent="0.25">
      <c r="A86" t="s">
        <v>66</v>
      </c>
      <c r="B86" s="456"/>
      <c r="C86" s="455" t="e">
        <f>SUM(B86/#REF!)</f>
        <v>#REF!</v>
      </c>
    </row>
    <row r="87" spans="1:3" x14ac:dyDescent="0.25">
      <c r="B87" s="456"/>
    </row>
    <row r="89" spans="1:3" x14ac:dyDescent="0.25">
      <c r="A89" t="s">
        <v>1854</v>
      </c>
    </row>
    <row r="90" spans="1:3" x14ac:dyDescent="0.25">
      <c r="A90" t="s">
        <v>23</v>
      </c>
      <c r="B90" s="456"/>
      <c r="C90" s="455" t="e">
        <f>SUM(B90/#REF!)</f>
        <v>#REF!</v>
      </c>
    </row>
    <row r="91" spans="1:3" x14ac:dyDescent="0.25">
      <c r="A91" t="s">
        <v>11</v>
      </c>
      <c r="B91" s="456"/>
      <c r="C91" s="455" t="e">
        <f>SUM(B91/#REF!)</f>
        <v>#REF!</v>
      </c>
    </row>
    <row r="92" spans="1:3" x14ac:dyDescent="0.25">
      <c r="A92" t="s">
        <v>1936</v>
      </c>
      <c r="B92" s="456"/>
      <c r="C92" s="455" t="e">
        <f>SUM(B92/#REF!)</f>
        <v>#REF!</v>
      </c>
    </row>
    <row r="93" spans="1:3" x14ac:dyDescent="0.25">
      <c r="A93" t="s">
        <v>66</v>
      </c>
      <c r="B93" s="456"/>
      <c r="C93" s="455" t="e">
        <f>SUM(B93/#REF!)</f>
        <v>#REF!</v>
      </c>
    </row>
  </sheetData>
  <mergeCells count="2">
    <mergeCell ref="A9:B9"/>
    <mergeCell ref="A32:D3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workbookViewId="0">
      <selection activeCell="F35" sqref="F35"/>
    </sheetView>
  </sheetViews>
  <sheetFormatPr defaultRowHeight="15.75" x14ac:dyDescent="0.25"/>
  <cols>
    <col min="1" max="1" width="28.7109375" style="275" customWidth="1"/>
    <col min="2" max="2" width="22.42578125" style="277" customWidth="1"/>
    <col min="3" max="3" width="15.85546875" style="278" bestFit="1" customWidth="1"/>
    <col min="4" max="4" width="18.28515625" style="279" customWidth="1"/>
    <col min="5" max="5" width="11.28515625" style="275" bestFit="1" customWidth="1"/>
    <col min="6" max="6" width="13.140625" style="275" customWidth="1"/>
    <col min="7" max="7" width="16.42578125" style="275" customWidth="1"/>
    <col min="8" max="8" width="18.28515625" style="275" customWidth="1"/>
    <col min="9" max="10" width="9.140625" style="275"/>
    <col min="11" max="11" width="9.7109375" style="275" bestFit="1" customWidth="1"/>
    <col min="12" max="12" width="9.5703125" style="275" bestFit="1" customWidth="1"/>
    <col min="13" max="16384" width="9.140625" style="275"/>
  </cols>
  <sheetData>
    <row r="1" spans="1:8" ht="31.5" x14ac:dyDescent="0.25">
      <c r="A1" s="270"/>
      <c r="B1" s="398" t="s">
        <v>1728</v>
      </c>
      <c r="C1" s="284" t="s">
        <v>1612</v>
      </c>
      <c r="D1" s="395" t="s">
        <v>1729</v>
      </c>
      <c r="E1" s="494" t="s">
        <v>1421</v>
      </c>
    </row>
    <row r="2" spans="1:8" x14ac:dyDescent="0.25">
      <c r="A2" s="320" t="s">
        <v>212</v>
      </c>
      <c r="B2" s="397">
        <v>2000000</v>
      </c>
      <c r="C2" s="269">
        <v>1500000</v>
      </c>
      <c r="D2" s="269">
        <v>1500000</v>
      </c>
      <c r="E2" s="272"/>
    </row>
    <row r="3" spans="1:8" x14ac:dyDescent="0.25">
      <c r="A3" s="321" t="s">
        <v>1737</v>
      </c>
      <c r="B3" s="397">
        <v>500000</v>
      </c>
      <c r="C3" s="269">
        <v>250000</v>
      </c>
      <c r="D3" s="269">
        <v>250000</v>
      </c>
      <c r="E3" s="495">
        <v>250000</v>
      </c>
    </row>
    <row r="4" spans="1:8" x14ac:dyDescent="0.25">
      <c r="A4" s="322" t="s">
        <v>214</v>
      </c>
      <c r="B4" s="397">
        <v>300000</v>
      </c>
      <c r="C4" s="269">
        <v>300000</v>
      </c>
      <c r="D4" s="269">
        <v>300000</v>
      </c>
      <c r="E4" s="272"/>
    </row>
    <row r="5" spans="1:8" x14ac:dyDescent="0.25">
      <c r="A5" s="394" t="s">
        <v>1448</v>
      </c>
      <c r="B5" s="393">
        <f>SUM(B2:B4)</f>
        <v>2800000</v>
      </c>
      <c r="C5" s="284">
        <f>SUM(C2:C4)</f>
        <v>2050000</v>
      </c>
      <c r="D5" s="284">
        <f>SUM(D2:D4)</f>
        <v>2050000</v>
      </c>
      <c r="E5" s="272"/>
    </row>
    <row r="9" spans="1:8" s="274" customFormat="1" x14ac:dyDescent="0.25">
      <c r="A9" s="571" t="s">
        <v>1730</v>
      </c>
      <c r="B9" s="572"/>
      <c r="C9" s="317"/>
      <c r="D9" s="317"/>
    </row>
    <row r="10" spans="1:8" s="274" customFormat="1" x14ac:dyDescent="0.25">
      <c r="A10" s="316"/>
      <c r="B10" s="315"/>
      <c r="C10" s="317"/>
      <c r="D10" s="317"/>
    </row>
    <row r="11" spans="1:8" s="274" customFormat="1" x14ac:dyDescent="0.25">
      <c r="A11" s="319" t="s">
        <v>1493</v>
      </c>
      <c r="B11" s="319"/>
      <c r="C11" s="317"/>
      <c r="D11" s="319" t="s">
        <v>1494</v>
      </c>
      <c r="E11" s="319"/>
      <c r="F11" s="266" t="s">
        <v>702</v>
      </c>
      <c r="G11" s="266" t="s">
        <v>1544</v>
      </c>
      <c r="H11" s="266" t="s">
        <v>1693</v>
      </c>
    </row>
    <row r="12" spans="1:8" s="274" customFormat="1" x14ac:dyDescent="0.25">
      <c r="A12" s="320" t="s">
        <v>1734</v>
      </c>
      <c r="B12" s="323">
        <v>300000</v>
      </c>
      <c r="C12" s="317"/>
      <c r="D12" s="320" t="s">
        <v>1734</v>
      </c>
      <c r="E12" s="496">
        <v>65000</v>
      </c>
      <c r="F12" s="400"/>
      <c r="G12" s="392">
        <f>SUM(F12/E12)</f>
        <v>0</v>
      </c>
      <c r="H12" s="406"/>
    </row>
    <row r="13" spans="1:8" s="274" customFormat="1" x14ac:dyDescent="0.25">
      <c r="A13" s="321" t="s">
        <v>1738</v>
      </c>
      <c r="B13" s="324"/>
      <c r="C13" s="317"/>
      <c r="D13" s="321" t="s">
        <v>1738</v>
      </c>
      <c r="E13" s="497">
        <v>50000</v>
      </c>
      <c r="F13" s="379"/>
      <c r="G13" s="392">
        <f>SUM(F13/E13)</f>
        <v>0</v>
      </c>
      <c r="H13" s="406"/>
    </row>
    <row r="14" spans="1:8" s="274" customFormat="1" x14ac:dyDescent="0.25">
      <c r="A14" s="322" t="s">
        <v>1741</v>
      </c>
      <c r="B14" s="325"/>
      <c r="C14" s="317"/>
      <c r="D14" s="322" t="s">
        <v>1741</v>
      </c>
      <c r="E14" s="498">
        <v>25000</v>
      </c>
      <c r="F14" s="379"/>
      <c r="G14" s="392"/>
      <c r="H14" s="406"/>
    </row>
    <row r="15" spans="1:8" s="274" customFormat="1" x14ac:dyDescent="0.25">
      <c r="A15" s="319"/>
      <c r="B15" s="319"/>
      <c r="C15" s="317"/>
      <c r="D15" s="342"/>
      <c r="E15" s="342"/>
    </row>
    <row r="16" spans="1:8" s="274" customFormat="1" x14ac:dyDescent="0.25">
      <c r="A16" s="319" t="s">
        <v>1481</v>
      </c>
      <c r="B16" s="319"/>
      <c r="C16" s="317"/>
      <c r="D16" s="317"/>
    </row>
    <row r="17" spans="1:5" s="274" customFormat="1" x14ac:dyDescent="0.25">
      <c r="A17" s="320" t="s">
        <v>1734</v>
      </c>
      <c r="B17" s="323">
        <v>310000</v>
      </c>
      <c r="C17" s="317"/>
      <c r="D17" s="317"/>
    </row>
    <row r="18" spans="1:5" s="274" customFormat="1" x14ac:dyDescent="0.25">
      <c r="A18" s="321" t="s">
        <v>1738</v>
      </c>
      <c r="B18" s="324"/>
      <c r="C18" s="317"/>
      <c r="D18" s="317"/>
    </row>
    <row r="19" spans="1:5" s="274" customFormat="1" x14ac:dyDescent="0.25">
      <c r="A19" s="322" t="s">
        <v>1741</v>
      </c>
      <c r="B19" s="325"/>
      <c r="C19" s="317"/>
      <c r="D19" s="317"/>
    </row>
    <row r="20" spans="1:5" s="274" customFormat="1" x14ac:dyDescent="0.25">
      <c r="A20" s="319"/>
      <c r="B20" s="319"/>
      <c r="C20" s="317"/>
      <c r="D20" s="396" t="s">
        <v>1735</v>
      </c>
      <c r="E20" s="278">
        <f>SUM(B12+B17+B22+B27+B32)</f>
        <v>1495000</v>
      </c>
    </row>
    <row r="21" spans="1:5" s="274" customFormat="1" x14ac:dyDescent="0.25">
      <c r="A21" s="319" t="s">
        <v>94</v>
      </c>
      <c r="B21" s="319"/>
      <c r="C21" s="317"/>
      <c r="D21" s="396" t="s">
        <v>213</v>
      </c>
      <c r="E21" s="278">
        <f>SUM(B13+B18+B23+B28+B33)</f>
        <v>0</v>
      </c>
    </row>
    <row r="22" spans="1:5" s="274" customFormat="1" x14ac:dyDescent="0.25">
      <c r="A22" s="320" t="s">
        <v>1734</v>
      </c>
      <c r="B22" s="323">
        <v>110000</v>
      </c>
      <c r="C22" s="317"/>
      <c r="D22" s="396" t="s">
        <v>214</v>
      </c>
      <c r="E22" s="278">
        <f>SUM(B14+B19+B24+B29+B34)</f>
        <v>0</v>
      </c>
    </row>
    <row r="23" spans="1:5" s="274" customFormat="1" x14ac:dyDescent="0.25">
      <c r="A23" s="321" t="s">
        <v>1738</v>
      </c>
      <c r="B23" s="324"/>
      <c r="C23" s="317"/>
      <c r="D23" s="317"/>
    </row>
    <row r="24" spans="1:5" s="274" customFormat="1" x14ac:dyDescent="0.25">
      <c r="A24" s="322" t="s">
        <v>1741</v>
      </c>
      <c r="B24" s="325"/>
      <c r="C24" s="278"/>
      <c r="D24" s="279"/>
    </row>
    <row r="25" spans="1:5" s="274" customFormat="1" x14ac:dyDescent="0.25">
      <c r="A25" s="319"/>
      <c r="B25" s="319"/>
      <c r="C25" s="317"/>
      <c r="D25" s="317"/>
    </row>
    <row r="26" spans="1:5" s="274" customFormat="1" x14ac:dyDescent="0.25">
      <c r="A26" s="319" t="s">
        <v>21</v>
      </c>
      <c r="B26" s="319"/>
      <c r="C26" s="317"/>
      <c r="D26" s="317"/>
    </row>
    <row r="27" spans="1:5" s="274" customFormat="1" x14ac:dyDescent="0.25">
      <c r="A27" s="320" t="s">
        <v>1734</v>
      </c>
      <c r="B27" s="323">
        <v>500000</v>
      </c>
      <c r="C27" s="317"/>
      <c r="D27" s="317"/>
    </row>
    <row r="28" spans="1:5" s="274" customFormat="1" x14ac:dyDescent="0.25">
      <c r="A28" s="321" t="s">
        <v>1738</v>
      </c>
      <c r="B28" s="324"/>
      <c r="C28" s="317"/>
      <c r="D28" s="317"/>
    </row>
    <row r="29" spans="1:5" s="274" customFormat="1" x14ac:dyDescent="0.25">
      <c r="A29" s="322" t="s">
        <v>1741</v>
      </c>
      <c r="B29" s="325"/>
      <c r="C29" s="317"/>
      <c r="D29" s="317"/>
    </row>
    <row r="30" spans="1:5" s="274" customFormat="1" x14ac:dyDescent="0.25">
      <c r="A30" s="319"/>
      <c r="B30" s="326"/>
      <c r="C30" s="317"/>
      <c r="D30" s="317"/>
    </row>
    <row r="31" spans="1:5" s="274" customFormat="1" x14ac:dyDescent="0.25">
      <c r="A31" s="319" t="s">
        <v>11</v>
      </c>
      <c r="B31" s="319"/>
      <c r="C31" s="317"/>
      <c r="D31" s="317"/>
    </row>
    <row r="32" spans="1:5" s="274" customFormat="1" x14ac:dyDescent="0.25">
      <c r="A32" s="320" t="s">
        <v>1734</v>
      </c>
      <c r="B32" s="323">
        <v>275000</v>
      </c>
      <c r="C32" s="317"/>
      <c r="D32" s="317"/>
    </row>
    <row r="33" spans="1:12" s="274" customFormat="1" x14ac:dyDescent="0.25">
      <c r="A33" s="321" t="s">
        <v>1738</v>
      </c>
      <c r="B33" s="324"/>
      <c r="C33" s="317"/>
      <c r="D33" s="317"/>
    </row>
    <row r="34" spans="1:12" s="274" customFormat="1" x14ac:dyDescent="0.25">
      <c r="A34" s="322" t="s">
        <v>1741</v>
      </c>
      <c r="B34" s="325"/>
      <c r="C34" s="278"/>
      <c r="D34" s="279"/>
    </row>
    <row r="35" spans="1:12" s="274" customFormat="1" x14ac:dyDescent="0.25">
      <c r="A35" s="319"/>
      <c r="B35" s="326"/>
      <c r="C35" s="278"/>
      <c r="D35" s="279"/>
    </row>
    <row r="36" spans="1:12" s="274" customFormat="1" x14ac:dyDescent="0.25">
      <c r="A36" s="319"/>
      <c r="B36" s="326"/>
      <c r="C36" s="278"/>
      <c r="D36" s="279"/>
    </row>
    <row r="37" spans="1:12" s="274" customFormat="1" x14ac:dyDescent="0.25">
      <c r="A37" s="571" t="s">
        <v>1743</v>
      </c>
      <c r="B37" s="572"/>
      <c r="C37" s="573"/>
      <c r="D37" s="574"/>
    </row>
    <row r="38" spans="1:12" s="274" customFormat="1" x14ac:dyDescent="0.25">
      <c r="A38" s="437" t="s">
        <v>1745</v>
      </c>
      <c r="B38" s="442">
        <v>1000000</v>
      </c>
      <c r="C38" s="438"/>
      <c r="D38" s="443">
        <f>SUM(C46/B38)</f>
        <v>1.2421180000000001</v>
      </c>
    </row>
    <row r="39" spans="1:12" s="274" customFormat="1" x14ac:dyDescent="0.25">
      <c r="A39" s="281" t="s">
        <v>1736</v>
      </c>
      <c r="B39" s="439">
        <v>900000</v>
      </c>
      <c r="C39" s="440"/>
      <c r="D39" s="441">
        <f>SUM(C46/B39)</f>
        <v>1.3801311111111112</v>
      </c>
    </row>
    <row r="40" spans="1:12" s="274" customFormat="1" ht="47.25" x14ac:dyDescent="0.25">
      <c r="A40" s="294" t="s">
        <v>0</v>
      </c>
      <c r="B40" s="288" t="s">
        <v>1734</v>
      </c>
      <c r="C40" s="288" t="s">
        <v>702</v>
      </c>
      <c r="D40" s="295" t="s">
        <v>703</v>
      </c>
      <c r="E40" s="435" t="s">
        <v>1710</v>
      </c>
      <c r="F40" s="435" t="s">
        <v>1711</v>
      </c>
      <c r="K40" s="266" t="s">
        <v>1913</v>
      </c>
      <c r="L40" s="266"/>
    </row>
    <row r="41" spans="1:12" s="274" customFormat="1" x14ac:dyDescent="0.25">
      <c r="A41" s="266" t="s">
        <v>23</v>
      </c>
      <c r="B41" s="269">
        <v>275000</v>
      </c>
      <c r="C41" s="269">
        <v>271250</v>
      </c>
      <c r="D41" s="356">
        <f>SUM(B41/B39)</f>
        <v>0.30555555555555558</v>
      </c>
      <c r="E41" s="276">
        <f>SUM(C41/B41)</f>
        <v>0.98636363636363633</v>
      </c>
      <c r="F41" s="277">
        <f>SUM(C41-B41)</f>
        <v>-3750</v>
      </c>
      <c r="K41" s="266" t="s">
        <v>23</v>
      </c>
      <c r="L41" s="269">
        <v>6300</v>
      </c>
    </row>
    <row r="42" spans="1:12" x14ac:dyDescent="0.25">
      <c r="A42" s="266" t="s">
        <v>66</v>
      </c>
      <c r="B42" s="269">
        <f>SUM(B17)</f>
        <v>310000</v>
      </c>
      <c r="C42" s="357">
        <v>52600</v>
      </c>
      <c r="D42" s="356">
        <f>SUM(B42/B39)</f>
        <v>0.34444444444444444</v>
      </c>
      <c r="E42" s="276">
        <f>SUM(C42/B42)</f>
        <v>0.16967741935483871</v>
      </c>
      <c r="F42" s="277">
        <f>SUM(C42-B42)</f>
        <v>-257400</v>
      </c>
      <c r="K42" s="266" t="s">
        <v>66</v>
      </c>
      <c r="L42" s="269">
        <v>2100</v>
      </c>
    </row>
    <row r="43" spans="1:12" x14ac:dyDescent="0.25">
      <c r="A43" s="266" t="s">
        <v>94</v>
      </c>
      <c r="B43" s="269">
        <v>120000</v>
      </c>
      <c r="C43" s="269">
        <v>33000</v>
      </c>
      <c r="D43" s="356">
        <f>SUM(B43/B39)</f>
        <v>0.13333333333333333</v>
      </c>
      <c r="E43" s="276">
        <f>SUM(C43/B43)</f>
        <v>0.27500000000000002</v>
      </c>
      <c r="F43" s="277">
        <f>SUM(C43-B43)</f>
        <v>-87000</v>
      </c>
      <c r="K43" s="266" t="s">
        <v>94</v>
      </c>
      <c r="L43" s="269">
        <v>25000</v>
      </c>
    </row>
    <row r="44" spans="1:12" x14ac:dyDescent="0.25">
      <c r="A44" s="266" t="s">
        <v>21</v>
      </c>
      <c r="B44" s="269">
        <f>SUM(B27)</f>
        <v>500000</v>
      </c>
      <c r="C44" s="269">
        <v>565853</v>
      </c>
      <c r="D44" s="356">
        <f>SUM(B44/B39)</f>
        <v>0.55555555555555558</v>
      </c>
      <c r="E44" s="276">
        <f>SUM(C44/B44)</f>
        <v>1.1317060000000001</v>
      </c>
      <c r="F44" s="277">
        <f>SUM(C44-B44)</f>
        <v>65853</v>
      </c>
      <c r="K44" s="266" t="s">
        <v>21</v>
      </c>
      <c r="L44" s="269">
        <v>25003</v>
      </c>
    </row>
    <row r="45" spans="1:12" x14ac:dyDescent="0.25">
      <c r="A45" s="266" t="s">
        <v>11</v>
      </c>
      <c r="B45" s="269">
        <v>300000</v>
      </c>
      <c r="C45" s="357">
        <v>319415</v>
      </c>
      <c r="D45" s="356">
        <f>SUM(B45/B39)</f>
        <v>0.33333333333333331</v>
      </c>
      <c r="E45" s="276">
        <f>SUM(C45/B45)</f>
        <v>1.0647166666666668</v>
      </c>
      <c r="F45" s="277">
        <f>SUM(C45-B45)</f>
        <v>19415</v>
      </c>
      <c r="K45" s="266" t="s">
        <v>11</v>
      </c>
      <c r="L45" s="269">
        <v>182715</v>
      </c>
    </row>
    <row r="46" spans="1:12" x14ac:dyDescent="0.25">
      <c r="A46" s="281" t="s">
        <v>1496</v>
      </c>
      <c r="B46" s="272">
        <f>SUM(B41:B45)</f>
        <v>1505000</v>
      </c>
      <c r="C46" s="272">
        <f>SUM(C41:C45)</f>
        <v>1242118</v>
      </c>
      <c r="D46" s="292"/>
      <c r="K46" s="274" t="s">
        <v>129</v>
      </c>
      <c r="L46" s="277">
        <v>8884</v>
      </c>
    </row>
    <row r="47" spans="1:12" x14ac:dyDescent="0.25">
      <c r="A47" s="318"/>
      <c r="B47" s="267"/>
      <c r="C47" s="267"/>
      <c r="D47" s="268"/>
      <c r="L47" s="277">
        <f>SUM(L41:L46)</f>
        <v>250002</v>
      </c>
    </row>
    <row r="48" spans="1:12" x14ac:dyDescent="0.25">
      <c r="A48" s="273" t="s">
        <v>1739</v>
      </c>
      <c r="B48" s="289"/>
      <c r="C48" s="280"/>
      <c r="D48" s="285" t="e">
        <f>SUM(C56/B48)</f>
        <v>#DIV/0!</v>
      </c>
    </row>
    <row r="49" spans="1:7" x14ac:dyDescent="0.25">
      <c r="A49" s="273" t="s">
        <v>1740</v>
      </c>
      <c r="B49" s="289"/>
      <c r="C49" s="280"/>
      <c r="D49" s="285" t="e">
        <f>SUM(C56/B49)</f>
        <v>#DIV/0!</v>
      </c>
    </row>
    <row r="50" spans="1:7" ht="47.25" x14ac:dyDescent="0.25">
      <c r="A50" s="273" t="s">
        <v>0</v>
      </c>
      <c r="B50" s="280" t="s">
        <v>1738</v>
      </c>
      <c r="C50" s="280" t="s">
        <v>702</v>
      </c>
      <c r="D50" s="285" t="s">
        <v>703</v>
      </c>
      <c r="E50" s="435" t="s">
        <v>1710</v>
      </c>
      <c r="F50" s="435" t="s">
        <v>1711</v>
      </c>
    </row>
    <row r="51" spans="1:7" x14ac:dyDescent="0.25">
      <c r="A51" s="266" t="s">
        <v>23</v>
      </c>
      <c r="B51" s="269"/>
      <c r="C51" s="269"/>
      <c r="D51" s="356" t="e">
        <f>SUM(B51/B48)</f>
        <v>#DIV/0!</v>
      </c>
      <c r="E51" s="436" t="e">
        <f>SUM(C51/B51)</f>
        <v>#DIV/0!</v>
      </c>
      <c r="F51" s="277">
        <f>SUM(C51-B51)</f>
        <v>0</v>
      </c>
    </row>
    <row r="52" spans="1:7" x14ac:dyDescent="0.25">
      <c r="A52" s="266" t="s">
        <v>66</v>
      </c>
      <c r="B52" s="269"/>
      <c r="C52" s="357"/>
      <c r="D52" s="356" t="e">
        <f>SUM(B52/B48)</f>
        <v>#DIV/0!</v>
      </c>
      <c r="E52" s="436" t="e">
        <f>SUM(C52/B52)</f>
        <v>#DIV/0!</v>
      </c>
      <c r="F52" s="277">
        <f>SUM(C52-B52)</f>
        <v>0</v>
      </c>
    </row>
    <row r="53" spans="1:7" x14ac:dyDescent="0.25">
      <c r="A53" s="266" t="s">
        <v>94</v>
      </c>
      <c r="B53" s="269"/>
      <c r="C53" s="269"/>
      <c r="D53" s="356" t="e">
        <f>SUM(B53/B48)</f>
        <v>#DIV/0!</v>
      </c>
      <c r="E53" s="436" t="e">
        <f>SUM(C53/B53)</f>
        <v>#DIV/0!</v>
      </c>
      <c r="F53" s="277">
        <f>SUM(C53-B53)</f>
        <v>0</v>
      </c>
    </row>
    <row r="54" spans="1:7" x14ac:dyDescent="0.25">
      <c r="A54" s="266" t="s">
        <v>21</v>
      </c>
      <c r="B54" s="269"/>
      <c r="C54" s="426"/>
      <c r="D54" s="356" t="e">
        <f>SUM(B54/B48)</f>
        <v>#DIV/0!</v>
      </c>
      <c r="E54" s="436" t="e">
        <f>SUM(C54/B54)</f>
        <v>#DIV/0!</v>
      </c>
      <c r="F54" s="277">
        <f>SUM(C54-B54)</f>
        <v>0</v>
      </c>
    </row>
    <row r="55" spans="1:7" x14ac:dyDescent="0.25">
      <c r="A55" s="266" t="s">
        <v>11</v>
      </c>
      <c r="B55" s="269"/>
      <c r="C55" s="269"/>
      <c r="D55" s="356" t="e">
        <f>SUM(B55/B48)</f>
        <v>#DIV/0!</v>
      </c>
      <c r="E55" s="436" t="e">
        <f>SUM(C55/B55)</f>
        <v>#DIV/0!</v>
      </c>
      <c r="F55" s="277">
        <f>SUM(C55-B55)</f>
        <v>0</v>
      </c>
    </row>
    <row r="56" spans="1:7" x14ac:dyDescent="0.25">
      <c r="A56" s="282" t="s">
        <v>1496</v>
      </c>
      <c r="B56" s="280"/>
      <c r="C56" s="280"/>
      <c r="D56" s="285"/>
      <c r="E56" s="381"/>
    </row>
    <row r="57" spans="1:7" x14ac:dyDescent="0.25">
      <c r="A57" s="318"/>
      <c r="B57" s="267"/>
      <c r="C57" s="267"/>
      <c r="D57" s="268"/>
    </row>
    <row r="58" spans="1:7" x14ac:dyDescent="0.25">
      <c r="A58" s="283" t="s">
        <v>1742</v>
      </c>
      <c r="B58" s="290"/>
      <c r="C58" s="286"/>
      <c r="D58" s="293"/>
    </row>
    <row r="59" spans="1:7" ht="47.25" x14ac:dyDescent="0.25">
      <c r="A59" s="283" t="s">
        <v>0</v>
      </c>
      <c r="B59" s="286" t="s">
        <v>1741</v>
      </c>
      <c r="C59" s="286" t="s">
        <v>702</v>
      </c>
      <c r="D59" s="293" t="s">
        <v>703</v>
      </c>
      <c r="E59" s="435" t="s">
        <v>1710</v>
      </c>
      <c r="F59" s="447" t="s">
        <v>1722</v>
      </c>
      <c r="G59" s="447" t="s">
        <v>1723</v>
      </c>
    </row>
    <row r="60" spans="1:7" x14ac:dyDescent="0.25">
      <c r="A60" s="266" t="s">
        <v>23</v>
      </c>
      <c r="B60" s="269"/>
      <c r="C60" s="269"/>
      <c r="D60" s="356" t="e">
        <f>SUM(B60/B58)</f>
        <v>#DIV/0!</v>
      </c>
      <c r="E60" s="445" t="e">
        <f>SUM(C60/B60)</f>
        <v>#DIV/0!</v>
      </c>
      <c r="F60" s="277">
        <f>SUM(B60-C60)</f>
        <v>0</v>
      </c>
      <c r="G60" s="277">
        <f>SUM(F60/1)</f>
        <v>0</v>
      </c>
    </row>
    <row r="61" spans="1:7" x14ac:dyDescent="0.25">
      <c r="A61" s="266" t="s">
        <v>66</v>
      </c>
      <c r="B61" s="269"/>
      <c r="C61" s="269"/>
      <c r="D61" s="356" t="e">
        <f>SUM(B61/B58)</f>
        <v>#DIV/0!</v>
      </c>
      <c r="E61" s="445" t="e">
        <f>SUM(C61/B61)</f>
        <v>#DIV/0!</v>
      </c>
      <c r="F61" s="277">
        <f>SUM(B61-C61)</f>
        <v>0</v>
      </c>
      <c r="G61" s="277">
        <f>SUM(F61/1)</f>
        <v>0</v>
      </c>
    </row>
    <row r="62" spans="1:7" x14ac:dyDescent="0.25">
      <c r="A62" s="266" t="s">
        <v>94</v>
      </c>
      <c r="B62" s="269"/>
      <c r="C62" s="269"/>
      <c r="D62" s="356" t="e">
        <f>SUM(B62/B58)</f>
        <v>#DIV/0!</v>
      </c>
      <c r="E62" s="445" t="e">
        <f>SUM(C62/B62)</f>
        <v>#DIV/0!</v>
      </c>
      <c r="F62" s="277">
        <f>SUM(B62-C62)</f>
        <v>0</v>
      </c>
      <c r="G62" s="277">
        <f>SUM(F62/1)</f>
        <v>0</v>
      </c>
    </row>
    <row r="63" spans="1:7" x14ac:dyDescent="0.25">
      <c r="A63" s="266" t="s">
        <v>21</v>
      </c>
      <c r="B63" s="269"/>
      <c r="C63" s="269"/>
      <c r="D63" s="356" t="e">
        <f>SUM(B63/B58)</f>
        <v>#DIV/0!</v>
      </c>
      <c r="E63" s="445" t="e">
        <f>SUM(C63/B63)</f>
        <v>#DIV/0!</v>
      </c>
      <c r="F63" s="277">
        <f>SUM(B63-C63)</f>
        <v>0</v>
      </c>
      <c r="G63" s="277">
        <f>SUM(F63/1)</f>
        <v>0</v>
      </c>
    </row>
    <row r="64" spans="1:7" x14ac:dyDescent="0.25">
      <c r="A64" s="266" t="s">
        <v>11</v>
      </c>
      <c r="B64" s="269"/>
      <c r="C64" s="269"/>
      <c r="D64" s="356" t="e">
        <f>SUM(B64/B58)</f>
        <v>#DIV/0!</v>
      </c>
      <c r="E64" s="445" t="e">
        <f>SUM(C64/B64)</f>
        <v>#DIV/0!</v>
      </c>
      <c r="F64" s="277">
        <f>SUM(B64-C64)</f>
        <v>0</v>
      </c>
      <c r="G64" s="277">
        <f>SUM(F64/1)</f>
        <v>0</v>
      </c>
    </row>
    <row r="65" spans="1:5" x14ac:dyDescent="0.25">
      <c r="A65" s="287" t="s">
        <v>1496</v>
      </c>
      <c r="B65" s="286"/>
      <c r="C65" s="286">
        <f>SUM(C60:C64)</f>
        <v>0</v>
      </c>
      <c r="D65" s="293"/>
    </row>
    <row r="66" spans="1:5" x14ac:dyDescent="0.25">
      <c r="A66" s="270"/>
      <c r="B66" s="269"/>
      <c r="C66" s="267"/>
      <c r="D66" s="268"/>
    </row>
    <row r="67" spans="1:5" x14ac:dyDescent="0.25">
      <c r="A67" s="329" t="s">
        <v>1731</v>
      </c>
      <c r="B67" s="330"/>
      <c r="C67" s="330"/>
      <c r="D67" s="331"/>
    </row>
    <row r="68" spans="1:5" x14ac:dyDescent="0.25">
      <c r="A68" s="271" t="s">
        <v>1732</v>
      </c>
      <c r="B68" s="272"/>
      <c r="C68" s="272"/>
      <c r="D68" s="292"/>
    </row>
    <row r="69" spans="1:5" x14ac:dyDescent="0.25">
      <c r="A69" s="274"/>
      <c r="B69" s="278"/>
    </row>
    <row r="70" spans="1:5" x14ac:dyDescent="0.25">
      <c r="A70" s="274"/>
      <c r="B70" s="278"/>
    </row>
    <row r="71" spans="1:5" x14ac:dyDescent="0.25">
      <c r="A71" s="274"/>
      <c r="B71" s="278"/>
    </row>
    <row r="72" spans="1:5" ht="63" x14ac:dyDescent="0.25">
      <c r="A72" s="332" t="s">
        <v>1451</v>
      </c>
      <c r="B72" s="333" t="s">
        <v>1448</v>
      </c>
      <c r="C72" s="333" t="s">
        <v>1628</v>
      </c>
      <c r="D72" s="410" t="s">
        <v>1636</v>
      </c>
      <c r="E72" s="410" t="s">
        <v>1634</v>
      </c>
    </row>
    <row r="73" spans="1:5" x14ac:dyDescent="0.25">
      <c r="A73" s="296" t="s">
        <v>1449</v>
      </c>
      <c r="B73" s="267"/>
      <c r="C73" s="268" t="e">
        <f>SUM(B73/B78)</f>
        <v>#DIV/0!</v>
      </c>
      <c r="D73" s="269"/>
      <c r="E73" s="356"/>
    </row>
    <row r="74" spans="1:5" x14ac:dyDescent="0.25">
      <c r="A74" s="296" t="s">
        <v>1450</v>
      </c>
      <c r="B74" s="267"/>
      <c r="C74" s="268" t="e">
        <f>SUM(B74/B78)</f>
        <v>#DIV/0!</v>
      </c>
      <c r="D74" s="269"/>
      <c r="E74" s="356"/>
    </row>
    <row r="75" spans="1:5" x14ac:dyDescent="0.25">
      <c r="A75" s="296" t="s">
        <v>1452</v>
      </c>
      <c r="B75" s="267"/>
      <c r="C75" s="268" t="e">
        <f>SUM(B75/B78)</f>
        <v>#DIV/0!</v>
      </c>
      <c r="D75" s="269"/>
      <c r="E75" s="356"/>
    </row>
    <row r="76" spans="1:5" x14ac:dyDescent="0.25">
      <c r="A76" s="296" t="s">
        <v>1453</v>
      </c>
      <c r="B76" s="267"/>
      <c r="C76" s="268" t="e">
        <f>SUM(B76/B78)</f>
        <v>#DIV/0!</v>
      </c>
      <c r="D76" s="269"/>
      <c r="E76" s="356"/>
    </row>
    <row r="77" spans="1:5" x14ac:dyDescent="0.25">
      <c r="A77" s="296" t="s">
        <v>1454</v>
      </c>
      <c r="B77" s="267"/>
      <c r="C77" s="268" t="e">
        <f>SUM(B77/B78)</f>
        <v>#DIV/0!</v>
      </c>
      <c r="D77" s="269"/>
      <c r="E77" s="356"/>
    </row>
    <row r="78" spans="1:5" x14ac:dyDescent="0.25">
      <c r="A78" s="297" t="s">
        <v>1744</v>
      </c>
      <c r="B78" s="284"/>
      <c r="C78" s="291" t="e">
        <f>SUM(C73:C77)</f>
        <v>#DIV/0!</v>
      </c>
      <c r="D78" s="411">
        <f>SUM(D73:D77)</f>
        <v>0</v>
      </c>
      <c r="E78" s="412">
        <f>SUM(E73:E77)</f>
        <v>0</v>
      </c>
    </row>
    <row r="79" spans="1:5" x14ac:dyDescent="0.25">
      <c r="A79" s="276"/>
    </row>
    <row r="80" spans="1:5" x14ac:dyDescent="0.25">
      <c r="A80" s="296" t="s">
        <v>1637</v>
      </c>
      <c r="B80" s="267" t="s">
        <v>1638</v>
      </c>
      <c r="C80" s="267" t="s">
        <v>702</v>
      </c>
      <c r="D80" s="268" t="s">
        <v>1639</v>
      </c>
    </row>
    <row r="81" spans="1:4" x14ac:dyDescent="0.25">
      <c r="A81" s="266" t="s">
        <v>958</v>
      </c>
      <c r="B81" s="267"/>
      <c r="C81" s="267"/>
      <c r="D81" s="268"/>
    </row>
    <row r="82" spans="1:4" x14ac:dyDescent="0.25">
      <c r="A82" s="266" t="s">
        <v>1733</v>
      </c>
      <c r="B82" s="267"/>
      <c r="C82" s="267"/>
      <c r="D82" s="268"/>
    </row>
    <row r="83" spans="1:4" x14ac:dyDescent="0.25">
      <c r="A83" s="266" t="s">
        <v>960</v>
      </c>
      <c r="B83" s="267"/>
      <c r="C83" s="267"/>
      <c r="D83" s="268"/>
    </row>
  </sheetData>
  <mergeCells count="2">
    <mergeCell ref="A9:B9"/>
    <mergeCell ref="A37:D3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opLeftCell="A36" workbookViewId="0">
      <selection activeCell="F48" sqref="F48"/>
    </sheetView>
  </sheetViews>
  <sheetFormatPr defaultRowHeight="15.75" x14ac:dyDescent="0.25"/>
  <cols>
    <col min="1" max="1" width="28.7109375" style="275" customWidth="1"/>
    <col min="2" max="2" width="22.42578125" style="277" customWidth="1"/>
    <col min="3" max="3" width="15.85546875" style="278" bestFit="1" customWidth="1"/>
    <col min="4" max="4" width="18.28515625" style="279" customWidth="1"/>
    <col min="5" max="5" width="13.85546875" style="275" customWidth="1"/>
    <col min="6" max="6" width="22" style="275" bestFit="1" customWidth="1"/>
    <col min="7" max="7" width="16.42578125" style="275" bestFit="1" customWidth="1"/>
    <col min="8" max="8" width="18.28515625" style="275" customWidth="1"/>
    <col min="9" max="16384" width="9.140625" style="275"/>
  </cols>
  <sheetData>
    <row r="1" spans="1:8" ht="31.5" x14ac:dyDescent="0.25">
      <c r="A1" s="270"/>
      <c r="B1" s="398" t="s">
        <v>1688</v>
      </c>
      <c r="C1" s="284" t="s">
        <v>1612</v>
      </c>
      <c r="D1" s="395" t="s">
        <v>1689</v>
      </c>
    </row>
    <row r="2" spans="1:8" x14ac:dyDescent="0.25">
      <c r="A2" s="320" t="s">
        <v>209</v>
      </c>
      <c r="B2" s="41">
        <v>1000000</v>
      </c>
      <c r="C2" s="269">
        <v>1100000</v>
      </c>
      <c r="D2" s="269">
        <v>1100000</v>
      </c>
    </row>
    <row r="3" spans="1:8" x14ac:dyDescent="0.25">
      <c r="A3" s="321" t="s">
        <v>210</v>
      </c>
      <c r="B3" s="41">
        <v>1000000</v>
      </c>
      <c r="C3" s="269">
        <v>750000</v>
      </c>
      <c r="D3" s="269">
        <v>750000</v>
      </c>
    </row>
    <row r="4" spans="1:8" x14ac:dyDescent="0.25">
      <c r="A4" s="322" t="s">
        <v>211</v>
      </c>
      <c r="B4" s="41">
        <v>1800000</v>
      </c>
      <c r="C4" s="269">
        <v>1800000</v>
      </c>
      <c r="D4" s="269">
        <v>1800000</v>
      </c>
    </row>
    <row r="5" spans="1:8" x14ac:dyDescent="0.25">
      <c r="A5" s="394" t="s">
        <v>1448</v>
      </c>
      <c r="B5" s="393">
        <f>SUM(B2:B4)</f>
        <v>3800000</v>
      </c>
      <c r="C5" s="284">
        <f>SUM(C2:C4)</f>
        <v>3650000</v>
      </c>
      <c r="D5" s="284">
        <f>SUM(D2:D4)</f>
        <v>3650000</v>
      </c>
    </row>
    <row r="9" spans="1:8" s="274" customFormat="1" x14ac:dyDescent="0.25">
      <c r="A9" s="571" t="s">
        <v>1690</v>
      </c>
      <c r="B9" s="572"/>
      <c r="C9" s="317"/>
      <c r="D9" s="317"/>
    </row>
    <row r="10" spans="1:8" s="274" customFormat="1" x14ac:dyDescent="0.25">
      <c r="A10" s="316"/>
      <c r="B10" s="315"/>
      <c r="C10" s="317"/>
      <c r="D10" s="317"/>
    </row>
    <row r="11" spans="1:8" s="274" customFormat="1" x14ac:dyDescent="0.25">
      <c r="A11" s="319" t="s">
        <v>1493</v>
      </c>
      <c r="B11" s="319"/>
      <c r="C11" s="317"/>
      <c r="D11" s="319" t="s">
        <v>1494</v>
      </c>
      <c r="E11" s="319" t="s">
        <v>1855</v>
      </c>
      <c r="F11" s="266" t="s">
        <v>1856</v>
      </c>
      <c r="G11" s="266" t="s">
        <v>1544</v>
      </c>
    </row>
    <row r="12" spans="1:8" s="274" customFormat="1" x14ac:dyDescent="0.25">
      <c r="A12" s="320" t="s">
        <v>209</v>
      </c>
      <c r="B12" s="323">
        <v>100000</v>
      </c>
      <c r="C12" s="317"/>
      <c r="D12" s="320" t="s">
        <v>209</v>
      </c>
      <c r="E12" s="399">
        <v>150000</v>
      </c>
      <c r="F12" s="399">
        <v>125000</v>
      </c>
      <c r="G12" s="392"/>
      <c r="H12" s="457"/>
    </row>
    <row r="13" spans="1:8" s="274" customFormat="1" x14ac:dyDescent="0.25">
      <c r="A13" s="321" t="s">
        <v>210</v>
      </c>
      <c r="B13" s="324">
        <v>100000</v>
      </c>
      <c r="C13" s="317"/>
      <c r="D13" s="321" t="s">
        <v>210</v>
      </c>
      <c r="E13" s="401">
        <v>50000</v>
      </c>
      <c r="F13" s="401">
        <v>50000</v>
      </c>
      <c r="G13" s="392"/>
      <c r="H13" s="457"/>
    </row>
    <row r="14" spans="1:8" s="274" customFormat="1" x14ac:dyDescent="0.25">
      <c r="A14" s="322" t="s">
        <v>211</v>
      </c>
      <c r="B14" s="325">
        <v>200000</v>
      </c>
      <c r="C14" s="317"/>
      <c r="D14" s="322" t="s">
        <v>211</v>
      </c>
      <c r="E14" s="402">
        <v>150000</v>
      </c>
      <c r="F14" s="402">
        <v>125000</v>
      </c>
      <c r="G14" s="392"/>
      <c r="H14" s="457"/>
    </row>
    <row r="15" spans="1:8" s="274" customFormat="1" x14ac:dyDescent="0.25">
      <c r="A15" s="319"/>
      <c r="B15" s="319"/>
      <c r="C15" s="317"/>
      <c r="D15" s="342"/>
      <c r="E15" s="342"/>
    </row>
    <row r="16" spans="1:8" s="274" customFormat="1" x14ac:dyDescent="0.25">
      <c r="A16" s="319" t="s">
        <v>1481</v>
      </c>
      <c r="B16" s="319"/>
      <c r="C16" s="317"/>
      <c r="D16" s="317"/>
    </row>
    <row r="17" spans="1:5" s="274" customFormat="1" x14ac:dyDescent="0.25">
      <c r="A17" s="320" t="s">
        <v>209</v>
      </c>
      <c r="B17" s="323">
        <v>350000</v>
      </c>
      <c r="C17" s="317"/>
      <c r="D17" s="317"/>
    </row>
    <row r="18" spans="1:5" s="274" customFormat="1" x14ac:dyDescent="0.25">
      <c r="A18" s="321" t="s">
        <v>210</v>
      </c>
      <c r="B18" s="324">
        <v>75000</v>
      </c>
      <c r="C18" s="317"/>
      <c r="D18" s="317" t="s">
        <v>209</v>
      </c>
      <c r="E18" s="278">
        <f>SUM(B12+B17+B22+B27+B32)</f>
        <v>1300000</v>
      </c>
    </row>
    <row r="19" spans="1:5" s="274" customFormat="1" x14ac:dyDescent="0.25">
      <c r="A19" s="322" t="s">
        <v>211</v>
      </c>
      <c r="B19" s="325">
        <v>200000</v>
      </c>
      <c r="C19" s="317"/>
      <c r="D19" s="317" t="s">
        <v>1684</v>
      </c>
      <c r="E19" s="278">
        <f>SUM(B13+B18+B23+B28+B33)</f>
        <v>1025000</v>
      </c>
    </row>
    <row r="20" spans="1:5" s="274" customFormat="1" x14ac:dyDescent="0.25">
      <c r="A20" s="319"/>
      <c r="B20" s="319"/>
      <c r="C20" s="317"/>
      <c r="D20" s="396" t="s">
        <v>1889</v>
      </c>
      <c r="E20" s="278">
        <f>SUM(B14+B19+B24+B29+B34)</f>
        <v>1875000</v>
      </c>
    </row>
    <row r="21" spans="1:5" s="274" customFormat="1" x14ac:dyDescent="0.25">
      <c r="A21" s="319" t="s">
        <v>94</v>
      </c>
      <c r="B21" s="319"/>
      <c r="C21" s="317"/>
      <c r="D21" s="396"/>
    </row>
    <row r="22" spans="1:5" s="274" customFormat="1" x14ac:dyDescent="0.25">
      <c r="A22" s="320" t="s">
        <v>209</v>
      </c>
      <c r="B22" s="323">
        <v>150000</v>
      </c>
      <c r="C22" s="317"/>
      <c r="D22" s="396"/>
    </row>
    <row r="23" spans="1:5" s="274" customFormat="1" x14ac:dyDescent="0.25">
      <c r="A23" s="321" t="s">
        <v>210</v>
      </c>
      <c r="B23" s="324">
        <v>100000</v>
      </c>
      <c r="C23" s="317"/>
      <c r="D23" s="317"/>
    </row>
    <row r="24" spans="1:5" s="274" customFormat="1" x14ac:dyDescent="0.25">
      <c r="A24" s="322" t="s">
        <v>211</v>
      </c>
      <c r="B24" s="325">
        <v>250000</v>
      </c>
      <c r="C24" s="278"/>
      <c r="D24" s="279"/>
    </row>
    <row r="25" spans="1:5" s="274" customFormat="1" x14ac:dyDescent="0.25">
      <c r="A25" s="319"/>
      <c r="B25" s="319"/>
      <c r="C25" s="317"/>
      <c r="D25" s="317"/>
    </row>
    <row r="26" spans="1:5" s="274" customFormat="1" x14ac:dyDescent="0.25">
      <c r="A26" s="319" t="s">
        <v>21</v>
      </c>
      <c r="B26" s="319"/>
      <c r="C26" s="317"/>
      <c r="D26" s="317"/>
    </row>
    <row r="27" spans="1:5" s="274" customFormat="1" x14ac:dyDescent="0.25">
      <c r="A27" s="320" t="s">
        <v>209</v>
      </c>
      <c r="B27" s="323">
        <v>550000</v>
      </c>
      <c r="C27" s="317"/>
      <c r="D27" s="317"/>
    </row>
    <row r="28" spans="1:5" s="274" customFormat="1" x14ac:dyDescent="0.25">
      <c r="A28" s="321" t="s">
        <v>210</v>
      </c>
      <c r="B28" s="324">
        <v>350000</v>
      </c>
      <c r="C28" s="317"/>
      <c r="D28" s="317"/>
    </row>
    <row r="29" spans="1:5" s="274" customFormat="1" x14ac:dyDescent="0.25">
      <c r="A29" s="322" t="s">
        <v>211</v>
      </c>
      <c r="B29" s="325">
        <v>650000</v>
      </c>
      <c r="C29" s="317"/>
      <c r="D29" s="317"/>
    </row>
    <row r="30" spans="1:5" s="274" customFormat="1" x14ac:dyDescent="0.25">
      <c r="A30" s="319"/>
      <c r="B30" s="319"/>
      <c r="C30" s="317"/>
      <c r="D30" s="317"/>
    </row>
    <row r="31" spans="1:5" s="274" customFormat="1" x14ac:dyDescent="0.25">
      <c r="A31" s="319" t="s">
        <v>11</v>
      </c>
      <c r="B31" s="319"/>
      <c r="C31" s="317"/>
      <c r="D31" s="317"/>
    </row>
    <row r="32" spans="1:5" s="274" customFormat="1" x14ac:dyDescent="0.25">
      <c r="A32" s="320" t="s">
        <v>209</v>
      </c>
      <c r="B32" s="323">
        <v>150000</v>
      </c>
      <c r="C32" s="317"/>
      <c r="D32" s="317"/>
    </row>
    <row r="33" spans="1:11" s="274" customFormat="1" x14ac:dyDescent="0.25">
      <c r="A33" s="321" t="s">
        <v>210</v>
      </c>
      <c r="B33" s="324">
        <v>400000</v>
      </c>
      <c r="C33" s="317"/>
      <c r="D33" s="317"/>
    </row>
    <row r="34" spans="1:11" s="274" customFormat="1" x14ac:dyDescent="0.25">
      <c r="A34" s="322" t="s">
        <v>211</v>
      </c>
      <c r="B34" s="325">
        <v>575000</v>
      </c>
      <c r="C34" s="278"/>
      <c r="D34" s="279"/>
    </row>
    <row r="35" spans="1:11" s="274" customFormat="1" x14ac:dyDescent="0.25">
      <c r="A35" s="319"/>
      <c r="B35" s="326"/>
      <c r="C35" s="278"/>
      <c r="D35" s="279"/>
    </row>
    <row r="36" spans="1:11" s="274" customFormat="1" x14ac:dyDescent="0.25">
      <c r="A36" s="319"/>
      <c r="B36" s="326"/>
      <c r="C36" s="278"/>
      <c r="D36" s="279"/>
    </row>
    <row r="37" spans="1:11" s="274" customFormat="1" x14ac:dyDescent="0.25">
      <c r="A37" s="571" t="s">
        <v>1611</v>
      </c>
      <c r="B37" s="572"/>
      <c r="C37" s="573"/>
      <c r="D37" s="574"/>
    </row>
    <row r="38" spans="1:11" s="274" customFormat="1" x14ac:dyDescent="0.25">
      <c r="A38" s="271" t="s">
        <v>1712</v>
      </c>
      <c r="B38" s="288">
        <v>1100000</v>
      </c>
      <c r="C38" s="272"/>
      <c r="D38" s="292">
        <f>SUM(C46/B38)</f>
        <v>1.3403809090909091</v>
      </c>
    </row>
    <row r="39" spans="1:11" s="274" customFormat="1" x14ac:dyDescent="0.25">
      <c r="A39" s="271" t="s">
        <v>1899</v>
      </c>
      <c r="B39" s="288">
        <v>1450000</v>
      </c>
      <c r="C39" s="272"/>
      <c r="D39" s="292"/>
      <c r="J39" s="275" t="s">
        <v>1789</v>
      </c>
      <c r="K39" s="275"/>
    </row>
    <row r="40" spans="1:11" s="274" customFormat="1" x14ac:dyDescent="0.25">
      <c r="A40" s="294" t="s">
        <v>0</v>
      </c>
      <c r="B40" s="288" t="s">
        <v>1695</v>
      </c>
      <c r="C40" s="288" t="s">
        <v>702</v>
      </c>
      <c r="D40" s="295" t="s">
        <v>1901</v>
      </c>
      <c r="F40" t="s">
        <v>1920</v>
      </c>
      <c r="G40"/>
      <c r="J40" s="456">
        <v>42200</v>
      </c>
      <c r="K40" t="s">
        <v>93</v>
      </c>
    </row>
    <row r="41" spans="1:11" s="274" customFormat="1" x14ac:dyDescent="0.25">
      <c r="A41" s="266" t="s">
        <v>23</v>
      </c>
      <c r="B41" s="269">
        <f>SUM(B12)</f>
        <v>100000</v>
      </c>
      <c r="C41" s="269">
        <v>163900</v>
      </c>
      <c r="D41" s="356">
        <f>SUM(C41/B41)</f>
        <v>1.639</v>
      </c>
      <c r="E41" s="381"/>
      <c r="F41" s="266" t="s">
        <v>23</v>
      </c>
      <c r="G41" s="456">
        <f>SUM(C41+C51+C60)</f>
        <v>618901</v>
      </c>
      <c r="J41" s="456">
        <v>0</v>
      </c>
      <c r="K41" t="s">
        <v>19</v>
      </c>
    </row>
    <row r="42" spans="1:11" x14ac:dyDescent="0.25">
      <c r="A42" s="266" t="s">
        <v>66</v>
      </c>
      <c r="B42" s="269">
        <f>SUM(B17)</f>
        <v>350000</v>
      </c>
      <c r="C42" s="269">
        <v>392450</v>
      </c>
      <c r="D42" s="356">
        <f t="shared" ref="D42:D45" si="0">SUM(C42/B42)</f>
        <v>1.1212857142857142</v>
      </c>
      <c r="E42" s="381"/>
      <c r="F42" s="266" t="s">
        <v>66</v>
      </c>
      <c r="G42" s="456">
        <f t="shared" ref="G42:G45" si="1">SUM(C42+C52+C61)</f>
        <v>538722</v>
      </c>
      <c r="J42" s="456">
        <v>13500</v>
      </c>
      <c r="K42" t="s">
        <v>23</v>
      </c>
    </row>
    <row r="43" spans="1:11" x14ac:dyDescent="0.25">
      <c r="A43" s="266" t="s">
        <v>94</v>
      </c>
      <c r="B43" s="269">
        <f>SUM(B22)</f>
        <v>150000</v>
      </c>
      <c r="C43" s="269">
        <v>127100</v>
      </c>
      <c r="D43" s="356">
        <f t="shared" si="0"/>
        <v>0.84733333333333338</v>
      </c>
      <c r="E43" s="381"/>
      <c r="F43" s="266" t="s">
        <v>94</v>
      </c>
      <c r="G43" s="456">
        <f t="shared" si="1"/>
        <v>335600</v>
      </c>
      <c r="J43" s="456">
        <v>32153</v>
      </c>
      <c r="K43" t="s">
        <v>21</v>
      </c>
    </row>
    <row r="44" spans="1:11" x14ac:dyDescent="0.25">
      <c r="A44" s="266" t="s">
        <v>21</v>
      </c>
      <c r="B44" s="269">
        <f>SUM(B27)</f>
        <v>550000</v>
      </c>
      <c r="C44" s="269">
        <v>689754</v>
      </c>
      <c r="D44" s="356">
        <f t="shared" si="0"/>
        <v>1.2540981818181818</v>
      </c>
      <c r="E44" s="381"/>
      <c r="F44" s="266" t="s">
        <v>21</v>
      </c>
      <c r="G44" s="456">
        <f t="shared" si="1"/>
        <v>1914032</v>
      </c>
      <c r="J44" s="456">
        <v>82715</v>
      </c>
      <c r="K44" t="s">
        <v>11</v>
      </c>
    </row>
    <row r="45" spans="1:11" x14ac:dyDescent="0.25">
      <c r="A45" s="266" t="s">
        <v>11</v>
      </c>
      <c r="B45" s="269">
        <f>SUM(B32)</f>
        <v>150000</v>
      </c>
      <c r="C45" s="357">
        <v>101215</v>
      </c>
      <c r="D45" s="356">
        <f t="shared" si="0"/>
        <v>0.67476666666666663</v>
      </c>
      <c r="E45" s="382"/>
      <c r="F45" s="266" t="s">
        <v>11</v>
      </c>
      <c r="G45" s="456">
        <f t="shared" si="1"/>
        <v>1563655</v>
      </c>
      <c r="J45" s="456">
        <f>SUM(J40:J44)</f>
        <v>170568</v>
      </c>
      <c r="K45" t="s">
        <v>1448</v>
      </c>
    </row>
    <row r="46" spans="1:11" x14ac:dyDescent="0.25">
      <c r="A46" s="281" t="s">
        <v>1496</v>
      </c>
      <c r="B46" s="272">
        <f>SUM(B41:B45)</f>
        <v>1300000</v>
      </c>
      <c r="C46" s="272">
        <f>SUM(C41:C45)</f>
        <v>1474419</v>
      </c>
      <c r="D46" s="292"/>
      <c r="J46" s="456"/>
      <c r="K46"/>
    </row>
    <row r="47" spans="1:11" x14ac:dyDescent="0.25">
      <c r="A47" s="318"/>
      <c r="B47" s="267"/>
      <c r="C47" s="267"/>
      <c r="D47" s="268"/>
      <c r="J47" s="456"/>
      <c r="K47"/>
    </row>
    <row r="48" spans="1:11" x14ac:dyDescent="0.25">
      <c r="A48" s="273" t="s">
        <v>1698</v>
      </c>
      <c r="B48" s="289">
        <f>SUM(D3)</f>
        <v>750000</v>
      </c>
      <c r="C48" s="280"/>
      <c r="D48" s="285"/>
    </row>
    <row r="49" spans="1:11" x14ac:dyDescent="0.25">
      <c r="A49" s="273" t="s">
        <v>1900</v>
      </c>
      <c r="B49" s="289">
        <v>1000000</v>
      </c>
      <c r="C49" s="280"/>
      <c r="D49" s="285"/>
      <c r="J49" s="275" t="s">
        <v>1789</v>
      </c>
    </row>
    <row r="50" spans="1:11" x14ac:dyDescent="0.25">
      <c r="A50" s="273" t="s">
        <v>0</v>
      </c>
      <c r="B50" s="280" t="s">
        <v>1615</v>
      </c>
      <c r="C50" s="280" t="s">
        <v>702</v>
      </c>
      <c r="D50" s="285" t="s">
        <v>1901</v>
      </c>
      <c r="J50" s="456">
        <v>9300</v>
      </c>
      <c r="K50" t="s">
        <v>93</v>
      </c>
    </row>
    <row r="51" spans="1:11" x14ac:dyDescent="0.25">
      <c r="A51" s="266" t="s">
        <v>23</v>
      </c>
      <c r="B51" s="269">
        <f>SUM(B13)</f>
        <v>100000</v>
      </c>
      <c r="C51" s="269">
        <v>105850</v>
      </c>
      <c r="D51" s="356">
        <f>SUM(C51/B51)</f>
        <v>1.0585</v>
      </c>
      <c r="E51" s="490"/>
      <c r="F51" s="453"/>
      <c r="J51" s="456">
        <v>16500</v>
      </c>
      <c r="K51" t="s">
        <v>19</v>
      </c>
    </row>
    <row r="52" spans="1:11" x14ac:dyDescent="0.25">
      <c r="A52" s="266" t="s">
        <v>66</v>
      </c>
      <c r="B52" s="269">
        <f>SUM(B18)</f>
        <v>75000</v>
      </c>
      <c r="C52" s="408">
        <v>30300</v>
      </c>
      <c r="D52" s="356">
        <f>SUM(C52/B52)</f>
        <v>0.40400000000000003</v>
      </c>
      <c r="E52" s="453"/>
      <c r="F52" s="453"/>
      <c r="J52" s="456">
        <v>48000</v>
      </c>
      <c r="K52" t="s">
        <v>23</v>
      </c>
    </row>
    <row r="53" spans="1:11" x14ac:dyDescent="0.25">
      <c r="A53" s="266" t="s">
        <v>94</v>
      </c>
      <c r="B53" s="269">
        <f>SUM(B23)</f>
        <v>100000</v>
      </c>
      <c r="C53" s="408">
        <v>119400</v>
      </c>
      <c r="D53" s="356">
        <f>SUM(C53/B53)</f>
        <v>1.194</v>
      </c>
      <c r="E53" s="489"/>
      <c r="F53" s="453"/>
      <c r="J53" s="456">
        <v>138650</v>
      </c>
      <c r="K53" t="s">
        <v>21</v>
      </c>
    </row>
    <row r="54" spans="1:11" x14ac:dyDescent="0.25">
      <c r="A54" s="266" t="s">
        <v>21</v>
      </c>
      <c r="B54" s="269">
        <f>SUM(B28)</f>
        <v>350000</v>
      </c>
      <c r="C54" s="400">
        <v>398050</v>
      </c>
      <c r="D54" s="356">
        <f>SUM(C54/B54)</f>
        <v>1.1372857142857142</v>
      </c>
      <c r="E54" s="453"/>
      <c r="F54" s="453"/>
      <c r="J54" s="456">
        <v>100900</v>
      </c>
      <c r="K54" t="s">
        <v>11</v>
      </c>
    </row>
    <row r="55" spans="1:11" x14ac:dyDescent="0.25">
      <c r="A55" s="266" t="s">
        <v>11</v>
      </c>
      <c r="B55" s="269">
        <f>SUM(B33)</f>
        <v>400000</v>
      </c>
      <c r="C55" s="269">
        <v>592200</v>
      </c>
      <c r="D55" s="356">
        <f>SUM(C55/B55)</f>
        <v>1.4804999999999999</v>
      </c>
      <c r="E55" s="381"/>
      <c r="F55" s="453"/>
      <c r="J55" s="456">
        <f>SUM(J50:J54)</f>
        <v>313350</v>
      </c>
      <c r="K55" t="s">
        <v>1448</v>
      </c>
    </row>
    <row r="56" spans="1:11" x14ac:dyDescent="0.25">
      <c r="A56" s="282" t="s">
        <v>1496</v>
      </c>
      <c r="B56" s="280">
        <f>SUM(B51:B55)</f>
        <v>1025000</v>
      </c>
      <c r="C56" s="280">
        <f>SUM(C51:C55)</f>
        <v>1245800</v>
      </c>
      <c r="D56" s="285"/>
      <c r="E56" s="381"/>
    </row>
    <row r="57" spans="1:11" x14ac:dyDescent="0.25">
      <c r="A57" s="318"/>
      <c r="B57" s="267"/>
      <c r="C57" s="267"/>
      <c r="D57" s="268"/>
    </row>
    <row r="58" spans="1:11" x14ac:dyDescent="0.25">
      <c r="A58" s="283" t="s">
        <v>1699</v>
      </c>
      <c r="B58" s="290">
        <v>1800000</v>
      </c>
      <c r="C58" s="286"/>
      <c r="D58" s="293"/>
    </row>
    <row r="59" spans="1:11" x14ac:dyDescent="0.25">
      <c r="A59" s="283" t="s">
        <v>0</v>
      </c>
      <c r="B59" s="286" t="s">
        <v>1616</v>
      </c>
      <c r="C59" s="286" t="s">
        <v>702</v>
      </c>
      <c r="D59" s="293" t="s">
        <v>1901</v>
      </c>
      <c r="E59" s="275" t="s">
        <v>1874</v>
      </c>
      <c r="F59" s="275" t="s">
        <v>1875</v>
      </c>
      <c r="J59" s="275" t="s">
        <v>1789</v>
      </c>
    </row>
    <row r="60" spans="1:11" x14ac:dyDescent="0.25">
      <c r="A60" s="266" t="s">
        <v>23</v>
      </c>
      <c r="B60" s="269">
        <v>350000</v>
      </c>
      <c r="C60" s="269">
        <v>349151</v>
      </c>
      <c r="D60" s="356">
        <f>SUM(C60/B60)</f>
        <v>0.99757428571428575</v>
      </c>
      <c r="E60" s="277">
        <f>SUM(B60-C60)</f>
        <v>849</v>
      </c>
      <c r="F60" s="277">
        <f>SUM(E60/7)</f>
        <v>121.28571428571429</v>
      </c>
      <c r="J60" s="456">
        <v>37320</v>
      </c>
      <c r="K60" t="s">
        <v>93</v>
      </c>
    </row>
    <row r="61" spans="1:11" x14ac:dyDescent="0.25">
      <c r="A61" s="266" t="s">
        <v>66</v>
      </c>
      <c r="B61" s="269">
        <f>SUM(B19)</f>
        <v>200000</v>
      </c>
      <c r="C61" s="269">
        <v>115972</v>
      </c>
      <c r="D61" s="356">
        <f t="shared" ref="D61:D64" si="2">SUM(C61/B61)</f>
        <v>0.57986000000000004</v>
      </c>
      <c r="E61" s="277">
        <f t="shared" ref="E61:E64" si="3">SUM(B61-C61)</f>
        <v>84028</v>
      </c>
      <c r="F61" s="277">
        <f t="shared" ref="F61:F64" si="4">SUM(E61/7)</f>
        <v>12004</v>
      </c>
      <c r="J61" s="456">
        <v>10000</v>
      </c>
      <c r="K61" t="s">
        <v>19</v>
      </c>
    </row>
    <row r="62" spans="1:11" x14ac:dyDescent="0.25">
      <c r="A62" s="266" t="s">
        <v>94</v>
      </c>
      <c r="B62" s="269">
        <f>SUM(B24)</f>
        <v>250000</v>
      </c>
      <c r="C62" s="269">
        <v>89100</v>
      </c>
      <c r="D62" s="356">
        <f t="shared" si="2"/>
        <v>0.35639999999999999</v>
      </c>
      <c r="E62" s="277">
        <f t="shared" si="3"/>
        <v>160900</v>
      </c>
      <c r="F62" s="277">
        <f t="shared" si="4"/>
        <v>22985.714285714286</v>
      </c>
      <c r="J62" s="456">
        <v>40900</v>
      </c>
      <c r="K62" t="s">
        <v>23</v>
      </c>
    </row>
    <row r="63" spans="1:11" x14ac:dyDescent="0.25">
      <c r="A63" s="266" t="s">
        <v>21</v>
      </c>
      <c r="B63" s="269">
        <f>SUM(B29)</f>
        <v>650000</v>
      </c>
      <c r="C63" s="269">
        <v>826228</v>
      </c>
      <c r="D63" s="356">
        <f t="shared" si="2"/>
        <v>1.27112</v>
      </c>
      <c r="E63" s="277">
        <f t="shared" si="3"/>
        <v>-176228</v>
      </c>
      <c r="F63" s="277">
        <f t="shared" si="4"/>
        <v>-25175.428571428572</v>
      </c>
      <c r="J63" s="456">
        <v>33203</v>
      </c>
      <c r="K63" t="s">
        <v>21</v>
      </c>
    </row>
    <row r="64" spans="1:11" x14ac:dyDescent="0.25">
      <c r="A64" s="266" t="s">
        <v>11</v>
      </c>
      <c r="B64" s="269">
        <f>SUM(B34)</f>
        <v>575000</v>
      </c>
      <c r="C64" s="269">
        <v>870240</v>
      </c>
      <c r="D64" s="356">
        <f t="shared" si="2"/>
        <v>1.5134608695652174</v>
      </c>
      <c r="E64" s="277">
        <f t="shared" si="3"/>
        <v>-295240</v>
      </c>
      <c r="F64" s="277">
        <f t="shared" si="4"/>
        <v>-42177.142857142855</v>
      </c>
      <c r="J64" s="456">
        <v>33015</v>
      </c>
      <c r="K64" t="s">
        <v>11</v>
      </c>
    </row>
    <row r="65" spans="1:11" x14ac:dyDescent="0.25">
      <c r="A65" s="287" t="s">
        <v>1496</v>
      </c>
      <c r="B65" s="286">
        <f>SUM(B60:B64)</f>
        <v>2025000</v>
      </c>
      <c r="C65" s="286">
        <f>SUM(C60:C64)</f>
        <v>2250691</v>
      </c>
      <c r="D65" s="293"/>
      <c r="J65" s="456">
        <f>SUM(J60:J64)</f>
        <v>154438</v>
      </c>
      <c r="K65" t="s">
        <v>1448</v>
      </c>
    </row>
    <row r="66" spans="1:11" x14ac:dyDescent="0.25">
      <c r="A66" s="270"/>
      <c r="B66" s="269"/>
      <c r="C66" s="267"/>
      <c r="D66" s="268"/>
    </row>
    <row r="67" spans="1:11" x14ac:dyDescent="0.25">
      <c r="A67" s="329" t="s">
        <v>1700</v>
      </c>
      <c r="B67" s="330">
        <f>SUM(D5)</f>
        <v>3650000</v>
      </c>
      <c r="C67" s="330"/>
      <c r="D67" s="331"/>
    </row>
    <row r="68" spans="1:11" x14ac:dyDescent="0.25">
      <c r="A68" s="271" t="s">
        <v>1701</v>
      </c>
      <c r="B68" s="272">
        <f>SUM(B65+B56+B46)</f>
        <v>4350000</v>
      </c>
      <c r="C68" s="272"/>
      <c r="D68" s="292"/>
    </row>
    <row r="69" spans="1:11" x14ac:dyDescent="0.25">
      <c r="A69" s="274"/>
      <c r="B69" s="278"/>
    </row>
    <row r="70" spans="1:11" x14ac:dyDescent="0.25">
      <c r="A70" s="274"/>
      <c r="B70" s="278"/>
    </row>
    <row r="71" spans="1:11" x14ac:dyDescent="0.25">
      <c r="A71" s="274"/>
      <c r="B71" s="278"/>
    </row>
    <row r="72" spans="1:11" ht="47.25" x14ac:dyDescent="0.25">
      <c r="A72" s="332" t="s">
        <v>1451</v>
      </c>
      <c r="B72" s="333" t="s">
        <v>1448</v>
      </c>
      <c r="C72" s="333" t="s">
        <v>1628</v>
      </c>
      <c r="D72" s="410" t="s">
        <v>1636</v>
      </c>
      <c r="E72" s="410" t="s">
        <v>1634</v>
      </c>
    </row>
    <row r="73" spans="1:11" x14ac:dyDescent="0.25">
      <c r="A73" s="296" t="s">
        <v>1449</v>
      </c>
      <c r="B73" s="267">
        <f>SUM(B12:B14)</f>
        <v>400000</v>
      </c>
      <c r="C73" s="268">
        <f>SUM(B73/B78)</f>
        <v>9.5238095238095233E-2</v>
      </c>
      <c r="D73" s="269"/>
      <c r="E73" s="356"/>
    </row>
    <row r="74" spans="1:11" x14ac:dyDescent="0.25">
      <c r="A74" s="296" t="s">
        <v>1450</v>
      </c>
      <c r="B74" s="267">
        <f>SUM(B17:B19)</f>
        <v>625000</v>
      </c>
      <c r="C74" s="268">
        <f>SUM(B74/B78)</f>
        <v>0.14880952380952381</v>
      </c>
      <c r="D74" s="269"/>
      <c r="E74" s="356"/>
    </row>
    <row r="75" spans="1:11" x14ac:dyDescent="0.25">
      <c r="A75" s="296" t="s">
        <v>1452</v>
      </c>
      <c r="B75" s="267">
        <f>SUM(B22:B24)</f>
        <v>500000</v>
      </c>
      <c r="C75" s="268">
        <f>SUM(B75/B78)</f>
        <v>0.11904761904761904</v>
      </c>
      <c r="D75" s="269"/>
      <c r="E75" s="356"/>
    </row>
    <row r="76" spans="1:11" x14ac:dyDescent="0.25">
      <c r="A76" s="296" t="s">
        <v>1453</v>
      </c>
      <c r="B76" s="267">
        <f>SUM(B27:B29)</f>
        <v>1550000</v>
      </c>
      <c r="C76" s="268">
        <f>SUM(B76/B78)</f>
        <v>0.36904761904761907</v>
      </c>
      <c r="D76" s="269"/>
      <c r="E76" s="356"/>
    </row>
    <row r="77" spans="1:11" x14ac:dyDescent="0.25">
      <c r="A77" s="296" t="s">
        <v>1454</v>
      </c>
      <c r="B77" s="267">
        <f>SUM(B32:B34)</f>
        <v>1125000</v>
      </c>
      <c r="C77" s="268">
        <f>SUM(B77/B78)</f>
        <v>0.26785714285714285</v>
      </c>
      <c r="D77" s="269"/>
      <c r="E77" s="356"/>
    </row>
    <row r="78" spans="1:11" x14ac:dyDescent="0.25">
      <c r="A78" s="297" t="s">
        <v>1455</v>
      </c>
      <c r="B78" s="284">
        <f>SUM(B73:B77)</f>
        <v>4200000</v>
      </c>
      <c r="C78" s="291">
        <f>SUM(C73:C77)</f>
        <v>1</v>
      </c>
      <c r="D78" s="411">
        <f>SUM(D73:D77)</f>
        <v>0</v>
      </c>
      <c r="E78" s="412">
        <f>SUM(E73:E77)</f>
        <v>0</v>
      </c>
    </row>
    <row r="79" spans="1:11" x14ac:dyDescent="0.25">
      <c r="A79" s="276"/>
    </row>
    <row r="80" spans="1:11" x14ac:dyDescent="0.25">
      <c r="A80" s="296" t="s">
        <v>1637</v>
      </c>
      <c r="B80" s="267" t="s">
        <v>1638</v>
      </c>
      <c r="C80" s="267" t="s">
        <v>702</v>
      </c>
      <c r="D80" s="268" t="s">
        <v>1639</v>
      </c>
    </row>
    <row r="81" spans="1:5" x14ac:dyDescent="0.25">
      <c r="A81" s="270" t="s">
        <v>634</v>
      </c>
      <c r="B81" s="413">
        <v>1000000</v>
      </c>
      <c r="C81" s="379"/>
      <c r="D81" s="414">
        <f>SUM(C81/B81)</f>
        <v>0</v>
      </c>
      <c r="E81" s="275" t="s">
        <v>1858</v>
      </c>
    </row>
    <row r="82" spans="1:5" x14ac:dyDescent="0.25">
      <c r="A82" s="270" t="s">
        <v>633</v>
      </c>
      <c r="B82" s="413">
        <v>400000</v>
      </c>
      <c r="C82" s="379"/>
      <c r="D82" s="414">
        <f>SUM(C82/B82)</f>
        <v>0</v>
      </c>
    </row>
    <row r="83" spans="1:5" x14ac:dyDescent="0.25">
      <c r="A83" s="270" t="s">
        <v>632</v>
      </c>
      <c r="B83" s="413">
        <v>750000</v>
      </c>
      <c r="C83" s="413"/>
      <c r="D83" s="414">
        <f>SUM(C83/B83)</f>
        <v>0</v>
      </c>
    </row>
  </sheetData>
  <mergeCells count="2">
    <mergeCell ref="A9:B9"/>
    <mergeCell ref="A37:D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opLeftCell="A32" workbookViewId="0">
      <selection activeCell="A32" sqref="A1:XFD1048576"/>
    </sheetView>
  </sheetViews>
  <sheetFormatPr defaultRowHeight="15.75" x14ac:dyDescent="0.25"/>
  <cols>
    <col min="1" max="1" width="28.7109375" style="275" customWidth="1"/>
    <col min="2" max="2" width="22.42578125" style="277" customWidth="1"/>
    <col min="3" max="3" width="15.85546875" style="278" bestFit="1" customWidth="1"/>
    <col min="4" max="4" width="18.28515625" style="279" customWidth="1"/>
    <col min="5" max="5" width="13.85546875" style="275" bestFit="1" customWidth="1"/>
    <col min="6" max="6" width="22" style="275" bestFit="1" customWidth="1"/>
    <col min="7" max="7" width="16.42578125" style="275" bestFit="1" customWidth="1"/>
    <col min="8" max="8" width="18.28515625" style="275" customWidth="1"/>
    <col min="9" max="16384" width="9.140625" style="275"/>
  </cols>
  <sheetData>
    <row r="1" spans="1:8" ht="31.5" x14ac:dyDescent="0.25">
      <c r="A1" s="270"/>
      <c r="B1" s="398" t="s">
        <v>1627</v>
      </c>
      <c r="C1" s="284" t="s">
        <v>1612</v>
      </c>
      <c r="D1" s="395" t="s">
        <v>1613</v>
      </c>
    </row>
    <row r="2" spans="1:8" x14ac:dyDescent="0.25">
      <c r="A2" s="320" t="s">
        <v>181</v>
      </c>
      <c r="B2" s="41">
        <v>1415000</v>
      </c>
      <c r="C2" s="269">
        <v>1675000</v>
      </c>
      <c r="D2" s="269"/>
    </row>
    <row r="3" spans="1:8" x14ac:dyDescent="0.25">
      <c r="A3" s="321" t="s">
        <v>190</v>
      </c>
      <c r="B3" s="41">
        <v>1685000</v>
      </c>
      <c r="C3" s="269">
        <v>1250000</v>
      </c>
      <c r="D3" s="269"/>
    </row>
    <row r="4" spans="1:8" x14ac:dyDescent="0.25">
      <c r="A4" s="322" t="s">
        <v>1617</v>
      </c>
      <c r="B4" s="41">
        <v>1900000</v>
      </c>
      <c r="C4" s="269">
        <v>1350000</v>
      </c>
      <c r="D4" s="269"/>
    </row>
    <row r="5" spans="1:8" x14ac:dyDescent="0.25">
      <c r="A5" s="394" t="s">
        <v>1448</v>
      </c>
      <c r="B5" s="393">
        <f>SUM(B2:B4)</f>
        <v>5000000</v>
      </c>
      <c r="C5" s="284">
        <f>SUM(C2:C4)</f>
        <v>4275000</v>
      </c>
      <c r="D5" s="284">
        <f>SUM(D2:D4)</f>
        <v>0</v>
      </c>
    </row>
    <row r="6" spans="1:8" x14ac:dyDescent="0.25">
      <c r="C6" s="278">
        <f>SUM(B5-C5)</f>
        <v>725000</v>
      </c>
      <c r="D6" s="279" t="s">
        <v>1851</v>
      </c>
    </row>
    <row r="9" spans="1:8" s="274" customFormat="1" x14ac:dyDescent="0.25">
      <c r="A9" s="571" t="s">
        <v>1610</v>
      </c>
      <c r="B9" s="572"/>
      <c r="C9" s="317"/>
      <c r="D9" s="317"/>
    </row>
    <row r="10" spans="1:8" s="274" customFormat="1" x14ac:dyDescent="0.25">
      <c r="A10" s="316"/>
      <c r="B10" s="315"/>
      <c r="C10" s="317"/>
      <c r="D10" s="317"/>
    </row>
    <row r="11" spans="1:8" s="274" customFormat="1" x14ac:dyDescent="0.25">
      <c r="A11" s="319" t="s">
        <v>1493</v>
      </c>
      <c r="B11" s="319"/>
      <c r="C11" s="317"/>
      <c r="D11" s="319" t="s">
        <v>1494</v>
      </c>
      <c r="E11" s="319" t="s">
        <v>1855</v>
      </c>
      <c r="F11" s="266" t="s">
        <v>1856</v>
      </c>
      <c r="G11" s="266" t="s">
        <v>1544</v>
      </c>
    </row>
    <row r="12" spans="1:8" s="274" customFormat="1" x14ac:dyDescent="0.25">
      <c r="A12" s="320" t="s">
        <v>1614</v>
      </c>
      <c r="B12" s="323">
        <v>250000</v>
      </c>
      <c r="C12" s="317"/>
      <c r="D12" s="320" t="s">
        <v>1614</v>
      </c>
      <c r="E12" s="399">
        <v>250000</v>
      </c>
      <c r="F12" s="399">
        <v>200000</v>
      </c>
      <c r="G12" s="392"/>
      <c r="H12" s="457"/>
    </row>
    <row r="13" spans="1:8" s="274" customFormat="1" x14ac:dyDescent="0.25">
      <c r="A13" s="321" t="s">
        <v>1615</v>
      </c>
      <c r="B13" s="324">
        <v>300000</v>
      </c>
      <c r="C13" s="317"/>
      <c r="D13" s="321" t="s">
        <v>1615</v>
      </c>
      <c r="E13" s="401">
        <v>200000</v>
      </c>
      <c r="F13" s="401">
        <v>200000</v>
      </c>
      <c r="G13" s="392"/>
      <c r="H13" s="457"/>
    </row>
    <row r="14" spans="1:8" s="274" customFormat="1" x14ac:dyDescent="0.25">
      <c r="A14" s="322" t="s">
        <v>1616</v>
      </c>
      <c r="B14" s="325">
        <v>200000</v>
      </c>
      <c r="C14" s="317"/>
      <c r="D14" s="322" t="s">
        <v>1616</v>
      </c>
      <c r="E14" s="402">
        <v>350000</v>
      </c>
      <c r="F14" s="402">
        <v>300000</v>
      </c>
      <c r="G14" s="392"/>
      <c r="H14" s="457"/>
    </row>
    <row r="15" spans="1:8" s="274" customFormat="1" x14ac:dyDescent="0.25">
      <c r="A15" s="319"/>
      <c r="B15" s="319"/>
      <c r="C15" s="317"/>
      <c r="D15" s="342"/>
      <c r="E15" s="342"/>
    </row>
    <row r="16" spans="1:8" s="274" customFormat="1" x14ac:dyDescent="0.25">
      <c r="A16" s="319" t="s">
        <v>1481</v>
      </c>
      <c r="B16" s="319"/>
      <c r="C16" s="317"/>
      <c r="D16" s="317"/>
    </row>
    <row r="17" spans="1:4" s="274" customFormat="1" x14ac:dyDescent="0.25">
      <c r="A17" s="320" t="s">
        <v>1614</v>
      </c>
      <c r="B17" s="323">
        <v>300000</v>
      </c>
      <c r="C17" s="317"/>
      <c r="D17" s="317"/>
    </row>
    <row r="18" spans="1:4" s="274" customFormat="1" x14ac:dyDescent="0.25">
      <c r="A18" s="321" t="s">
        <v>1615</v>
      </c>
      <c r="B18" s="324">
        <v>75000</v>
      </c>
      <c r="C18" s="317"/>
      <c r="D18" s="317"/>
    </row>
    <row r="19" spans="1:4" s="274" customFormat="1" x14ac:dyDescent="0.25">
      <c r="A19" s="322" t="s">
        <v>1616</v>
      </c>
      <c r="B19" s="325">
        <v>175000</v>
      </c>
      <c r="C19" s="317"/>
      <c r="D19" s="317"/>
    </row>
    <row r="20" spans="1:4" s="274" customFormat="1" x14ac:dyDescent="0.25">
      <c r="A20" s="319"/>
      <c r="B20" s="319"/>
      <c r="C20" s="317"/>
      <c r="D20" s="396"/>
    </row>
    <row r="21" spans="1:4" s="274" customFormat="1" x14ac:dyDescent="0.25">
      <c r="A21" s="319" t="s">
        <v>94</v>
      </c>
      <c r="B21" s="319"/>
      <c r="C21" s="317"/>
      <c r="D21" s="396"/>
    </row>
    <row r="22" spans="1:4" s="274" customFormat="1" x14ac:dyDescent="0.25">
      <c r="A22" s="320" t="s">
        <v>1614</v>
      </c>
      <c r="B22" s="323">
        <v>125000</v>
      </c>
      <c r="C22" s="317"/>
      <c r="D22" s="396"/>
    </row>
    <row r="23" spans="1:4" s="274" customFormat="1" x14ac:dyDescent="0.25">
      <c r="A23" s="321" t="s">
        <v>1615</v>
      </c>
      <c r="B23" s="324">
        <v>150000</v>
      </c>
      <c r="C23" s="317"/>
      <c r="D23" s="317"/>
    </row>
    <row r="24" spans="1:4" s="274" customFormat="1" x14ac:dyDescent="0.25">
      <c r="A24" s="322" t="s">
        <v>1616</v>
      </c>
      <c r="B24" s="325">
        <v>575000</v>
      </c>
      <c r="C24" s="278"/>
      <c r="D24" s="279"/>
    </row>
    <row r="25" spans="1:4" s="274" customFormat="1" x14ac:dyDescent="0.25">
      <c r="A25" s="319"/>
      <c r="B25" s="319"/>
      <c r="C25" s="317"/>
      <c r="D25" s="317"/>
    </row>
    <row r="26" spans="1:4" s="274" customFormat="1" x14ac:dyDescent="0.25">
      <c r="A26" s="319" t="s">
        <v>21</v>
      </c>
      <c r="B26" s="319"/>
      <c r="C26" s="317"/>
      <c r="D26" s="317"/>
    </row>
    <row r="27" spans="1:4" s="274" customFormat="1" x14ac:dyDescent="0.25">
      <c r="A27" s="320" t="s">
        <v>1614</v>
      </c>
      <c r="B27" s="323">
        <v>950000</v>
      </c>
      <c r="C27" s="317"/>
      <c r="D27" s="317"/>
    </row>
    <row r="28" spans="1:4" s="274" customFormat="1" x14ac:dyDescent="0.25">
      <c r="A28" s="321" t="s">
        <v>1615</v>
      </c>
      <c r="B28" s="324">
        <v>375000</v>
      </c>
      <c r="C28" s="317"/>
      <c r="D28" s="317"/>
    </row>
    <row r="29" spans="1:4" s="274" customFormat="1" x14ac:dyDescent="0.25">
      <c r="A29" s="322" t="s">
        <v>1616</v>
      </c>
      <c r="B29" s="325">
        <v>300000</v>
      </c>
      <c r="C29" s="317"/>
      <c r="D29" s="317"/>
    </row>
    <row r="30" spans="1:4" s="274" customFormat="1" x14ac:dyDescent="0.25">
      <c r="A30" s="319"/>
      <c r="B30" s="319"/>
      <c r="C30" s="317"/>
      <c r="D30" s="317"/>
    </row>
    <row r="31" spans="1:4" s="274" customFormat="1" x14ac:dyDescent="0.25">
      <c r="A31" s="319" t="s">
        <v>11</v>
      </c>
      <c r="B31" s="319"/>
      <c r="C31" s="317"/>
      <c r="D31" s="317"/>
    </row>
    <row r="32" spans="1:4" s="274" customFormat="1" x14ac:dyDescent="0.25">
      <c r="A32" s="320" t="s">
        <v>1614</v>
      </c>
      <c r="B32" s="323">
        <v>125000</v>
      </c>
      <c r="C32" s="317"/>
      <c r="D32" s="317"/>
    </row>
    <row r="33" spans="1:8" s="274" customFormat="1" x14ac:dyDescent="0.25">
      <c r="A33" s="321" t="s">
        <v>1615</v>
      </c>
      <c r="B33" s="324">
        <v>450000</v>
      </c>
      <c r="C33" s="317"/>
      <c r="D33" s="317"/>
    </row>
    <row r="34" spans="1:8" s="274" customFormat="1" x14ac:dyDescent="0.25">
      <c r="A34" s="322" t="s">
        <v>1616</v>
      </c>
      <c r="B34" s="325">
        <v>250000</v>
      </c>
      <c r="C34" s="278"/>
      <c r="D34" s="279"/>
    </row>
    <row r="35" spans="1:8" s="274" customFormat="1" x14ac:dyDescent="0.25">
      <c r="A35" s="319"/>
      <c r="B35" s="326"/>
      <c r="C35" s="278"/>
      <c r="D35" s="279"/>
    </row>
    <row r="36" spans="1:8" s="274" customFormat="1" x14ac:dyDescent="0.25">
      <c r="A36" s="319"/>
      <c r="B36" s="326"/>
      <c r="C36" s="278"/>
      <c r="D36" s="279"/>
    </row>
    <row r="37" spans="1:8" s="274" customFormat="1" x14ac:dyDescent="0.25">
      <c r="A37" s="571" t="s">
        <v>1611</v>
      </c>
      <c r="B37" s="572"/>
      <c r="C37" s="573"/>
      <c r="D37" s="574"/>
    </row>
    <row r="38" spans="1:8" s="274" customFormat="1" x14ac:dyDescent="0.25">
      <c r="A38" s="271" t="s">
        <v>1625</v>
      </c>
      <c r="B38" s="288">
        <v>1675000</v>
      </c>
      <c r="C38" s="272"/>
      <c r="D38" s="292">
        <f>SUM(C45/B38)</f>
        <v>1.1811898507462686</v>
      </c>
    </row>
    <row r="39" spans="1:8" s="274" customFormat="1" x14ac:dyDescent="0.25">
      <c r="A39" s="294" t="s">
        <v>0</v>
      </c>
      <c r="B39" s="288" t="s">
        <v>1614</v>
      </c>
      <c r="C39" s="288" t="s">
        <v>702</v>
      </c>
      <c r="D39" s="295" t="s">
        <v>703</v>
      </c>
      <c r="G39" t="s">
        <v>1919</v>
      </c>
      <c r="H39"/>
    </row>
    <row r="40" spans="1:8" s="274" customFormat="1" x14ac:dyDescent="0.25">
      <c r="A40" s="266" t="s">
        <v>23</v>
      </c>
      <c r="B40" s="269">
        <f>SUM(B12)</f>
        <v>250000</v>
      </c>
      <c r="C40" s="269">
        <v>295400</v>
      </c>
      <c r="D40" s="356">
        <f>SUM(C40/B40)</f>
        <v>1.1816</v>
      </c>
      <c r="E40" s="381"/>
      <c r="G40" s="266" t="s">
        <v>23</v>
      </c>
      <c r="H40" s="456">
        <f>SUM(C40+C50+C59)</f>
        <v>926550</v>
      </c>
    </row>
    <row r="41" spans="1:8" x14ac:dyDescent="0.25">
      <c r="A41" s="266" t="s">
        <v>66</v>
      </c>
      <c r="B41" s="269">
        <f>SUM(B17)</f>
        <v>300000</v>
      </c>
      <c r="C41" s="269">
        <v>338500</v>
      </c>
      <c r="D41" s="356">
        <f>SUM(C41/B41)</f>
        <v>1.1283333333333334</v>
      </c>
      <c r="E41" s="381"/>
      <c r="G41" s="266" t="s">
        <v>66</v>
      </c>
      <c r="H41" s="456">
        <f t="shared" ref="H41:H44" si="0">SUM(C41+C51+C60)</f>
        <v>765570</v>
      </c>
    </row>
    <row r="42" spans="1:8" x14ac:dyDescent="0.25">
      <c r="A42" s="266" t="s">
        <v>94</v>
      </c>
      <c r="B42" s="269">
        <f>SUM(B22)</f>
        <v>125000</v>
      </c>
      <c r="C42" s="269">
        <v>94800</v>
      </c>
      <c r="D42" s="356">
        <f>SUM(C42/B42)</f>
        <v>0.75839999999999996</v>
      </c>
      <c r="E42" s="381"/>
      <c r="G42" s="266" t="s">
        <v>94</v>
      </c>
      <c r="H42" s="456">
        <f t="shared" si="0"/>
        <v>643230</v>
      </c>
    </row>
    <row r="43" spans="1:8" x14ac:dyDescent="0.25">
      <c r="A43" s="266" t="s">
        <v>21</v>
      </c>
      <c r="B43" s="269">
        <f>SUM(B27)</f>
        <v>950000</v>
      </c>
      <c r="C43" s="269">
        <v>1087868</v>
      </c>
      <c r="D43" s="356">
        <f>SUM(C43/B43)</f>
        <v>1.1451242105263157</v>
      </c>
      <c r="E43" s="381"/>
      <c r="G43" s="266" t="s">
        <v>21</v>
      </c>
      <c r="H43" s="456">
        <f t="shared" si="0"/>
        <v>1973724</v>
      </c>
    </row>
    <row r="44" spans="1:8" x14ac:dyDescent="0.25">
      <c r="A44" s="266" t="s">
        <v>11</v>
      </c>
      <c r="B44" s="269">
        <f>SUM(B32)</f>
        <v>125000</v>
      </c>
      <c r="C44" s="357">
        <v>161925</v>
      </c>
      <c r="D44" s="356">
        <f>SUM(C44/B44)</f>
        <v>1.2954000000000001</v>
      </c>
      <c r="E44" s="382"/>
      <c r="G44" s="266" t="s">
        <v>11</v>
      </c>
      <c r="H44" s="456">
        <f t="shared" si="0"/>
        <v>899780</v>
      </c>
    </row>
    <row r="45" spans="1:8" x14ac:dyDescent="0.25">
      <c r="A45" s="281" t="s">
        <v>1496</v>
      </c>
      <c r="B45" s="272">
        <f>SUM(B40:B44)</f>
        <v>1750000</v>
      </c>
      <c r="C45" s="272">
        <f>SUM(C40:C44)</f>
        <v>1978493</v>
      </c>
      <c r="D45" s="292"/>
    </row>
    <row r="46" spans="1:8" ht="47.25" x14ac:dyDescent="0.25">
      <c r="A46" s="281"/>
      <c r="B46" s="460" t="s">
        <v>1860</v>
      </c>
      <c r="C46" s="461">
        <v>1899843</v>
      </c>
      <c r="D46" s="292"/>
    </row>
    <row r="47" spans="1:8" x14ac:dyDescent="0.25">
      <c r="A47" s="318"/>
      <c r="B47" s="267"/>
      <c r="C47" s="267"/>
      <c r="D47" s="268"/>
    </row>
    <row r="48" spans="1:8" x14ac:dyDescent="0.25">
      <c r="A48" s="273" t="s">
        <v>1624</v>
      </c>
      <c r="B48" s="289">
        <f>SUM(D3)</f>
        <v>0</v>
      </c>
      <c r="C48" s="280">
        <v>1250000</v>
      </c>
      <c r="D48" s="285"/>
    </row>
    <row r="49" spans="1:6" x14ac:dyDescent="0.25">
      <c r="A49" s="273" t="s">
        <v>0</v>
      </c>
      <c r="B49" s="280" t="s">
        <v>1615</v>
      </c>
      <c r="C49" s="280" t="s">
        <v>702</v>
      </c>
      <c r="D49" s="285" t="s">
        <v>703</v>
      </c>
      <c r="F49" s="275" t="s">
        <v>1886</v>
      </c>
    </row>
    <row r="50" spans="1:6" x14ac:dyDescent="0.25">
      <c r="A50" s="266" t="s">
        <v>23</v>
      </c>
      <c r="B50" s="269">
        <f>SUM(B13)</f>
        <v>300000</v>
      </c>
      <c r="C50" s="269">
        <v>294650</v>
      </c>
      <c r="D50" s="356">
        <f>SUM(C50/B50)</f>
        <v>0.98216666666666663</v>
      </c>
      <c r="E50" s="427"/>
      <c r="F50" s="275">
        <v>4750</v>
      </c>
    </row>
    <row r="51" spans="1:6" x14ac:dyDescent="0.25">
      <c r="A51" s="266" t="s">
        <v>66</v>
      </c>
      <c r="B51" s="269">
        <f>SUM(B18)</f>
        <v>75000</v>
      </c>
      <c r="C51" s="408">
        <v>95650</v>
      </c>
      <c r="D51" s="356">
        <f>SUM(C51/B51)</f>
        <v>1.2753333333333334</v>
      </c>
      <c r="E51" s="381"/>
      <c r="F51" s="275">
        <v>43050</v>
      </c>
    </row>
    <row r="52" spans="1:6" x14ac:dyDescent="0.25">
      <c r="A52" s="266" t="s">
        <v>94</v>
      </c>
      <c r="B52" s="269">
        <f>SUM(B23)</f>
        <v>150000</v>
      </c>
      <c r="C52" s="408">
        <v>187130</v>
      </c>
      <c r="D52" s="356">
        <f>SUM(C52/B52)</f>
        <v>1.2475333333333334</v>
      </c>
      <c r="E52" s="425"/>
      <c r="F52" s="275">
        <v>53430</v>
      </c>
    </row>
    <row r="53" spans="1:6" x14ac:dyDescent="0.25">
      <c r="A53" s="266" t="s">
        <v>21</v>
      </c>
      <c r="B53" s="269">
        <f>SUM(B28)</f>
        <v>375000</v>
      </c>
      <c r="C53" s="400">
        <v>397653</v>
      </c>
      <c r="D53" s="356">
        <f>SUM(C53/B53)</f>
        <v>1.060408</v>
      </c>
      <c r="E53" s="381"/>
      <c r="F53" s="275">
        <v>24403</v>
      </c>
    </row>
    <row r="54" spans="1:6" x14ac:dyDescent="0.25">
      <c r="A54" s="266" t="s">
        <v>11</v>
      </c>
      <c r="B54" s="269">
        <f>SUM(B33)</f>
        <v>450000</v>
      </c>
      <c r="C54" s="269">
        <v>362365</v>
      </c>
      <c r="D54" s="356">
        <f>SUM(C54/B54)</f>
        <v>0.8052555555555555</v>
      </c>
      <c r="E54" s="381"/>
      <c r="F54" s="275">
        <v>19065</v>
      </c>
    </row>
    <row r="55" spans="1:6" x14ac:dyDescent="0.25">
      <c r="A55" s="282" t="s">
        <v>1496</v>
      </c>
      <c r="B55" s="280">
        <f>SUM(B50:B54)</f>
        <v>1350000</v>
      </c>
      <c r="C55" s="280">
        <f>SUM(C50:C54)</f>
        <v>1337448</v>
      </c>
      <c r="D55" s="285"/>
      <c r="E55" s="381"/>
      <c r="F55" s="275">
        <f>SUM(F50:F54)</f>
        <v>144698</v>
      </c>
    </row>
    <row r="56" spans="1:6" x14ac:dyDescent="0.25">
      <c r="A56" s="318"/>
      <c r="B56" s="267"/>
      <c r="C56" s="267"/>
      <c r="D56" s="268"/>
    </row>
    <row r="57" spans="1:6" x14ac:dyDescent="0.25">
      <c r="A57" s="283" t="s">
        <v>1626</v>
      </c>
      <c r="B57" s="290">
        <v>1350000</v>
      </c>
      <c r="C57" s="286">
        <v>1350000</v>
      </c>
      <c r="D57" s="293"/>
    </row>
    <row r="58" spans="1:6" x14ac:dyDescent="0.25">
      <c r="A58" s="283" t="s">
        <v>0</v>
      </c>
      <c r="B58" s="286" t="s">
        <v>1616</v>
      </c>
      <c r="C58" s="286" t="s">
        <v>702</v>
      </c>
      <c r="D58" s="293" t="s">
        <v>703</v>
      </c>
      <c r="F58" s="275" t="s">
        <v>1886</v>
      </c>
    </row>
    <row r="59" spans="1:6" x14ac:dyDescent="0.25">
      <c r="A59" s="266" t="s">
        <v>23</v>
      </c>
      <c r="B59" s="269">
        <f>SUM(B14)</f>
        <v>200000</v>
      </c>
      <c r="C59" s="269">
        <v>336500</v>
      </c>
      <c r="D59" s="356">
        <f>SUM(C59/B59)</f>
        <v>1.6825000000000001</v>
      </c>
      <c r="E59" s="277"/>
      <c r="F59" s="277">
        <v>0</v>
      </c>
    </row>
    <row r="60" spans="1:6" x14ac:dyDescent="0.25">
      <c r="A60" s="266" t="s">
        <v>66</v>
      </c>
      <c r="B60" s="269">
        <f>SUM(B19)</f>
        <v>175000</v>
      </c>
      <c r="C60" s="269">
        <v>331420</v>
      </c>
      <c r="D60" s="356">
        <f>SUM(C60/B60)</f>
        <v>1.8938285714285714</v>
      </c>
      <c r="E60" s="277"/>
      <c r="F60" s="277">
        <v>6020</v>
      </c>
    </row>
    <row r="61" spans="1:6" x14ac:dyDescent="0.25">
      <c r="A61" s="266" t="s">
        <v>94</v>
      </c>
      <c r="B61" s="269">
        <f>SUM(B24)</f>
        <v>575000</v>
      </c>
      <c r="C61" s="269">
        <v>361300</v>
      </c>
      <c r="D61" s="356">
        <f>SUM(C61/B61)</f>
        <v>0.6283478260869565</v>
      </c>
      <c r="E61" s="277"/>
      <c r="F61" s="277">
        <v>27600</v>
      </c>
    </row>
    <row r="62" spans="1:6" x14ac:dyDescent="0.25">
      <c r="A62" s="266" t="s">
        <v>21</v>
      </c>
      <c r="B62" s="269">
        <f>SUM(B29)</f>
        <v>300000</v>
      </c>
      <c r="C62" s="269">
        <v>488203</v>
      </c>
      <c r="D62" s="356">
        <f>SUM(C62/B62)</f>
        <v>1.6273433333333334</v>
      </c>
      <c r="E62" s="277"/>
      <c r="F62" s="277">
        <v>14503</v>
      </c>
    </row>
    <row r="63" spans="1:6" x14ac:dyDescent="0.25">
      <c r="A63" s="266" t="s">
        <v>11</v>
      </c>
      <c r="B63" s="269">
        <f>SUM(B34)</f>
        <v>250000</v>
      </c>
      <c r="C63" s="269">
        <v>375490</v>
      </c>
      <c r="D63" s="356">
        <f>SUM(C63/B63)</f>
        <v>1.50196</v>
      </c>
      <c r="E63" s="277"/>
      <c r="F63" s="277">
        <v>142815</v>
      </c>
    </row>
    <row r="64" spans="1:6" x14ac:dyDescent="0.25">
      <c r="A64" s="287" t="s">
        <v>1496</v>
      </c>
      <c r="B64" s="286">
        <f>SUM(B59:B63)</f>
        <v>1500000</v>
      </c>
      <c r="C64" s="286">
        <f>SUM(C59:C63)</f>
        <v>1892913</v>
      </c>
      <c r="D64" s="293">
        <f>SUM(C64/C57)</f>
        <v>1.4021577777777778</v>
      </c>
      <c r="F64" s="277">
        <f>SUM(F59:F63)</f>
        <v>190938</v>
      </c>
    </row>
    <row r="65" spans="1:5" x14ac:dyDescent="0.25">
      <c r="A65" s="287"/>
      <c r="B65" s="286"/>
      <c r="C65" s="286">
        <v>-32400</v>
      </c>
      <c r="D65" s="293" t="s">
        <v>1885</v>
      </c>
    </row>
    <row r="66" spans="1:5" x14ac:dyDescent="0.25">
      <c r="A66" s="483"/>
      <c r="B66" s="484"/>
      <c r="C66" s="290">
        <f>SUM(C64:C65)</f>
        <v>1860513</v>
      </c>
      <c r="D66" s="485" t="s">
        <v>895</v>
      </c>
    </row>
    <row r="67" spans="1:5" x14ac:dyDescent="0.25">
      <c r="A67" s="479"/>
      <c r="B67" s="480"/>
      <c r="C67" s="481"/>
      <c r="D67" s="482"/>
    </row>
    <row r="68" spans="1:5" x14ac:dyDescent="0.25">
      <c r="A68" s="329" t="s">
        <v>1622</v>
      </c>
      <c r="B68" s="330">
        <f>SUM(D5)</f>
        <v>0</v>
      </c>
      <c r="C68" s="330"/>
      <c r="D68" s="331"/>
    </row>
    <row r="69" spans="1:5" x14ac:dyDescent="0.25">
      <c r="A69" s="271" t="s">
        <v>1623</v>
      </c>
      <c r="B69" s="272">
        <f>SUM(B64+B55+B45)</f>
        <v>4600000</v>
      </c>
      <c r="C69" s="272"/>
      <c r="D69" s="292"/>
    </row>
    <row r="70" spans="1:5" x14ac:dyDescent="0.25">
      <c r="A70" s="274"/>
      <c r="B70" s="278"/>
    </row>
    <row r="71" spans="1:5" x14ac:dyDescent="0.25">
      <c r="A71" s="274"/>
      <c r="B71" s="278"/>
    </row>
    <row r="72" spans="1:5" x14ac:dyDescent="0.25">
      <c r="A72" s="274"/>
      <c r="B72" s="278"/>
    </row>
    <row r="73" spans="1:5" ht="47.25" x14ac:dyDescent="0.25">
      <c r="A73" s="332" t="s">
        <v>1451</v>
      </c>
      <c r="B73" s="333" t="s">
        <v>1448</v>
      </c>
      <c r="C73" s="333" t="s">
        <v>1628</v>
      </c>
      <c r="D73" s="410" t="s">
        <v>1636</v>
      </c>
      <c r="E73" s="410" t="s">
        <v>1634</v>
      </c>
    </row>
    <row r="74" spans="1:5" x14ac:dyDescent="0.25">
      <c r="A74" s="296" t="s">
        <v>1449</v>
      </c>
      <c r="B74" s="267">
        <f>SUM(B12:B14)</f>
        <v>750000</v>
      </c>
      <c r="C74" s="268">
        <f>SUM(B74/B79)</f>
        <v>0.16304347826086957</v>
      </c>
      <c r="D74" s="269"/>
      <c r="E74" s="356"/>
    </row>
    <row r="75" spans="1:5" x14ac:dyDescent="0.25">
      <c r="A75" s="296" t="s">
        <v>1450</v>
      </c>
      <c r="B75" s="267">
        <f>SUM(B17:B19)</f>
        <v>550000</v>
      </c>
      <c r="C75" s="268">
        <f>SUM(B75/B79)</f>
        <v>0.11956521739130435</v>
      </c>
      <c r="D75" s="269"/>
      <c r="E75" s="356"/>
    </row>
    <row r="76" spans="1:5" x14ac:dyDescent="0.25">
      <c r="A76" s="296" t="s">
        <v>1452</v>
      </c>
      <c r="B76" s="267">
        <f>SUM(B22:B24)</f>
        <v>850000</v>
      </c>
      <c r="C76" s="268">
        <f>SUM(B76/B79)</f>
        <v>0.18478260869565216</v>
      </c>
      <c r="D76" s="269"/>
      <c r="E76" s="356"/>
    </row>
    <row r="77" spans="1:5" x14ac:dyDescent="0.25">
      <c r="A77" s="296" t="s">
        <v>1453</v>
      </c>
      <c r="B77" s="267">
        <f>SUM(B27:B29)</f>
        <v>1625000</v>
      </c>
      <c r="C77" s="268">
        <f>SUM(B77/B79)</f>
        <v>0.35326086956521741</v>
      </c>
      <c r="D77" s="269"/>
      <c r="E77" s="356"/>
    </row>
    <row r="78" spans="1:5" x14ac:dyDescent="0.25">
      <c r="A78" s="296" t="s">
        <v>1454</v>
      </c>
      <c r="B78" s="267">
        <f>SUM(B32:B34)</f>
        <v>825000</v>
      </c>
      <c r="C78" s="268">
        <f>SUM(B78/B79)</f>
        <v>0.17934782608695651</v>
      </c>
      <c r="D78" s="269"/>
      <c r="E78" s="356"/>
    </row>
    <row r="79" spans="1:5" x14ac:dyDescent="0.25">
      <c r="A79" s="297" t="s">
        <v>1455</v>
      </c>
      <c r="B79" s="284">
        <f>SUM(B74:B78)</f>
        <v>4600000</v>
      </c>
      <c r="C79" s="291">
        <f>SUM(C74:C78)</f>
        <v>1</v>
      </c>
      <c r="D79" s="411">
        <f>SUM(D74:D78)</f>
        <v>0</v>
      </c>
      <c r="E79" s="412">
        <f>SUM(E74:E78)</f>
        <v>0</v>
      </c>
    </row>
    <row r="80" spans="1:5" x14ac:dyDescent="0.25">
      <c r="A80" s="276"/>
    </row>
    <row r="81" spans="1:5" x14ac:dyDescent="0.25">
      <c r="A81" s="296" t="s">
        <v>1637</v>
      </c>
      <c r="B81" s="267" t="s">
        <v>1638</v>
      </c>
      <c r="C81" s="267" t="s">
        <v>702</v>
      </c>
      <c r="D81" s="268" t="s">
        <v>1639</v>
      </c>
    </row>
    <row r="82" spans="1:5" x14ac:dyDescent="0.25">
      <c r="A82" s="270" t="s">
        <v>1619</v>
      </c>
      <c r="B82" s="459">
        <v>625000</v>
      </c>
      <c r="C82" s="379"/>
      <c r="D82" s="414">
        <f>SUM(C82/B82)</f>
        <v>0</v>
      </c>
      <c r="E82" s="275" t="s">
        <v>1858</v>
      </c>
    </row>
    <row r="83" spans="1:5" x14ac:dyDescent="0.25">
      <c r="A83" s="270" t="s">
        <v>1620</v>
      </c>
      <c r="B83" s="459">
        <v>775000</v>
      </c>
      <c r="C83" s="379"/>
      <c r="D83" s="414">
        <f>SUM(C83/B83)</f>
        <v>0</v>
      </c>
    </row>
    <row r="84" spans="1:5" x14ac:dyDescent="0.25">
      <c r="A84" s="270" t="s">
        <v>1621</v>
      </c>
      <c r="B84" s="459">
        <v>400000</v>
      </c>
      <c r="C84" s="413"/>
      <c r="D84" s="414">
        <f>SUM(C84/B84)</f>
        <v>0</v>
      </c>
    </row>
  </sheetData>
  <mergeCells count="2">
    <mergeCell ref="A9:B9"/>
    <mergeCell ref="A37:D37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opLeftCell="A55" workbookViewId="0">
      <selection activeCell="M55" sqref="M55"/>
    </sheetView>
  </sheetViews>
  <sheetFormatPr defaultRowHeight="15" x14ac:dyDescent="0.25"/>
  <cols>
    <col min="1" max="1" width="26.7109375" bestFit="1" customWidth="1"/>
    <col min="2" max="2" width="16.42578125" bestFit="1" customWidth="1"/>
    <col min="3" max="3" width="15.85546875" bestFit="1" customWidth="1"/>
    <col min="4" max="4" width="18" bestFit="1" customWidth="1"/>
    <col min="5" max="5" width="12" bestFit="1" customWidth="1"/>
    <col min="6" max="6" width="11.28515625" bestFit="1" customWidth="1"/>
    <col min="7" max="7" width="16.42578125" bestFit="1" customWidth="1"/>
    <col min="8" max="8" width="13.85546875" bestFit="1" customWidth="1"/>
    <col min="10" max="10" width="10.140625" bestFit="1" customWidth="1"/>
    <col min="13" max="13" width="10.140625" bestFit="1" customWidth="1"/>
  </cols>
  <sheetData>
    <row r="1" spans="1:8" ht="47.25" x14ac:dyDescent="0.25">
      <c r="A1" s="270"/>
      <c r="B1" s="398" t="s">
        <v>1804</v>
      </c>
      <c r="C1" s="284" t="s">
        <v>1612</v>
      </c>
      <c r="D1" s="395" t="s">
        <v>1805</v>
      </c>
      <c r="E1" s="434" t="s">
        <v>1708</v>
      </c>
      <c r="F1" s="275"/>
      <c r="G1" s="275"/>
      <c r="H1" s="275"/>
    </row>
    <row r="2" spans="1:8" ht="15.75" x14ac:dyDescent="0.25">
      <c r="A2" s="320" t="s">
        <v>208</v>
      </c>
      <c r="B2" s="397">
        <v>1100000</v>
      </c>
      <c r="C2" s="397">
        <v>1100000</v>
      </c>
      <c r="D2" s="397">
        <v>1100000</v>
      </c>
      <c r="E2" s="272">
        <v>1270000</v>
      </c>
      <c r="F2" s="275"/>
      <c r="G2" s="275"/>
      <c r="H2" s="275"/>
    </row>
    <row r="3" spans="1:8" ht="15.75" x14ac:dyDescent="0.25">
      <c r="A3" s="321" t="s">
        <v>46</v>
      </c>
      <c r="B3" s="397">
        <v>1400000</v>
      </c>
      <c r="C3" s="397">
        <v>1400000</v>
      </c>
      <c r="D3" s="397">
        <v>1400000</v>
      </c>
      <c r="E3" s="272"/>
      <c r="F3" s="275"/>
      <c r="G3" s="275"/>
      <c r="H3" s="275"/>
    </row>
    <row r="4" spans="1:8" ht="15.75" x14ac:dyDescent="0.25">
      <c r="A4" s="322" t="s">
        <v>52</v>
      </c>
      <c r="B4" s="397">
        <v>2300000</v>
      </c>
      <c r="C4" s="397">
        <v>2300000</v>
      </c>
      <c r="D4" s="397">
        <v>2300000</v>
      </c>
      <c r="E4" s="272"/>
      <c r="F4" s="275"/>
      <c r="G4" s="275"/>
      <c r="H4" s="275"/>
    </row>
    <row r="5" spans="1:8" ht="15.75" x14ac:dyDescent="0.25">
      <c r="A5" s="394" t="s">
        <v>1448</v>
      </c>
      <c r="B5" s="393">
        <f>SUM(B2:B4)</f>
        <v>4800000</v>
      </c>
      <c r="C5" s="284">
        <f>SUM(C2:C4)</f>
        <v>4800000</v>
      </c>
      <c r="D5" s="284">
        <f>SUM(D2:D4)</f>
        <v>4800000</v>
      </c>
      <c r="E5" s="272"/>
      <c r="F5" s="275"/>
      <c r="G5" s="275"/>
      <c r="H5" s="275"/>
    </row>
    <row r="6" spans="1:8" ht="15.75" x14ac:dyDescent="0.25">
      <c r="A6" s="275"/>
      <c r="B6" s="277"/>
      <c r="C6" s="278"/>
      <c r="D6" s="279"/>
      <c r="E6" s="275"/>
      <c r="F6" s="275"/>
      <c r="G6" s="275"/>
      <c r="H6" s="275"/>
    </row>
    <row r="7" spans="1:8" ht="15.75" x14ac:dyDescent="0.25">
      <c r="A7" s="275"/>
      <c r="B7" s="277"/>
      <c r="C7" s="278"/>
      <c r="D7" s="279"/>
      <c r="E7" s="275"/>
      <c r="F7" s="275"/>
      <c r="G7" s="275"/>
      <c r="H7" s="275"/>
    </row>
    <row r="8" spans="1:8" ht="15.75" x14ac:dyDescent="0.25">
      <c r="A8" s="275"/>
      <c r="B8" s="277"/>
      <c r="C8" s="278"/>
      <c r="D8" s="279"/>
      <c r="E8" s="275"/>
      <c r="F8" s="275"/>
      <c r="G8" s="275"/>
      <c r="H8" s="275"/>
    </row>
    <row r="9" spans="1:8" ht="15.75" x14ac:dyDescent="0.25">
      <c r="A9" s="571" t="s">
        <v>1483</v>
      </c>
      <c r="B9" s="572"/>
      <c r="C9" s="317"/>
      <c r="D9" s="317"/>
      <c r="E9" s="274"/>
      <c r="F9" s="274"/>
      <c r="G9" s="274"/>
      <c r="H9" s="274"/>
    </row>
    <row r="10" spans="1:8" ht="15.75" x14ac:dyDescent="0.25">
      <c r="A10" s="316"/>
      <c r="B10" s="315"/>
      <c r="C10" s="317"/>
      <c r="D10" s="317"/>
      <c r="E10" s="274"/>
      <c r="F10" s="274"/>
      <c r="G10" s="274"/>
      <c r="H10" s="274"/>
    </row>
    <row r="11" spans="1:8" ht="15.75" x14ac:dyDescent="0.25">
      <c r="A11" s="319" t="s">
        <v>1493</v>
      </c>
      <c r="B11" s="319"/>
      <c r="C11" s="317"/>
      <c r="D11" s="319" t="s">
        <v>1494</v>
      </c>
      <c r="E11" s="319"/>
      <c r="F11" s="266" t="s">
        <v>702</v>
      </c>
      <c r="G11" s="266" t="s">
        <v>1544</v>
      </c>
      <c r="H11" s="266" t="s">
        <v>1693</v>
      </c>
    </row>
    <row r="12" spans="1:8" ht="15.75" x14ac:dyDescent="0.25">
      <c r="A12" s="320" t="s">
        <v>1445</v>
      </c>
      <c r="B12" s="323">
        <v>225000</v>
      </c>
      <c r="C12" s="317"/>
      <c r="D12" s="320" t="s">
        <v>1445</v>
      </c>
      <c r="E12" s="399">
        <v>1000000</v>
      </c>
      <c r="F12" s="400">
        <v>1156000</v>
      </c>
      <c r="G12" s="392">
        <f>SUM(F12/E12)</f>
        <v>1.1559999999999999</v>
      </c>
      <c r="H12" s="406">
        <v>800000</v>
      </c>
    </row>
    <row r="13" spans="1:8" ht="15.75" x14ac:dyDescent="0.25">
      <c r="A13" s="321" t="s">
        <v>1446</v>
      </c>
      <c r="B13" s="324">
        <v>200000</v>
      </c>
      <c r="C13" s="317"/>
      <c r="D13" s="321" t="s">
        <v>1446</v>
      </c>
      <c r="E13" s="401">
        <v>725000</v>
      </c>
      <c r="F13" s="379"/>
      <c r="G13" s="392">
        <f>SUM(F13/E13)</f>
        <v>0</v>
      </c>
      <c r="H13" s="406">
        <v>900000</v>
      </c>
    </row>
    <row r="14" spans="1:8" ht="15.75" x14ac:dyDescent="0.25">
      <c r="A14" s="322" t="s">
        <v>1447</v>
      </c>
      <c r="B14" s="325">
        <v>150000</v>
      </c>
      <c r="C14" s="317"/>
      <c r="D14" s="322" t="s">
        <v>1447</v>
      </c>
      <c r="E14" s="402">
        <v>825000</v>
      </c>
      <c r="F14" s="379"/>
      <c r="G14" s="392"/>
      <c r="H14" s="406">
        <v>1000000</v>
      </c>
    </row>
    <row r="15" spans="1:8" ht="15.75" x14ac:dyDescent="0.25">
      <c r="A15" s="319"/>
      <c r="B15" s="319"/>
      <c r="C15" s="317"/>
      <c r="D15" s="342"/>
      <c r="E15" s="342"/>
      <c r="F15" s="274"/>
      <c r="G15" s="274"/>
      <c r="H15" s="274"/>
    </row>
    <row r="16" spans="1:8" ht="15.75" x14ac:dyDescent="0.25">
      <c r="A16" s="319" t="s">
        <v>1481</v>
      </c>
      <c r="B16" s="319"/>
      <c r="C16" s="317"/>
      <c r="D16" s="317"/>
      <c r="E16" s="274"/>
      <c r="F16" s="274"/>
      <c r="G16" s="274"/>
      <c r="H16" s="274"/>
    </row>
    <row r="17" spans="1:8" ht="15.75" x14ac:dyDescent="0.25">
      <c r="A17" s="320" t="s">
        <v>1445</v>
      </c>
      <c r="B17" s="323">
        <v>150000</v>
      </c>
      <c r="C17" s="317"/>
      <c r="D17" s="317"/>
      <c r="E17" s="274"/>
      <c r="F17" s="274"/>
      <c r="G17" s="274"/>
      <c r="H17" s="274"/>
    </row>
    <row r="18" spans="1:8" ht="15.75" x14ac:dyDescent="0.25">
      <c r="A18" s="321" t="s">
        <v>1446</v>
      </c>
      <c r="B18" s="324">
        <v>375000</v>
      </c>
      <c r="C18" s="317"/>
      <c r="D18" s="317"/>
      <c r="E18" s="274"/>
      <c r="F18" s="274"/>
      <c r="G18" s="274"/>
      <c r="H18" s="274"/>
    </row>
    <row r="19" spans="1:8" ht="15.75" x14ac:dyDescent="0.25">
      <c r="A19" s="322" t="s">
        <v>1447</v>
      </c>
      <c r="B19" s="325">
        <v>500000</v>
      </c>
      <c r="C19" s="317"/>
      <c r="D19" s="317"/>
      <c r="E19" s="274"/>
      <c r="F19" s="274"/>
      <c r="G19" s="274"/>
      <c r="H19" s="274"/>
    </row>
    <row r="20" spans="1:8" ht="15.75" x14ac:dyDescent="0.25">
      <c r="A20" s="319"/>
      <c r="B20" s="319"/>
      <c r="C20" s="317"/>
      <c r="D20" s="320" t="s">
        <v>208</v>
      </c>
      <c r="E20" s="278">
        <f>SUM(B12+B17+B22+B27+B32)</f>
        <v>1275000</v>
      </c>
      <c r="F20" s="274"/>
      <c r="G20" s="274"/>
      <c r="H20" s="274"/>
    </row>
    <row r="21" spans="1:8" ht="15.75" x14ac:dyDescent="0.25">
      <c r="A21" s="319" t="s">
        <v>94</v>
      </c>
      <c r="B21" s="319"/>
      <c r="C21" s="317"/>
      <c r="D21" s="321" t="s">
        <v>935</v>
      </c>
      <c r="E21" s="278">
        <f>SUM(B13+B18+B23+B28+B33)</f>
        <v>1575000</v>
      </c>
      <c r="F21" s="274"/>
      <c r="G21" s="274"/>
      <c r="H21" s="274"/>
    </row>
    <row r="22" spans="1:8" ht="15.75" x14ac:dyDescent="0.25">
      <c r="A22" s="320" t="s">
        <v>1445</v>
      </c>
      <c r="B22" s="323">
        <v>150000</v>
      </c>
      <c r="C22" s="317"/>
      <c r="D22" s="322" t="s">
        <v>52</v>
      </c>
      <c r="E22" s="278">
        <f>SUM(B14+B19+B24+B29+B34)</f>
        <v>2500000</v>
      </c>
      <c r="F22" s="274"/>
      <c r="G22" s="274"/>
      <c r="H22" s="274"/>
    </row>
    <row r="23" spans="1:8" ht="15.75" x14ac:dyDescent="0.25">
      <c r="A23" s="321" t="s">
        <v>1446</v>
      </c>
      <c r="B23" s="324">
        <v>200000</v>
      </c>
      <c r="C23" s="317"/>
      <c r="D23" s="317"/>
      <c r="E23" s="274"/>
      <c r="F23" s="274"/>
      <c r="G23" s="274"/>
      <c r="H23" s="274"/>
    </row>
    <row r="24" spans="1:8" ht="15.75" x14ac:dyDescent="0.25">
      <c r="A24" s="322" t="s">
        <v>1447</v>
      </c>
      <c r="B24" s="325">
        <v>300000</v>
      </c>
      <c r="C24" s="278"/>
      <c r="D24" s="279"/>
      <c r="E24" s="274"/>
      <c r="F24" s="274"/>
      <c r="G24" s="274"/>
      <c r="H24" s="274"/>
    </row>
    <row r="25" spans="1:8" ht="15.75" x14ac:dyDescent="0.25">
      <c r="A25" s="319"/>
      <c r="B25" s="319"/>
      <c r="C25" s="317"/>
      <c r="D25" s="317"/>
      <c r="E25" s="274"/>
      <c r="F25" s="274"/>
      <c r="G25" s="274"/>
      <c r="H25" s="274"/>
    </row>
    <row r="26" spans="1:8" ht="15.75" x14ac:dyDescent="0.25">
      <c r="A26" s="319" t="s">
        <v>21</v>
      </c>
      <c r="B26" s="319"/>
      <c r="C26" s="317"/>
      <c r="D26" s="317"/>
      <c r="E26" s="274"/>
      <c r="F26" s="274"/>
      <c r="G26" s="274"/>
      <c r="H26" s="274"/>
    </row>
    <row r="27" spans="1:8" ht="15.75" x14ac:dyDescent="0.25">
      <c r="A27" s="320" t="s">
        <v>1445</v>
      </c>
      <c r="B27" s="323">
        <v>400000</v>
      </c>
      <c r="C27" s="317"/>
      <c r="D27" s="317"/>
      <c r="E27" s="274"/>
      <c r="F27" s="274"/>
      <c r="G27" s="274"/>
      <c r="H27" s="274"/>
    </row>
    <row r="28" spans="1:8" ht="15.75" x14ac:dyDescent="0.25">
      <c r="A28" s="321" t="s">
        <v>1446</v>
      </c>
      <c r="B28" s="324">
        <v>350000</v>
      </c>
      <c r="C28" s="317"/>
      <c r="D28" s="317"/>
      <c r="E28" s="274"/>
      <c r="F28" s="274"/>
      <c r="G28" s="274"/>
      <c r="H28" s="274"/>
    </row>
    <row r="29" spans="1:8" ht="15.75" x14ac:dyDescent="0.25">
      <c r="A29" s="322" t="s">
        <v>1447</v>
      </c>
      <c r="B29" s="325">
        <v>850000</v>
      </c>
      <c r="C29" s="317"/>
      <c r="D29" s="317"/>
      <c r="E29" s="274"/>
      <c r="F29" s="274"/>
      <c r="G29" s="274"/>
      <c r="H29" s="274"/>
    </row>
    <row r="30" spans="1:8" ht="15.75" x14ac:dyDescent="0.25">
      <c r="A30" s="319"/>
      <c r="B30" s="326"/>
      <c r="C30" s="317"/>
      <c r="D30" s="317"/>
      <c r="E30" s="274"/>
      <c r="F30" s="274"/>
      <c r="G30" s="274"/>
      <c r="H30" s="274"/>
    </row>
    <row r="31" spans="1:8" ht="15.75" x14ac:dyDescent="0.25">
      <c r="A31" s="319" t="s">
        <v>11</v>
      </c>
      <c r="B31" s="319"/>
      <c r="C31" s="317"/>
      <c r="D31" s="317"/>
      <c r="E31" s="274"/>
      <c r="F31" s="274"/>
      <c r="G31" s="274"/>
      <c r="H31" s="274"/>
    </row>
    <row r="32" spans="1:8" ht="15.75" x14ac:dyDescent="0.25">
      <c r="A32" s="320" t="s">
        <v>1445</v>
      </c>
      <c r="B32" s="323">
        <v>350000</v>
      </c>
      <c r="C32" s="317"/>
      <c r="D32" s="317"/>
      <c r="E32" s="274"/>
      <c r="F32" s="274"/>
      <c r="G32" s="274"/>
      <c r="H32" s="274"/>
    </row>
    <row r="33" spans="1:10" ht="15.75" x14ac:dyDescent="0.25">
      <c r="A33" s="321" t="s">
        <v>1446</v>
      </c>
      <c r="B33" s="324">
        <v>450000</v>
      </c>
      <c r="C33" s="317"/>
      <c r="D33" s="317"/>
      <c r="E33" s="274"/>
      <c r="F33" s="274"/>
      <c r="G33" s="274"/>
      <c r="H33" s="274"/>
    </row>
    <row r="34" spans="1:10" ht="15.75" x14ac:dyDescent="0.25">
      <c r="A34" s="322" t="s">
        <v>1447</v>
      </c>
      <c r="B34" s="325">
        <v>700000</v>
      </c>
      <c r="C34" s="278"/>
      <c r="D34" s="279"/>
      <c r="E34" s="274"/>
      <c r="F34" s="274"/>
      <c r="G34" s="274"/>
      <c r="H34" s="274"/>
    </row>
    <row r="35" spans="1:10" ht="15.75" x14ac:dyDescent="0.25">
      <c r="A35" s="319"/>
      <c r="B35" s="326"/>
      <c r="C35" s="278"/>
      <c r="D35" s="279"/>
      <c r="E35" s="274"/>
      <c r="F35" s="274"/>
      <c r="G35" s="274"/>
      <c r="H35" s="274"/>
    </row>
    <row r="36" spans="1:10" ht="15.75" x14ac:dyDescent="0.25">
      <c r="A36" s="319"/>
      <c r="B36" s="326"/>
      <c r="C36" s="278"/>
      <c r="D36" s="279"/>
      <c r="E36" s="274"/>
      <c r="F36" s="274"/>
      <c r="G36" s="274"/>
      <c r="H36" s="274"/>
    </row>
    <row r="37" spans="1:10" ht="15.75" x14ac:dyDescent="0.25">
      <c r="A37" s="571" t="s">
        <v>1482</v>
      </c>
      <c r="B37" s="572"/>
      <c r="C37" s="573"/>
      <c r="D37" s="574"/>
      <c r="E37" s="274"/>
      <c r="F37" s="274"/>
      <c r="G37" s="274"/>
      <c r="H37" s="274"/>
    </row>
    <row r="38" spans="1:10" ht="15.75" x14ac:dyDescent="0.25">
      <c r="A38" s="437" t="s">
        <v>1640</v>
      </c>
      <c r="B38" s="442">
        <v>1100000</v>
      </c>
      <c r="C38" s="438"/>
      <c r="D38" s="443">
        <f>SUM(C46/B38)</f>
        <v>1.1405481818181817</v>
      </c>
      <c r="E38" s="274"/>
      <c r="F38" s="274"/>
      <c r="G38" s="274"/>
      <c r="H38" s="274"/>
    </row>
    <row r="39" spans="1:10" ht="15.75" x14ac:dyDescent="0.25">
      <c r="A39" s="281" t="s">
        <v>1806</v>
      </c>
      <c r="B39" s="439">
        <v>1270000</v>
      </c>
      <c r="C39" s="440"/>
      <c r="D39" s="441">
        <f>SUM(C46/B39)</f>
        <v>0.98787637795275596</v>
      </c>
      <c r="E39" s="274"/>
      <c r="F39" s="274"/>
      <c r="G39" s="274"/>
      <c r="H39" s="274"/>
    </row>
    <row r="40" spans="1:10" ht="47.25" x14ac:dyDescent="0.25">
      <c r="A40" s="294" t="s">
        <v>0</v>
      </c>
      <c r="B40" s="288" t="s">
        <v>1445</v>
      </c>
      <c r="C40" s="288" t="s">
        <v>702</v>
      </c>
      <c r="D40" s="295" t="s">
        <v>703</v>
      </c>
      <c r="E40" s="435" t="s">
        <v>1710</v>
      </c>
      <c r="F40" s="435" t="s">
        <v>1711</v>
      </c>
      <c r="G40" s="274"/>
      <c r="H40" s="274"/>
      <c r="I40" t="s">
        <v>1919</v>
      </c>
    </row>
    <row r="41" spans="1:10" ht="15.75" x14ac:dyDescent="0.25">
      <c r="A41" s="266" t="s">
        <v>23</v>
      </c>
      <c r="B41" s="269">
        <f>SUM(B12)</f>
        <v>225000</v>
      </c>
      <c r="C41" s="269">
        <v>294750</v>
      </c>
      <c r="D41" s="356">
        <f>SUM(B41/B39)</f>
        <v>0.17716535433070865</v>
      </c>
      <c r="E41" s="276">
        <f>SUM(C41/B41)</f>
        <v>1.31</v>
      </c>
      <c r="F41" s="277">
        <f>SUM(C41-B41)</f>
        <v>69750</v>
      </c>
      <c r="G41" s="274"/>
      <c r="H41" s="274"/>
      <c r="I41" s="266" t="s">
        <v>23</v>
      </c>
      <c r="J41" s="456">
        <f>SUM(C41+C51+C60)</f>
        <v>573900</v>
      </c>
    </row>
    <row r="42" spans="1:10" ht="15.75" x14ac:dyDescent="0.25">
      <c r="A42" s="266" t="s">
        <v>66</v>
      </c>
      <c r="B42" s="269">
        <f>SUM(B17)</f>
        <v>150000</v>
      </c>
      <c r="C42" s="357">
        <v>165700</v>
      </c>
      <c r="D42" s="356">
        <f>SUM(B42/B39)</f>
        <v>0.11811023622047244</v>
      </c>
      <c r="E42" s="276">
        <f>SUM(C42/B42)</f>
        <v>1.1046666666666667</v>
      </c>
      <c r="F42" s="277">
        <f>SUM(C42-B42)</f>
        <v>15700</v>
      </c>
      <c r="G42" s="275"/>
      <c r="H42" s="275"/>
      <c r="I42" s="266" t="s">
        <v>66</v>
      </c>
      <c r="J42" s="456">
        <f t="shared" ref="J42:J45" si="0">SUM(C42+C52+C61)</f>
        <v>1202716</v>
      </c>
    </row>
    <row r="43" spans="1:10" ht="15.75" x14ac:dyDescent="0.25">
      <c r="A43" s="266" t="s">
        <v>94</v>
      </c>
      <c r="B43" s="269">
        <f>SUM(B22)</f>
        <v>150000</v>
      </c>
      <c r="C43" s="269">
        <v>78300</v>
      </c>
      <c r="D43" s="356">
        <f>SUM(B43/B39)</f>
        <v>0.11811023622047244</v>
      </c>
      <c r="E43" s="276">
        <f>SUM(C43/B43)</f>
        <v>0.52200000000000002</v>
      </c>
      <c r="F43" s="277">
        <f>SUM(C43-B43)</f>
        <v>-71700</v>
      </c>
      <c r="G43" s="275"/>
      <c r="H43" s="275"/>
      <c r="I43" s="266" t="s">
        <v>94</v>
      </c>
      <c r="J43" s="456">
        <f t="shared" si="0"/>
        <v>545600</v>
      </c>
    </row>
    <row r="44" spans="1:10" ht="15.75" x14ac:dyDescent="0.25">
      <c r="A44" s="266" t="s">
        <v>21</v>
      </c>
      <c r="B44" s="269">
        <f>SUM(B27)</f>
        <v>400000</v>
      </c>
      <c r="C44" s="269">
        <v>496153</v>
      </c>
      <c r="D44" s="356">
        <f>SUM(B44/B39)</f>
        <v>0.31496062992125984</v>
      </c>
      <c r="E44" s="276">
        <f>SUM(C44/B44)</f>
        <v>1.2403824999999999</v>
      </c>
      <c r="F44" s="277">
        <f>SUM(C44-B44)</f>
        <v>96153</v>
      </c>
      <c r="G44" s="275"/>
      <c r="H44" s="275"/>
      <c r="I44" s="266" t="s">
        <v>21</v>
      </c>
      <c r="J44" s="456">
        <f t="shared" si="0"/>
        <v>1849909</v>
      </c>
    </row>
    <row r="45" spans="1:10" ht="15.75" x14ac:dyDescent="0.25">
      <c r="A45" s="266" t="s">
        <v>11</v>
      </c>
      <c r="B45" s="269">
        <f>SUM(B32)</f>
        <v>350000</v>
      </c>
      <c r="C45" s="357">
        <v>219700</v>
      </c>
      <c r="D45" s="356">
        <f>SUM(B45/B39)</f>
        <v>0.27559055118110237</v>
      </c>
      <c r="E45" s="276">
        <f>SUM(C45/B45)</f>
        <v>0.62771428571428567</v>
      </c>
      <c r="F45" s="277">
        <f>SUM(C45-B45)</f>
        <v>-130300</v>
      </c>
      <c r="G45" s="275"/>
      <c r="H45" s="275"/>
      <c r="I45" s="266" t="s">
        <v>11</v>
      </c>
      <c r="J45" s="456">
        <f t="shared" si="0"/>
        <v>1028240</v>
      </c>
    </row>
    <row r="46" spans="1:10" ht="15.75" x14ac:dyDescent="0.25">
      <c r="A46" s="281" t="s">
        <v>1496</v>
      </c>
      <c r="B46" s="272">
        <f>SUM(B41:B45)</f>
        <v>1275000</v>
      </c>
      <c r="C46" s="272">
        <f>SUM(C41:C45)</f>
        <v>1254603</v>
      </c>
      <c r="D46" s="292"/>
      <c r="E46" s="275"/>
      <c r="F46" s="275"/>
      <c r="G46" s="275"/>
      <c r="H46" s="275"/>
    </row>
    <row r="47" spans="1:10" ht="15.75" x14ac:dyDescent="0.25">
      <c r="A47" s="318"/>
      <c r="B47" s="267"/>
      <c r="C47" s="267"/>
      <c r="D47" s="268"/>
      <c r="E47" s="275"/>
      <c r="F47" s="275"/>
      <c r="G47" s="275"/>
      <c r="H47" s="275"/>
    </row>
    <row r="48" spans="1:10" ht="15.75" x14ac:dyDescent="0.25">
      <c r="A48" s="273" t="s">
        <v>1807</v>
      </c>
      <c r="B48" s="289">
        <v>1400000</v>
      </c>
      <c r="C48" s="280"/>
      <c r="D48" s="285">
        <f>SUM(C56/B48)</f>
        <v>0.89969142857142859</v>
      </c>
      <c r="E48" s="275"/>
      <c r="F48" s="275"/>
      <c r="G48" s="275"/>
      <c r="H48" s="275"/>
    </row>
    <row r="49" spans="1:13" ht="15.75" x14ac:dyDescent="0.25">
      <c r="A49" s="273" t="s">
        <v>1808</v>
      </c>
      <c r="B49" s="289">
        <v>1400000</v>
      </c>
      <c r="C49" s="280"/>
      <c r="D49" s="285">
        <f>SUM(C56/B49)</f>
        <v>0.89969142857142859</v>
      </c>
      <c r="E49" s="275"/>
      <c r="F49" s="275"/>
      <c r="G49" s="275"/>
      <c r="H49" s="275"/>
    </row>
    <row r="50" spans="1:13" ht="47.25" x14ac:dyDescent="0.25">
      <c r="A50" s="273" t="s">
        <v>0</v>
      </c>
      <c r="B50" s="280" t="s">
        <v>1446</v>
      </c>
      <c r="C50" s="280" t="s">
        <v>702</v>
      </c>
      <c r="D50" s="285" t="s">
        <v>703</v>
      </c>
      <c r="E50" s="435" t="s">
        <v>1710</v>
      </c>
      <c r="F50" s="435" t="s">
        <v>1711</v>
      </c>
      <c r="G50" s="435"/>
      <c r="H50" s="275"/>
    </row>
    <row r="51" spans="1:13" ht="15.75" x14ac:dyDescent="0.25">
      <c r="A51" s="266" t="s">
        <v>23</v>
      </c>
      <c r="B51" s="269">
        <f>SUM(B13)</f>
        <v>200000</v>
      </c>
      <c r="C51" s="269">
        <v>127250</v>
      </c>
      <c r="D51" s="356">
        <f>SUM(B51/B48)</f>
        <v>0.14285714285714285</v>
      </c>
      <c r="E51" s="454">
        <f>SUM(C51/B51)</f>
        <v>0.63624999999999998</v>
      </c>
      <c r="F51" s="277">
        <f>SUM(C51-B51)</f>
        <v>-72750</v>
      </c>
      <c r="G51" s="453"/>
      <c r="H51" s="275"/>
      <c r="J51">
        <v>300</v>
      </c>
      <c r="K51">
        <v>243</v>
      </c>
      <c r="M51" s="323">
        <v>250000</v>
      </c>
    </row>
    <row r="52" spans="1:13" ht="15.75" x14ac:dyDescent="0.25">
      <c r="A52" s="266" t="s">
        <v>66</v>
      </c>
      <c r="B52" s="269">
        <f>SUM(B18)</f>
        <v>375000</v>
      </c>
      <c r="C52" s="357">
        <v>245200</v>
      </c>
      <c r="D52" s="356">
        <f>SUM(B52/B48)</f>
        <v>0.26785714285714285</v>
      </c>
      <c r="E52" s="454">
        <f>SUM(C52/B52)</f>
        <v>0.65386666666666671</v>
      </c>
      <c r="F52" s="277">
        <f>SUM(C52-B52)</f>
        <v>-129800</v>
      </c>
      <c r="G52" s="453"/>
      <c r="H52" s="275"/>
      <c r="J52">
        <v>575</v>
      </c>
      <c r="K52">
        <v>408</v>
      </c>
      <c r="M52" s="324">
        <v>300000</v>
      </c>
    </row>
    <row r="53" spans="1:13" ht="15.75" x14ac:dyDescent="0.25">
      <c r="A53" s="266" t="s">
        <v>94</v>
      </c>
      <c r="B53" s="269">
        <f>SUM(B23)</f>
        <v>200000</v>
      </c>
      <c r="C53" s="269">
        <v>163100</v>
      </c>
      <c r="D53" s="356">
        <f>SUM(B53/B48)</f>
        <v>0.14285714285714285</v>
      </c>
      <c r="E53" s="454">
        <f>SUM(C53/B53)</f>
        <v>0.8155</v>
      </c>
      <c r="F53" s="277">
        <f>SUM(C53-B53)</f>
        <v>-36900</v>
      </c>
      <c r="G53" s="453"/>
      <c r="H53" s="275"/>
      <c r="J53">
        <v>800</v>
      </c>
      <c r="K53">
        <v>1095</v>
      </c>
      <c r="M53" s="325">
        <v>900000</v>
      </c>
    </row>
    <row r="54" spans="1:13" ht="15.75" x14ac:dyDescent="0.25">
      <c r="A54" s="266" t="s">
        <v>21</v>
      </c>
      <c r="B54" s="269">
        <f>SUM(B28)</f>
        <v>350000</v>
      </c>
      <c r="C54" s="426">
        <v>472453</v>
      </c>
      <c r="D54" s="356">
        <f>SUM(B54/B48)</f>
        <v>0.25</v>
      </c>
      <c r="E54" s="454">
        <f>SUM(C54/B54)</f>
        <v>1.3498657142857142</v>
      </c>
      <c r="F54" s="277">
        <f>SUM(C54-B54)</f>
        <v>122453</v>
      </c>
      <c r="G54" s="453"/>
      <c r="H54" s="275"/>
      <c r="J54">
        <f>SUM(J51:J53)</f>
        <v>1675</v>
      </c>
      <c r="K54">
        <f>SUM(K51:K53)</f>
        <v>1746</v>
      </c>
      <c r="M54" s="456">
        <f>SUM(M51:M53)</f>
        <v>1450000</v>
      </c>
    </row>
    <row r="55" spans="1:13" ht="15.75" x14ac:dyDescent="0.25">
      <c r="A55" s="266" t="s">
        <v>11</v>
      </c>
      <c r="B55" s="269">
        <f>SUM(B33)</f>
        <v>450000</v>
      </c>
      <c r="C55" s="269">
        <v>251565</v>
      </c>
      <c r="D55" s="356">
        <f>SUM(B55/B48)</f>
        <v>0.32142857142857145</v>
      </c>
      <c r="E55" s="454">
        <f>SUM(C55/B55)</f>
        <v>0.55903333333333338</v>
      </c>
      <c r="F55" s="277">
        <f>SUM(C55-B55)</f>
        <v>-198435</v>
      </c>
      <c r="G55" s="453"/>
      <c r="H55" s="275"/>
    </row>
    <row r="56" spans="1:13" ht="15.75" x14ac:dyDescent="0.25">
      <c r="A56" s="282" t="s">
        <v>1496</v>
      </c>
      <c r="B56" s="280">
        <f>SUM(B51:B55)</f>
        <v>1575000</v>
      </c>
      <c r="C56" s="280">
        <f>SUM(C51:C55)</f>
        <v>1259568</v>
      </c>
      <c r="D56" s="285"/>
      <c r="E56" s="381"/>
      <c r="F56" s="275"/>
      <c r="G56" s="275"/>
      <c r="H56" s="275"/>
    </row>
    <row r="57" spans="1:13" ht="15.75" x14ac:dyDescent="0.25">
      <c r="A57" s="318"/>
      <c r="B57" s="267"/>
      <c r="C57" s="267"/>
      <c r="D57" s="268"/>
      <c r="E57" s="275"/>
      <c r="F57" s="275"/>
      <c r="G57" s="275"/>
      <c r="H57" s="275"/>
    </row>
    <row r="58" spans="1:13" ht="15.75" x14ac:dyDescent="0.25">
      <c r="A58" s="283" t="s">
        <v>1809</v>
      </c>
      <c r="B58" s="290">
        <v>2300000</v>
      </c>
      <c r="C58" s="286"/>
      <c r="D58" s="293"/>
      <c r="E58" s="275"/>
      <c r="F58" s="275"/>
      <c r="G58" s="275"/>
      <c r="H58" s="275"/>
    </row>
    <row r="59" spans="1:13" ht="47.25" x14ac:dyDescent="0.25">
      <c r="A59" s="283" t="s">
        <v>0</v>
      </c>
      <c r="B59" s="286" t="s">
        <v>1741</v>
      </c>
      <c r="C59" s="286" t="s">
        <v>702</v>
      </c>
      <c r="D59" s="293" t="s">
        <v>703</v>
      </c>
      <c r="E59" s="435" t="s">
        <v>1710</v>
      </c>
      <c r="F59" s="435" t="s">
        <v>1722</v>
      </c>
      <c r="G59" s="435"/>
      <c r="H59" s="275"/>
    </row>
    <row r="60" spans="1:13" ht="15.75" x14ac:dyDescent="0.25">
      <c r="A60" s="266" t="s">
        <v>23</v>
      </c>
      <c r="B60" s="269">
        <f>SUM(B14)</f>
        <v>150000</v>
      </c>
      <c r="C60" s="269">
        <v>151900</v>
      </c>
      <c r="D60" s="356">
        <f>SUM(B60/B58)</f>
        <v>6.5217391304347824E-2</v>
      </c>
      <c r="E60" s="445">
        <f>SUM(C60/B60)</f>
        <v>1.0126666666666666</v>
      </c>
      <c r="F60" s="277">
        <f>SUM(B60-C60)</f>
        <v>-1900</v>
      </c>
      <c r="G60" s="277"/>
      <c r="H60" s="275"/>
    </row>
    <row r="61" spans="1:13" ht="15.75" x14ac:dyDescent="0.25">
      <c r="A61" s="266" t="s">
        <v>66</v>
      </c>
      <c r="B61" s="269">
        <f>SUM(B19)</f>
        <v>500000</v>
      </c>
      <c r="C61" s="269">
        <v>791816</v>
      </c>
      <c r="D61" s="356">
        <f>SUM(B61/B58)</f>
        <v>0.21739130434782608</v>
      </c>
      <c r="E61" s="445">
        <f>SUM(C61/B61)</f>
        <v>1.5836319999999999</v>
      </c>
      <c r="F61" s="277">
        <f>SUM(B61-C61)</f>
        <v>-291816</v>
      </c>
      <c r="G61" s="277" t="s">
        <v>1852</v>
      </c>
      <c r="H61" s="275"/>
    </row>
    <row r="62" spans="1:13" ht="15.75" x14ac:dyDescent="0.25">
      <c r="A62" s="266" t="s">
        <v>94</v>
      </c>
      <c r="B62" s="269">
        <f>SUM(B24)</f>
        <v>300000</v>
      </c>
      <c r="C62" s="269">
        <v>304200</v>
      </c>
      <c r="D62" s="356">
        <f>SUM(B62/B58)</f>
        <v>0.13043478260869565</v>
      </c>
      <c r="E62" s="445">
        <f>SUM(C62/B62)</f>
        <v>1.014</v>
      </c>
      <c r="F62" s="277">
        <f>SUM(B62-C62)</f>
        <v>-4200</v>
      </c>
      <c r="G62" s="277"/>
      <c r="H62" s="275"/>
    </row>
    <row r="63" spans="1:13" ht="15.75" x14ac:dyDescent="0.25">
      <c r="A63" s="266" t="s">
        <v>21</v>
      </c>
      <c r="B63" s="269">
        <f>SUM(B29)</f>
        <v>850000</v>
      </c>
      <c r="C63" s="269">
        <v>881303</v>
      </c>
      <c r="D63" s="356">
        <f>SUM(B63/B58)</f>
        <v>0.36956521739130432</v>
      </c>
      <c r="E63" s="445">
        <f>SUM(C63/B63)</f>
        <v>1.0368270588235293</v>
      </c>
      <c r="F63" s="277">
        <f>SUM(B63-C63)</f>
        <v>-31303</v>
      </c>
      <c r="G63" s="277"/>
      <c r="H63" s="275"/>
    </row>
    <row r="64" spans="1:13" ht="15.75" x14ac:dyDescent="0.25">
      <c r="A64" s="266" t="s">
        <v>11</v>
      </c>
      <c r="B64" s="269">
        <f>SUM(B34)</f>
        <v>700000</v>
      </c>
      <c r="C64" s="269">
        <v>556975</v>
      </c>
      <c r="D64" s="356">
        <f>SUM(B64/B58)</f>
        <v>0.30434782608695654</v>
      </c>
      <c r="E64" s="445">
        <f>SUM(C64/B64)</f>
        <v>0.79567857142857146</v>
      </c>
      <c r="F64" s="277">
        <f>SUM(B64-C64)</f>
        <v>143025</v>
      </c>
      <c r="G64" s="277"/>
      <c r="H64" s="275"/>
    </row>
    <row r="65" spans="1:8" ht="15.75" x14ac:dyDescent="0.25">
      <c r="A65" s="287" t="s">
        <v>1496</v>
      </c>
      <c r="B65" s="286">
        <f>SUM(B60:B64)</f>
        <v>2500000</v>
      </c>
      <c r="C65" s="286">
        <f>SUM(C60:C64)</f>
        <v>2686194</v>
      </c>
      <c r="D65" s="293"/>
      <c r="E65" s="275" t="s">
        <v>1853</v>
      </c>
      <c r="F65" s="275"/>
      <c r="G65" s="275"/>
      <c r="H65" s="275"/>
    </row>
    <row r="66" spans="1:8" ht="15.75" x14ac:dyDescent="0.25">
      <c r="A66" s="270"/>
      <c r="B66" s="269"/>
      <c r="C66" s="267"/>
      <c r="D66" s="268"/>
      <c r="E66" s="275"/>
      <c r="F66" s="275"/>
      <c r="G66" s="275"/>
      <c r="H66" s="275"/>
    </row>
    <row r="67" spans="1:8" ht="15.75" x14ac:dyDescent="0.25">
      <c r="A67" s="329" t="s">
        <v>1499</v>
      </c>
      <c r="B67" s="330">
        <f>SUM(B58+B48+B38)</f>
        <v>4800000</v>
      </c>
      <c r="C67" s="330"/>
      <c r="D67" s="331"/>
      <c r="E67" s="275"/>
      <c r="F67" s="275"/>
      <c r="G67" s="275"/>
      <c r="H67" s="275"/>
    </row>
    <row r="68" spans="1:8" ht="15.75" x14ac:dyDescent="0.25">
      <c r="A68" s="271" t="s">
        <v>1500</v>
      </c>
      <c r="B68" s="272">
        <f>SUM(B65+B56+B46)</f>
        <v>5350000</v>
      </c>
      <c r="C68" s="272"/>
      <c r="D68" s="292"/>
      <c r="E68" s="275"/>
      <c r="F68" s="275"/>
      <c r="G68" s="275"/>
      <c r="H68" s="275"/>
    </row>
    <row r="69" spans="1:8" ht="15.75" x14ac:dyDescent="0.25">
      <c r="A69" s="274"/>
      <c r="B69" s="278"/>
      <c r="C69" s="278"/>
      <c r="D69" s="279"/>
      <c r="E69" s="275"/>
      <c r="F69" s="275"/>
      <c r="G69" s="275"/>
      <c r="H69" s="275"/>
    </row>
    <row r="70" spans="1:8" ht="15.75" x14ac:dyDescent="0.25">
      <c r="A70" s="274"/>
      <c r="B70" s="278"/>
      <c r="C70" s="278"/>
      <c r="D70" s="279"/>
      <c r="E70" s="275"/>
      <c r="F70" s="275"/>
      <c r="G70" s="275"/>
      <c r="H70" s="275"/>
    </row>
    <row r="71" spans="1:8" ht="15.75" x14ac:dyDescent="0.25">
      <c r="A71" s="274"/>
      <c r="B71" s="278"/>
      <c r="C71" s="278"/>
      <c r="D71" s="279"/>
      <c r="E71" s="275"/>
      <c r="F71" s="275"/>
      <c r="G71" s="275"/>
      <c r="H71" s="275"/>
    </row>
    <row r="72" spans="1:8" ht="63" x14ac:dyDescent="0.25">
      <c r="A72" s="332" t="s">
        <v>1451</v>
      </c>
      <c r="B72" s="333" t="s">
        <v>1448</v>
      </c>
      <c r="C72" s="333" t="s">
        <v>1628</v>
      </c>
      <c r="D72" s="410" t="s">
        <v>1636</v>
      </c>
      <c r="E72" s="410" t="s">
        <v>1634</v>
      </c>
      <c r="F72" s="275"/>
      <c r="G72" s="275"/>
      <c r="H72" s="275"/>
    </row>
    <row r="73" spans="1:8" ht="15.75" x14ac:dyDescent="0.25">
      <c r="A73" s="296" t="s">
        <v>1449</v>
      </c>
      <c r="B73" s="267">
        <f>SUM(B12:B14)</f>
        <v>575000</v>
      </c>
      <c r="C73" s="268">
        <f>SUM(B73/B78)</f>
        <v>0.10747663551401869</v>
      </c>
      <c r="D73" s="269"/>
      <c r="E73" s="356"/>
      <c r="F73" s="275"/>
      <c r="G73" s="275"/>
      <c r="H73" s="275"/>
    </row>
    <row r="74" spans="1:8" ht="15.75" x14ac:dyDescent="0.25">
      <c r="A74" s="296" t="s">
        <v>1450</v>
      </c>
      <c r="B74" s="267">
        <f>SUM(B17:B19)</f>
        <v>1025000</v>
      </c>
      <c r="C74" s="268">
        <f>SUM(B74/B78)</f>
        <v>0.19158878504672897</v>
      </c>
      <c r="D74" s="269"/>
      <c r="E74" s="356"/>
      <c r="F74" s="275"/>
      <c r="G74" s="275"/>
      <c r="H74" s="275"/>
    </row>
    <row r="75" spans="1:8" ht="15.75" x14ac:dyDescent="0.25">
      <c r="A75" s="296" t="s">
        <v>1452</v>
      </c>
      <c r="B75" s="267">
        <f>SUM(B22:B24)</f>
        <v>650000</v>
      </c>
      <c r="C75" s="268">
        <f>SUM(B75/B78)</f>
        <v>0.12149532710280374</v>
      </c>
      <c r="D75" s="269"/>
      <c r="E75" s="356"/>
      <c r="F75" s="275"/>
      <c r="G75" s="275"/>
      <c r="H75" s="275"/>
    </row>
    <row r="76" spans="1:8" ht="15.75" x14ac:dyDescent="0.25">
      <c r="A76" s="296" t="s">
        <v>1453</v>
      </c>
      <c r="B76" s="267">
        <f>SUM(B27:B29)</f>
        <v>1600000</v>
      </c>
      <c r="C76" s="268">
        <f>SUM(B76/B78)</f>
        <v>0.29906542056074764</v>
      </c>
      <c r="D76" s="269"/>
      <c r="E76" s="356"/>
      <c r="F76" s="275"/>
      <c r="G76" s="275"/>
      <c r="H76" s="275"/>
    </row>
    <row r="77" spans="1:8" ht="15.75" x14ac:dyDescent="0.25">
      <c r="A77" s="296" t="s">
        <v>1454</v>
      </c>
      <c r="B77" s="267">
        <f>SUM(B32:B34)</f>
        <v>1500000</v>
      </c>
      <c r="C77" s="268">
        <f>SUM(B77/B78)</f>
        <v>0.28037383177570091</v>
      </c>
      <c r="D77" s="269"/>
      <c r="E77" s="356"/>
      <c r="F77" s="275"/>
      <c r="G77" s="275"/>
      <c r="H77" s="275"/>
    </row>
    <row r="78" spans="1:8" ht="15.75" x14ac:dyDescent="0.25">
      <c r="A78" s="297" t="s">
        <v>1455</v>
      </c>
      <c r="B78" s="284">
        <f>SUM(B73:B77)</f>
        <v>5350000</v>
      </c>
      <c r="C78" s="291">
        <f>SUM(C73:C77)</f>
        <v>1</v>
      </c>
      <c r="D78" s="411">
        <f>SUM(D73:D77)</f>
        <v>0</v>
      </c>
      <c r="E78" s="412">
        <f>SUM(E73:E77)</f>
        <v>0</v>
      </c>
      <c r="F78" s="275"/>
      <c r="G78" s="275"/>
      <c r="H78" s="275"/>
    </row>
    <row r="79" spans="1:8" ht="15.75" x14ac:dyDescent="0.25">
      <c r="A79" s="276"/>
      <c r="B79" s="277"/>
      <c r="C79" s="278"/>
      <c r="D79" s="279"/>
      <c r="E79" s="275"/>
      <c r="F79" s="275"/>
      <c r="G79" s="275"/>
      <c r="H79" s="275"/>
    </row>
    <row r="80" spans="1:8" ht="15.75" x14ac:dyDescent="0.25">
      <c r="A80" s="296" t="s">
        <v>1637</v>
      </c>
      <c r="B80" s="267" t="s">
        <v>1638</v>
      </c>
      <c r="C80" s="267" t="s">
        <v>702</v>
      </c>
      <c r="D80" s="268" t="s">
        <v>1639</v>
      </c>
      <c r="E80" s="275"/>
      <c r="F80" s="275"/>
      <c r="G80" s="275"/>
      <c r="H80" s="275"/>
    </row>
    <row r="81" spans="1:8" ht="15.75" x14ac:dyDescent="0.25">
      <c r="A81" s="266" t="s">
        <v>1097</v>
      </c>
      <c r="B81" s="269">
        <v>850000</v>
      </c>
      <c r="C81" s="267"/>
      <c r="D81" s="268"/>
      <c r="E81" s="275"/>
      <c r="F81" s="275"/>
      <c r="G81" s="275"/>
      <c r="H81" s="275"/>
    </row>
    <row r="82" spans="1:8" ht="15.75" x14ac:dyDescent="0.25">
      <c r="A82" s="266" t="s">
        <v>1457</v>
      </c>
      <c r="B82" s="269">
        <v>450000</v>
      </c>
      <c r="C82" s="267"/>
      <c r="D82" s="268"/>
      <c r="E82" s="275"/>
      <c r="F82" s="275"/>
      <c r="G82" s="275"/>
      <c r="H82" s="275"/>
    </row>
    <row r="83" spans="1:8" ht="15.75" x14ac:dyDescent="0.25">
      <c r="A83" s="266" t="s">
        <v>1099</v>
      </c>
      <c r="B83" s="269">
        <v>750000</v>
      </c>
      <c r="C83" s="267"/>
      <c r="D83" s="268"/>
      <c r="E83" s="275"/>
      <c r="F83" s="275"/>
      <c r="G83" s="275"/>
      <c r="H83" s="275"/>
    </row>
    <row r="84" spans="1:8" ht="15.75" x14ac:dyDescent="0.25">
      <c r="A84" s="275"/>
      <c r="B84" s="277"/>
      <c r="C84" s="278"/>
      <c r="D84" s="279"/>
      <c r="E84" s="275"/>
      <c r="F84" s="275"/>
      <c r="G84" s="275"/>
      <c r="H84" s="275"/>
    </row>
    <row r="87" spans="1:8" x14ac:dyDescent="0.25">
      <c r="A87" t="s">
        <v>1835</v>
      </c>
    </row>
    <row r="88" spans="1:8" x14ac:dyDescent="0.25">
      <c r="A88" t="s">
        <v>23</v>
      </c>
      <c r="B88" s="456">
        <v>93200</v>
      </c>
      <c r="C88" s="455">
        <f>SUM(B88/B93)</f>
        <v>0.25025643228845007</v>
      </c>
    </row>
    <row r="89" spans="1:8" x14ac:dyDescent="0.25">
      <c r="A89" t="s">
        <v>11</v>
      </c>
      <c r="B89" s="456">
        <v>99465</v>
      </c>
      <c r="C89" s="455">
        <f>SUM(B89/B93)</f>
        <v>0.26707892744174555</v>
      </c>
    </row>
    <row r="90" spans="1:8" x14ac:dyDescent="0.25">
      <c r="A90" t="s">
        <v>19</v>
      </c>
      <c r="B90" s="456">
        <v>18500</v>
      </c>
      <c r="C90" s="455">
        <f>SUM(B90/B93)</f>
        <v>4.9675364778286761E-2</v>
      </c>
    </row>
    <row r="91" spans="1:8" x14ac:dyDescent="0.25">
      <c r="A91" t="s">
        <v>66</v>
      </c>
      <c r="B91" s="456">
        <v>122200</v>
      </c>
      <c r="C91" s="455">
        <f>SUM(B91/B93)</f>
        <v>0.32812592302198068</v>
      </c>
    </row>
    <row r="92" spans="1:8" x14ac:dyDescent="0.25">
      <c r="A92" t="s">
        <v>245</v>
      </c>
      <c r="B92" s="456">
        <v>39053</v>
      </c>
      <c r="C92" s="455">
        <f>SUM(B92/B93)</f>
        <v>0.10486335246953692</v>
      </c>
    </row>
    <row r="93" spans="1:8" x14ac:dyDescent="0.25">
      <c r="B93" s="456">
        <f>SUM(B88:B92)</f>
        <v>372418</v>
      </c>
    </row>
    <row r="95" spans="1:8" x14ac:dyDescent="0.25">
      <c r="A95" t="s">
        <v>1854</v>
      </c>
    </row>
    <row r="96" spans="1:8" x14ac:dyDescent="0.25">
      <c r="A96" t="s">
        <v>23</v>
      </c>
      <c r="B96">
        <v>21500</v>
      </c>
    </row>
    <row r="97" spans="1:2" x14ac:dyDescent="0.25">
      <c r="A97" t="s">
        <v>11</v>
      </c>
      <c r="B97">
        <v>62715</v>
      </c>
    </row>
    <row r="98" spans="1:2" x14ac:dyDescent="0.25">
      <c r="A98" t="s">
        <v>19</v>
      </c>
      <c r="B98">
        <v>62400</v>
      </c>
    </row>
    <row r="99" spans="1:2" x14ac:dyDescent="0.25">
      <c r="A99" t="s">
        <v>66</v>
      </c>
      <c r="B99">
        <v>20216</v>
      </c>
    </row>
    <row r="100" spans="1:2" x14ac:dyDescent="0.25">
      <c r="A100" t="s">
        <v>245</v>
      </c>
      <c r="B100">
        <v>31603</v>
      </c>
    </row>
    <row r="101" spans="1:2" x14ac:dyDescent="0.25">
      <c r="B101">
        <f>SUM(B96:B100)</f>
        <v>198434</v>
      </c>
    </row>
  </sheetData>
  <mergeCells count="2">
    <mergeCell ref="A9:B9"/>
    <mergeCell ref="A37:D37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36" workbookViewId="0">
      <selection activeCell="D60" sqref="D60"/>
    </sheetView>
  </sheetViews>
  <sheetFormatPr defaultRowHeight="15.75" x14ac:dyDescent="0.25"/>
  <cols>
    <col min="1" max="1" width="28.7109375" style="275" customWidth="1"/>
    <col min="2" max="2" width="22.42578125" style="277" customWidth="1"/>
    <col min="3" max="3" width="15.85546875" style="278" bestFit="1" customWidth="1"/>
    <col min="4" max="4" width="18.28515625" style="279" customWidth="1"/>
    <col min="5" max="5" width="11.28515625" style="275" bestFit="1" customWidth="1"/>
    <col min="6" max="6" width="13.140625" style="275" customWidth="1"/>
    <col min="7" max="7" width="16.42578125" style="275" customWidth="1"/>
    <col min="8" max="8" width="18.28515625" style="275" customWidth="1"/>
    <col min="9" max="9" width="9.140625" style="275"/>
    <col min="10" max="10" width="11.28515625" style="275" bestFit="1" customWidth="1"/>
    <col min="11" max="16384" width="9.140625" style="275"/>
  </cols>
  <sheetData>
    <row r="1" spans="1:8" ht="63" x14ac:dyDescent="0.25">
      <c r="A1" s="270"/>
      <c r="B1" s="398" t="s">
        <v>1728</v>
      </c>
      <c r="C1" s="284" t="s">
        <v>1612</v>
      </c>
      <c r="D1" s="395" t="s">
        <v>1729</v>
      </c>
      <c r="E1" s="434" t="s">
        <v>1708</v>
      </c>
    </row>
    <row r="2" spans="1:8" x14ac:dyDescent="0.25">
      <c r="A2" s="320" t="s">
        <v>212</v>
      </c>
      <c r="B2" s="397">
        <v>1000000</v>
      </c>
      <c r="C2" s="269">
        <v>950000</v>
      </c>
      <c r="D2" s="269">
        <v>900000</v>
      </c>
      <c r="E2" s="272"/>
    </row>
    <row r="3" spans="1:8" x14ac:dyDescent="0.25">
      <c r="A3" s="321" t="s">
        <v>1737</v>
      </c>
      <c r="B3" s="397">
        <v>900000</v>
      </c>
      <c r="C3" s="269">
        <v>1000000</v>
      </c>
      <c r="D3" s="269">
        <v>1000000</v>
      </c>
      <c r="E3" s="272"/>
    </row>
    <row r="4" spans="1:8" x14ac:dyDescent="0.25">
      <c r="A4" s="322" t="s">
        <v>214</v>
      </c>
      <c r="B4" s="397">
        <v>700000</v>
      </c>
      <c r="C4" s="269">
        <v>400000</v>
      </c>
      <c r="D4" s="269">
        <v>500000</v>
      </c>
      <c r="E4" s="272"/>
    </row>
    <row r="5" spans="1:8" x14ac:dyDescent="0.25">
      <c r="A5" s="394" t="s">
        <v>1448</v>
      </c>
      <c r="B5" s="393">
        <f>SUM(B2:B4)</f>
        <v>2600000</v>
      </c>
      <c r="C5" s="284">
        <f>SUM(C2:C4)</f>
        <v>2350000</v>
      </c>
      <c r="D5" s="284">
        <f>SUM(D2:D4)</f>
        <v>2400000</v>
      </c>
      <c r="E5" s="272"/>
    </row>
    <row r="9" spans="1:8" s="274" customFormat="1" x14ac:dyDescent="0.25">
      <c r="A9" s="571" t="s">
        <v>1730</v>
      </c>
      <c r="B9" s="572"/>
      <c r="C9" s="317"/>
      <c r="D9" s="317"/>
    </row>
    <row r="10" spans="1:8" s="274" customFormat="1" x14ac:dyDescent="0.25">
      <c r="A10" s="316"/>
      <c r="B10" s="315"/>
      <c r="C10" s="317"/>
      <c r="D10" s="317"/>
    </row>
    <row r="11" spans="1:8" s="274" customFormat="1" x14ac:dyDescent="0.25">
      <c r="A11" s="319" t="s">
        <v>1493</v>
      </c>
      <c r="B11" s="319"/>
      <c r="C11" s="317"/>
      <c r="D11" s="319" t="s">
        <v>1494</v>
      </c>
      <c r="E11" s="319"/>
      <c r="F11" s="266" t="s">
        <v>702</v>
      </c>
      <c r="G11" s="266" t="s">
        <v>1544</v>
      </c>
      <c r="H11" s="266" t="s">
        <v>1693</v>
      </c>
    </row>
    <row r="12" spans="1:8" s="274" customFormat="1" x14ac:dyDescent="0.25">
      <c r="A12" s="320" t="s">
        <v>1734</v>
      </c>
      <c r="B12" s="323">
        <v>50000</v>
      </c>
      <c r="C12" s="317"/>
      <c r="D12" s="320" t="s">
        <v>1734</v>
      </c>
      <c r="E12" s="399">
        <v>75000</v>
      </c>
      <c r="F12" s="400"/>
      <c r="G12" s="392">
        <f>SUM(F12/E12)</f>
        <v>0</v>
      </c>
      <c r="H12" s="406">
        <v>75000</v>
      </c>
    </row>
    <row r="13" spans="1:8" s="274" customFormat="1" x14ac:dyDescent="0.25">
      <c r="A13" s="321" t="s">
        <v>1738</v>
      </c>
      <c r="B13" s="324">
        <v>75000</v>
      </c>
      <c r="C13" s="317"/>
      <c r="D13" s="321" t="s">
        <v>1738</v>
      </c>
      <c r="E13" s="401">
        <v>75000</v>
      </c>
      <c r="F13" s="379"/>
      <c r="G13" s="392">
        <f>SUM(F13/E13)</f>
        <v>0</v>
      </c>
      <c r="H13" s="406">
        <v>100000</v>
      </c>
    </row>
    <row r="14" spans="1:8" s="274" customFormat="1" x14ac:dyDescent="0.25">
      <c r="A14" s="322" t="s">
        <v>1741</v>
      </c>
      <c r="B14" s="325">
        <v>50000</v>
      </c>
      <c r="C14" s="317"/>
      <c r="D14" s="322" t="s">
        <v>1741</v>
      </c>
      <c r="E14" s="402">
        <v>75000</v>
      </c>
      <c r="F14" s="379"/>
      <c r="G14" s="392"/>
      <c r="H14" s="406">
        <v>150000</v>
      </c>
    </row>
    <row r="15" spans="1:8" s="274" customFormat="1" x14ac:dyDescent="0.25">
      <c r="A15" s="319"/>
      <c r="B15" s="319"/>
      <c r="C15" s="317"/>
      <c r="D15" s="342"/>
      <c r="E15" s="342"/>
    </row>
    <row r="16" spans="1:8" s="274" customFormat="1" x14ac:dyDescent="0.25">
      <c r="A16" s="319" t="s">
        <v>1481</v>
      </c>
      <c r="B16" s="319"/>
      <c r="C16" s="317"/>
      <c r="D16" s="317"/>
    </row>
    <row r="17" spans="1:5" s="274" customFormat="1" x14ac:dyDescent="0.25">
      <c r="A17" s="320" t="s">
        <v>1734</v>
      </c>
      <c r="B17" s="323">
        <v>50000</v>
      </c>
      <c r="C17" s="317"/>
      <c r="D17" s="317"/>
    </row>
    <row r="18" spans="1:5" s="274" customFormat="1" x14ac:dyDescent="0.25">
      <c r="A18" s="321" t="s">
        <v>1738</v>
      </c>
      <c r="B18" s="324">
        <v>125000</v>
      </c>
      <c r="C18" s="317"/>
      <c r="D18" s="317"/>
    </row>
    <row r="19" spans="1:5" s="274" customFormat="1" x14ac:dyDescent="0.25">
      <c r="A19" s="322" t="s">
        <v>1741</v>
      </c>
      <c r="B19" s="325">
        <v>150000</v>
      </c>
      <c r="C19" s="317"/>
      <c r="D19" s="317"/>
    </row>
    <row r="20" spans="1:5" s="274" customFormat="1" x14ac:dyDescent="0.25">
      <c r="A20" s="319"/>
      <c r="B20" s="319"/>
      <c r="C20" s="317"/>
      <c r="D20" s="396" t="s">
        <v>1735</v>
      </c>
      <c r="E20" s="278">
        <f>SUM(B12+B17+B22+B27+B32)</f>
        <v>1000000</v>
      </c>
    </row>
    <row r="21" spans="1:5" s="274" customFormat="1" x14ac:dyDescent="0.25">
      <c r="A21" s="319" t="s">
        <v>94</v>
      </c>
      <c r="B21" s="319"/>
      <c r="C21" s="317"/>
      <c r="D21" s="396" t="s">
        <v>213</v>
      </c>
      <c r="E21" s="278">
        <f>SUM(B13+B18+B23+B28+B33)</f>
        <v>1375000</v>
      </c>
    </row>
    <row r="22" spans="1:5" s="274" customFormat="1" x14ac:dyDescent="0.25">
      <c r="A22" s="320" t="s">
        <v>1734</v>
      </c>
      <c r="B22" s="323">
        <v>200000</v>
      </c>
      <c r="C22" s="317"/>
      <c r="D22" s="396" t="s">
        <v>214</v>
      </c>
      <c r="E22" s="278">
        <f>SUM(B14+B19+B24+B29+B34)</f>
        <v>675000</v>
      </c>
    </row>
    <row r="23" spans="1:5" s="274" customFormat="1" x14ac:dyDescent="0.25">
      <c r="A23" s="321" t="s">
        <v>1738</v>
      </c>
      <c r="B23" s="324">
        <v>400000</v>
      </c>
      <c r="C23" s="317"/>
      <c r="D23" s="317"/>
    </row>
    <row r="24" spans="1:5" s="274" customFormat="1" x14ac:dyDescent="0.25">
      <c r="A24" s="322" t="s">
        <v>1741</v>
      </c>
      <c r="B24" s="325">
        <v>150000</v>
      </c>
      <c r="C24" s="278"/>
      <c r="D24" s="279"/>
    </row>
    <row r="25" spans="1:5" s="274" customFormat="1" x14ac:dyDescent="0.25">
      <c r="A25" s="319"/>
      <c r="B25" s="319"/>
      <c r="C25" s="317"/>
      <c r="D25" s="317"/>
    </row>
    <row r="26" spans="1:5" s="274" customFormat="1" x14ac:dyDescent="0.25">
      <c r="A26" s="319" t="s">
        <v>21</v>
      </c>
      <c r="B26" s="319"/>
      <c r="C26" s="317"/>
      <c r="D26" s="317"/>
    </row>
    <row r="27" spans="1:5" s="274" customFormat="1" x14ac:dyDescent="0.25">
      <c r="A27" s="320" t="s">
        <v>1734</v>
      </c>
      <c r="B27" s="323">
        <v>225000</v>
      </c>
      <c r="C27" s="317"/>
      <c r="D27" s="317"/>
    </row>
    <row r="28" spans="1:5" s="274" customFormat="1" x14ac:dyDescent="0.25">
      <c r="A28" s="321" t="s">
        <v>1738</v>
      </c>
      <c r="B28" s="324">
        <v>500000</v>
      </c>
      <c r="C28" s="317"/>
      <c r="D28" s="317"/>
    </row>
    <row r="29" spans="1:5" s="274" customFormat="1" x14ac:dyDescent="0.25">
      <c r="A29" s="322" t="s">
        <v>1741</v>
      </c>
      <c r="B29" s="325">
        <v>200000</v>
      </c>
      <c r="C29" s="317"/>
      <c r="D29" s="317"/>
    </row>
    <row r="30" spans="1:5" s="274" customFormat="1" x14ac:dyDescent="0.25">
      <c r="A30" s="319"/>
      <c r="B30" s="326"/>
      <c r="C30" s="317"/>
      <c r="D30" s="317"/>
    </row>
    <row r="31" spans="1:5" s="274" customFormat="1" x14ac:dyDescent="0.25">
      <c r="A31" s="319" t="s">
        <v>11</v>
      </c>
      <c r="B31" s="319"/>
      <c r="C31" s="317"/>
      <c r="D31" s="317"/>
    </row>
    <row r="32" spans="1:5" s="274" customFormat="1" x14ac:dyDescent="0.25">
      <c r="A32" s="320" t="s">
        <v>1734</v>
      </c>
      <c r="B32" s="323">
        <v>475000</v>
      </c>
      <c r="C32" s="317"/>
      <c r="D32" s="317"/>
    </row>
    <row r="33" spans="1:10" s="274" customFormat="1" x14ac:dyDescent="0.25">
      <c r="A33" s="321" t="s">
        <v>1738</v>
      </c>
      <c r="B33" s="324">
        <v>275000</v>
      </c>
      <c r="C33" s="317"/>
      <c r="D33" s="317"/>
    </row>
    <row r="34" spans="1:10" s="274" customFormat="1" x14ac:dyDescent="0.25">
      <c r="A34" s="322" t="s">
        <v>1741</v>
      </c>
      <c r="B34" s="325">
        <v>125000</v>
      </c>
      <c r="C34" s="278"/>
      <c r="D34" s="279"/>
    </row>
    <row r="35" spans="1:10" s="274" customFormat="1" x14ac:dyDescent="0.25">
      <c r="A35" s="319"/>
      <c r="B35" s="326"/>
      <c r="C35" s="278"/>
      <c r="D35" s="279"/>
    </row>
    <row r="36" spans="1:10" s="274" customFormat="1" x14ac:dyDescent="0.25">
      <c r="A36" s="319"/>
      <c r="B36" s="326"/>
      <c r="C36" s="278"/>
      <c r="D36" s="279"/>
    </row>
    <row r="37" spans="1:10" s="274" customFormat="1" x14ac:dyDescent="0.25">
      <c r="A37" s="571" t="s">
        <v>1743</v>
      </c>
      <c r="B37" s="572"/>
      <c r="C37" s="573"/>
      <c r="D37" s="574"/>
    </row>
    <row r="38" spans="1:10" s="274" customFormat="1" x14ac:dyDescent="0.25">
      <c r="A38" s="437" t="s">
        <v>1745</v>
      </c>
      <c r="B38" s="442">
        <v>1000000</v>
      </c>
      <c r="C38" s="438"/>
      <c r="D38" s="443">
        <f>SUM(C46/B38)</f>
        <v>1.888495</v>
      </c>
    </row>
    <row r="39" spans="1:10" s="274" customFormat="1" x14ac:dyDescent="0.25">
      <c r="A39" s="281" t="s">
        <v>1736</v>
      </c>
      <c r="B39" s="439">
        <v>900000</v>
      </c>
      <c r="C39" s="440"/>
      <c r="D39" s="441">
        <f>SUM(C46/B39)</f>
        <v>2.0983277777777776</v>
      </c>
    </row>
    <row r="40" spans="1:10" s="274" customFormat="1" ht="47.25" x14ac:dyDescent="0.25">
      <c r="A40" s="294" t="s">
        <v>0</v>
      </c>
      <c r="B40" s="288" t="s">
        <v>1734</v>
      </c>
      <c r="C40" s="288" t="s">
        <v>702</v>
      </c>
      <c r="D40" s="295" t="s">
        <v>703</v>
      </c>
      <c r="E40" s="435" t="s">
        <v>1710</v>
      </c>
      <c r="F40" s="435" t="s">
        <v>1711</v>
      </c>
      <c r="I40" s="266" t="s">
        <v>1918</v>
      </c>
      <c r="J40" s="266"/>
    </row>
    <row r="41" spans="1:10" s="274" customFormat="1" x14ac:dyDescent="0.25">
      <c r="A41" s="266" t="s">
        <v>23</v>
      </c>
      <c r="B41" s="269">
        <f>SUM(B12)</f>
        <v>50000</v>
      </c>
      <c r="C41" s="269">
        <v>91080</v>
      </c>
      <c r="D41" s="356">
        <f>SUM(B41/B39)</f>
        <v>5.5555555555555552E-2</v>
      </c>
      <c r="E41" s="276">
        <f>SUM(C41/B41)</f>
        <v>1.8216000000000001</v>
      </c>
      <c r="F41" s="277">
        <f>SUM(C41-B41)</f>
        <v>41080</v>
      </c>
      <c r="I41" s="266" t="s">
        <v>23</v>
      </c>
      <c r="J41" s="269">
        <f>SUM(C41+C51+C60)</f>
        <v>243680</v>
      </c>
    </row>
    <row r="42" spans="1:10" x14ac:dyDescent="0.25">
      <c r="A42" s="266" t="s">
        <v>66</v>
      </c>
      <c r="B42" s="269">
        <f>SUM(B17)</f>
        <v>50000</v>
      </c>
      <c r="C42" s="357">
        <v>37800</v>
      </c>
      <c r="D42" s="356">
        <f>SUM(B42/B39)</f>
        <v>5.5555555555555552E-2</v>
      </c>
      <c r="E42" s="276">
        <f>SUM(C42/B42)</f>
        <v>0.75600000000000001</v>
      </c>
      <c r="F42" s="277">
        <f>SUM(C42-B42)</f>
        <v>-12200</v>
      </c>
      <c r="I42" s="266" t="s">
        <v>66</v>
      </c>
      <c r="J42" s="269">
        <f t="shared" ref="J42:J45" si="0">SUM(C42+C52+C61)</f>
        <v>385650</v>
      </c>
    </row>
    <row r="43" spans="1:10" x14ac:dyDescent="0.25">
      <c r="A43" s="266" t="s">
        <v>94</v>
      </c>
      <c r="B43" s="269">
        <f>SUM(B22)</f>
        <v>200000</v>
      </c>
      <c r="C43" s="269">
        <v>406680</v>
      </c>
      <c r="D43" s="356">
        <f>SUM(B43/B39)</f>
        <v>0.22222222222222221</v>
      </c>
      <c r="E43" s="276">
        <f>SUM(C43/B43)</f>
        <v>2.0333999999999999</v>
      </c>
      <c r="F43" s="277">
        <f>SUM(C43-B43)</f>
        <v>206680</v>
      </c>
      <c r="I43" s="266" t="s">
        <v>94</v>
      </c>
      <c r="J43" s="269">
        <f t="shared" si="0"/>
        <v>715330</v>
      </c>
    </row>
    <row r="44" spans="1:10" x14ac:dyDescent="0.25">
      <c r="A44" s="266" t="s">
        <v>21</v>
      </c>
      <c r="B44" s="269">
        <f>SUM(B27)</f>
        <v>225000</v>
      </c>
      <c r="C44" s="269">
        <v>285150</v>
      </c>
      <c r="D44" s="356">
        <f>SUM(B44/B39)</f>
        <v>0.25</v>
      </c>
      <c r="E44" s="276">
        <f>SUM(C44/B44)</f>
        <v>1.2673333333333334</v>
      </c>
      <c r="F44" s="277">
        <f>SUM(C44-B44)</f>
        <v>60150</v>
      </c>
      <c r="I44" s="266" t="s">
        <v>21</v>
      </c>
      <c r="J44" s="269">
        <f t="shared" si="0"/>
        <v>1177149</v>
      </c>
    </row>
    <row r="45" spans="1:10" x14ac:dyDescent="0.25">
      <c r="A45" s="266" t="s">
        <v>11</v>
      </c>
      <c r="B45" s="269">
        <v>500000</v>
      </c>
      <c r="C45" s="357">
        <v>1067785</v>
      </c>
      <c r="D45" s="356">
        <f>SUM(B45/B39)</f>
        <v>0.55555555555555558</v>
      </c>
      <c r="E45" s="276">
        <f>SUM(C45/B45)</f>
        <v>2.13557</v>
      </c>
      <c r="F45" s="277">
        <f>SUM(C45-B45)</f>
        <v>567785</v>
      </c>
      <c r="I45" s="266" t="s">
        <v>11</v>
      </c>
      <c r="J45" s="269">
        <f t="shared" si="0"/>
        <v>1468635</v>
      </c>
    </row>
    <row r="46" spans="1:10" x14ac:dyDescent="0.25">
      <c r="A46" s="281" t="s">
        <v>1496</v>
      </c>
      <c r="B46" s="272">
        <f>SUM(B41:B45)</f>
        <v>1025000</v>
      </c>
      <c r="C46" s="272">
        <f>SUM(C41:C45)</f>
        <v>1888495</v>
      </c>
      <c r="D46" s="292"/>
      <c r="I46" s="266"/>
      <c r="J46" s="269"/>
    </row>
    <row r="47" spans="1:10" x14ac:dyDescent="0.25">
      <c r="A47" s="318"/>
      <c r="B47" s="267"/>
      <c r="C47" s="267"/>
      <c r="D47" s="268"/>
    </row>
    <row r="48" spans="1:10" x14ac:dyDescent="0.25">
      <c r="A48" s="273" t="s">
        <v>1739</v>
      </c>
      <c r="B48" s="289">
        <v>900000</v>
      </c>
      <c r="C48" s="280"/>
      <c r="D48" s="285">
        <f>SUM(C56/B48)</f>
        <v>1.4240111111111111</v>
      </c>
    </row>
    <row r="49" spans="1:7" x14ac:dyDescent="0.25">
      <c r="A49" s="273" t="s">
        <v>1740</v>
      </c>
      <c r="B49" s="289">
        <v>1100000</v>
      </c>
      <c r="C49" s="280"/>
      <c r="D49" s="285">
        <f>SUM(C56/B49)</f>
        <v>1.1651</v>
      </c>
    </row>
    <row r="50" spans="1:7" ht="47.25" x14ac:dyDescent="0.25">
      <c r="A50" s="273" t="s">
        <v>0</v>
      </c>
      <c r="B50" s="280" t="s">
        <v>1738</v>
      </c>
      <c r="C50" s="280" t="s">
        <v>702</v>
      </c>
      <c r="D50" s="285" t="s">
        <v>703</v>
      </c>
      <c r="E50" s="435" t="s">
        <v>1710</v>
      </c>
      <c r="F50" s="435" t="s">
        <v>1711</v>
      </c>
    </row>
    <row r="51" spans="1:7" x14ac:dyDescent="0.25">
      <c r="A51" s="266" t="s">
        <v>23</v>
      </c>
      <c r="B51" s="269">
        <f>SUM(B13)</f>
        <v>75000</v>
      </c>
      <c r="C51" s="269">
        <v>73750</v>
      </c>
      <c r="D51" s="356">
        <f>SUM(B51/B48)</f>
        <v>8.3333333333333329E-2</v>
      </c>
      <c r="E51" s="436">
        <f>SUM(C51/B51)</f>
        <v>0.98333333333333328</v>
      </c>
      <c r="F51" s="277">
        <f>SUM(C51-B51)</f>
        <v>-1250</v>
      </c>
    </row>
    <row r="52" spans="1:7" x14ac:dyDescent="0.25">
      <c r="A52" s="266" t="s">
        <v>66</v>
      </c>
      <c r="B52" s="269">
        <f>SUM(B18)</f>
        <v>125000</v>
      </c>
      <c r="C52" s="357">
        <v>73200</v>
      </c>
      <c r="D52" s="356">
        <f>SUM(B52/B48)</f>
        <v>0.1388888888888889</v>
      </c>
      <c r="E52" s="436">
        <f>SUM(C52/B52)</f>
        <v>0.58560000000000001</v>
      </c>
      <c r="F52" s="277">
        <f>SUM(C52-B52)</f>
        <v>-51800</v>
      </c>
    </row>
    <row r="53" spans="1:7" x14ac:dyDescent="0.25">
      <c r="A53" s="266" t="s">
        <v>94</v>
      </c>
      <c r="B53" s="269">
        <f>SUM(B23)</f>
        <v>400000</v>
      </c>
      <c r="C53" s="269">
        <v>286700</v>
      </c>
      <c r="D53" s="356">
        <f>SUM(B53/B48)</f>
        <v>0.44444444444444442</v>
      </c>
      <c r="E53" s="436">
        <f>SUM(C53/B53)</f>
        <v>0.71675</v>
      </c>
      <c r="F53" s="277">
        <f>SUM(C53-B53)</f>
        <v>-113300</v>
      </c>
    </row>
    <row r="54" spans="1:7" x14ac:dyDescent="0.25">
      <c r="A54" s="266" t="s">
        <v>21</v>
      </c>
      <c r="B54" s="269">
        <f>SUM(B28)</f>
        <v>500000</v>
      </c>
      <c r="C54" s="426">
        <v>566560</v>
      </c>
      <c r="D54" s="356">
        <f>SUM(B54/B48)</f>
        <v>0.55555555555555558</v>
      </c>
      <c r="E54" s="436">
        <f>SUM(C54/B54)</f>
        <v>1.1331199999999999</v>
      </c>
      <c r="F54" s="277">
        <f>SUM(C54-B54)</f>
        <v>66560</v>
      </c>
    </row>
    <row r="55" spans="1:7" x14ac:dyDescent="0.25">
      <c r="A55" s="266" t="s">
        <v>11</v>
      </c>
      <c r="B55" s="269">
        <f>SUM(B33)</f>
        <v>275000</v>
      </c>
      <c r="C55" s="269">
        <v>281400</v>
      </c>
      <c r="D55" s="356">
        <f>SUM(B55/B48)</f>
        <v>0.30555555555555558</v>
      </c>
      <c r="E55" s="436">
        <f>SUM(C55/B55)</f>
        <v>1.0232727272727273</v>
      </c>
      <c r="F55" s="277">
        <f>SUM(C55-B55)</f>
        <v>6400</v>
      </c>
    </row>
    <row r="56" spans="1:7" x14ac:dyDescent="0.25">
      <c r="A56" s="282" t="s">
        <v>1496</v>
      </c>
      <c r="B56" s="280">
        <f>SUM(B51:B55)</f>
        <v>1375000</v>
      </c>
      <c r="C56" s="280">
        <f>SUM(C51:C55)</f>
        <v>1281610</v>
      </c>
      <c r="D56" s="285"/>
      <c r="E56" s="381"/>
    </row>
    <row r="57" spans="1:7" x14ac:dyDescent="0.25">
      <c r="A57" s="318"/>
      <c r="B57" s="267"/>
      <c r="C57" s="267"/>
      <c r="D57" s="268"/>
    </row>
    <row r="58" spans="1:7" x14ac:dyDescent="0.25">
      <c r="A58" s="283" t="s">
        <v>1742</v>
      </c>
      <c r="B58" s="290">
        <v>700000</v>
      </c>
      <c r="C58" s="286"/>
      <c r="D58" s="293"/>
    </row>
    <row r="59" spans="1:7" ht="47.25" x14ac:dyDescent="0.25">
      <c r="A59" s="283" t="s">
        <v>0</v>
      </c>
      <c r="B59" s="286" t="s">
        <v>1741</v>
      </c>
      <c r="C59" s="286" t="s">
        <v>702</v>
      </c>
      <c r="D59" s="293" t="s">
        <v>703</v>
      </c>
      <c r="E59" s="435" t="s">
        <v>1710</v>
      </c>
      <c r="F59" s="447" t="s">
        <v>1722</v>
      </c>
      <c r="G59" s="447" t="s">
        <v>1723</v>
      </c>
    </row>
    <row r="60" spans="1:7" x14ac:dyDescent="0.25">
      <c r="A60" s="266" t="s">
        <v>23</v>
      </c>
      <c r="B60" s="269">
        <f>SUM(B14)</f>
        <v>50000</v>
      </c>
      <c r="C60" s="269">
        <v>78850</v>
      </c>
      <c r="D60" s="356">
        <f>SUM(B60/B58)</f>
        <v>7.1428571428571425E-2</v>
      </c>
      <c r="E60" s="445">
        <f>SUM(C60/B60)</f>
        <v>1.577</v>
      </c>
      <c r="F60" s="277">
        <f>SUM(B60-C60)</f>
        <v>-28850</v>
      </c>
      <c r="G60" s="277">
        <f>SUM(F60/1)</f>
        <v>-28850</v>
      </c>
    </row>
    <row r="61" spans="1:7" x14ac:dyDescent="0.25">
      <c r="A61" s="266" t="s">
        <v>66</v>
      </c>
      <c r="B61" s="269">
        <f>SUM(B19)</f>
        <v>150000</v>
      </c>
      <c r="C61" s="269">
        <v>274650</v>
      </c>
      <c r="D61" s="356">
        <f>SUM(B61/B58)</f>
        <v>0.21428571428571427</v>
      </c>
      <c r="E61" s="445">
        <f>SUM(C61/B61)</f>
        <v>1.831</v>
      </c>
      <c r="F61" s="277">
        <f>SUM(B61-C61)</f>
        <v>-124650</v>
      </c>
      <c r="G61" s="277">
        <f>SUM(F61/1)</f>
        <v>-124650</v>
      </c>
    </row>
    <row r="62" spans="1:7" x14ac:dyDescent="0.25">
      <c r="A62" s="266" t="s">
        <v>94</v>
      </c>
      <c r="B62" s="269">
        <f>SUM(B24)</f>
        <v>150000</v>
      </c>
      <c r="C62" s="269">
        <v>21950</v>
      </c>
      <c r="D62" s="356">
        <f>SUM(B62/B58)</f>
        <v>0.21428571428571427</v>
      </c>
      <c r="E62" s="445">
        <f>SUM(C62/B62)</f>
        <v>0.14633333333333334</v>
      </c>
      <c r="F62" s="277">
        <f>SUM(B62-C62)</f>
        <v>128050</v>
      </c>
      <c r="G62" s="277">
        <f>SUM(F62/1)</f>
        <v>128050</v>
      </c>
    </row>
    <row r="63" spans="1:7" x14ac:dyDescent="0.25">
      <c r="A63" s="266" t="s">
        <v>21</v>
      </c>
      <c r="B63" s="269">
        <f>SUM(B29)</f>
        <v>200000</v>
      </c>
      <c r="C63" s="269">
        <v>325439</v>
      </c>
      <c r="D63" s="356">
        <f>SUM(B63/B58)</f>
        <v>0.2857142857142857</v>
      </c>
      <c r="E63" s="445">
        <f>SUM(C63/B63)</f>
        <v>1.6271949999999999</v>
      </c>
      <c r="F63" s="277">
        <f>SUM(B63-C63)</f>
        <v>-125439</v>
      </c>
      <c r="G63" s="277">
        <f>SUM(F63/1)</f>
        <v>-125439</v>
      </c>
    </row>
    <row r="64" spans="1:7" x14ac:dyDescent="0.25">
      <c r="A64" s="266" t="s">
        <v>11</v>
      </c>
      <c r="B64" s="269">
        <f>SUM(B34)</f>
        <v>125000</v>
      </c>
      <c r="C64" s="269">
        <v>119450</v>
      </c>
      <c r="D64" s="356">
        <f>SUM(B64/B58)</f>
        <v>0.17857142857142858</v>
      </c>
      <c r="E64" s="445">
        <f>SUM(C64/B64)</f>
        <v>0.9556</v>
      </c>
      <c r="F64" s="277">
        <f>SUM(B64-C64)</f>
        <v>5550</v>
      </c>
      <c r="G64" s="277">
        <f>SUM(F64/1)</f>
        <v>5550</v>
      </c>
    </row>
    <row r="65" spans="1:5" x14ac:dyDescent="0.25">
      <c r="A65" s="287" t="s">
        <v>1496</v>
      </c>
      <c r="B65" s="286">
        <f>SUM(B60:B64)</f>
        <v>675000</v>
      </c>
      <c r="C65" s="286">
        <f>SUM(C60:C64)</f>
        <v>820339</v>
      </c>
      <c r="D65" s="293"/>
    </row>
    <row r="66" spans="1:5" x14ac:dyDescent="0.25">
      <c r="A66" s="270"/>
      <c r="B66" s="269"/>
      <c r="C66" s="267"/>
      <c r="D66" s="268"/>
    </row>
    <row r="67" spans="1:5" x14ac:dyDescent="0.25">
      <c r="A67" s="329" t="s">
        <v>1731</v>
      </c>
      <c r="B67" s="330"/>
      <c r="C67" s="330"/>
      <c r="D67" s="331"/>
    </row>
    <row r="68" spans="1:5" x14ac:dyDescent="0.25">
      <c r="A68" s="271" t="s">
        <v>1732</v>
      </c>
      <c r="B68" s="272">
        <f>SUM(B65+B56+B46)</f>
        <v>3075000</v>
      </c>
      <c r="C68" s="272"/>
      <c r="D68" s="292"/>
    </row>
    <row r="69" spans="1:5" x14ac:dyDescent="0.25">
      <c r="A69" s="274"/>
      <c r="B69" s="278"/>
    </row>
    <row r="70" spans="1:5" x14ac:dyDescent="0.25">
      <c r="A70" s="274"/>
      <c r="B70" s="278"/>
    </row>
    <row r="71" spans="1:5" x14ac:dyDescent="0.25">
      <c r="A71" s="274"/>
      <c r="B71" s="278"/>
    </row>
    <row r="72" spans="1:5" ht="63" x14ac:dyDescent="0.25">
      <c r="A72" s="332" t="s">
        <v>1451</v>
      </c>
      <c r="B72" s="333" t="s">
        <v>1448</v>
      </c>
      <c r="C72" s="333" t="s">
        <v>1628</v>
      </c>
      <c r="D72" s="410" t="s">
        <v>1636</v>
      </c>
      <c r="E72" s="410" t="s">
        <v>1634</v>
      </c>
    </row>
    <row r="73" spans="1:5" x14ac:dyDescent="0.25">
      <c r="A73" s="296" t="s">
        <v>1449</v>
      </c>
      <c r="B73" s="267">
        <f>SUM(B12:B14)</f>
        <v>175000</v>
      </c>
      <c r="C73" s="268">
        <f>SUM(B73/B78)</f>
        <v>5.737704918032787E-2</v>
      </c>
      <c r="D73" s="269"/>
      <c r="E73" s="356"/>
    </row>
    <row r="74" spans="1:5" x14ac:dyDescent="0.25">
      <c r="A74" s="296" t="s">
        <v>1450</v>
      </c>
      <c r="B74" s="267">
        <f>SUM(B17:B19)</f>
        <v>325000</v>
      </c>
      <c r="C74" s="268">
        <f>SUM(B74/B78)</f>
        <v>0.10655737704918032</v>
      </c>
      <c r="D74" s="269"/>
      <c r="E74" s="356"/>
    </row>
    <row r="75" spans="1:5" x14ac:dyDescent="0.25">
      <c r="A75" s="296" t="s">
        <v>1452</v>
      </c>
      <c r="B75" s="267">
        <f>SUM(B22:B24)</f>
        <v>750000</v>
      </c>
      <c r="C75" s="268">
        <f>SUM(B75/B78)</f>
        <v>0.24590163934426229</v>
      </c>
      <c r="D75" s="269"/>
      <c r="E75" s="356"/>
    </row>
    <row r="76" spans="1:5" x14ac:dyDescent="0.25">
      <c r="A76" s="296" t="s">
        <v>1453</v>
      </c>
      <c r="B76" s="267">
        <f>SUM(B27:B29)</f>
        <v>925000</v>
      </c>
      <c r="C76" s="268">
        <f>SUM(B76/B78)</f>
        <v>0.30327868852459017</v>
      </c>
      <c r="D76" s="269"/>
      <c r="E76" s="356"/>
    </row>
    <row r="77" spans="1:5" x14ac:dyDescent="0.25">
      <c r="A77" s="296" t="s">
        <v>1454</v>
      </c>
      <c r="B77" s="267">
        <f>SUM(B32:B34)</f>
        <v>875000</v>
      </c>
      <c r="C77" s="268">
        <f>SUM(B77/B78)</f>
        <v>0.28688524590163933</v>
      </c>
      <c r="D77" s="269"/>
      <c r="E77" s="356"/>
    </row>
    <row r="78" spans="1:5" x14ac:dyDescent="0.25">
      <c r="A78" s="297" t="s">
        <v>1744</v>
      </c>
      <c r="B78" s="284">
        <f>SUM(B73:B77)</f>
        <v>3050000</v>
      </c>
      <c r="C78" s="291">
        <f>SUM(C73:C77)</f>
        <v>1</v>
      </c>
      <c r="D78" s="411">
        <f>SUM(D73:D77)</f>
        <v>0</v>
      </c>
      <c r="E78" s="412">
        <f>SUM(E73:E77)</f>
        <v>0</v>
      </c>
    </row>
    <row r="79" spans="1:5" x14ac:dyDescent="0.25">
      <c r="A79" s="276"/>
    </row>
    <row r="80" spans="1:5" x14ac:dyDescent="0.25">
      <c r="A80" s="296" t="s">
        <v>1637</v>
      </c>
      <c r="B80" s="267" t="s">
        <v>1638</v>
      </c>
      <c r="C80" s="267" t="s">
        <v>702</v>
      </c>
      <c r="D80" s="268" t="s">
        <v>1639</v>
      </c>
    </row>
    <row r="81" spans="1:4" x14ac:dyDescent="0.25">
      <c r="A81" s="266" t="s">
        <v>958</v>
      </c>
      <c r="B81" s="267">
        <v>325000</v>
      </c>
      <c r="C81" s="267"/>
      <c r="D81" s="268"/>
    </row>
    <row r="82" spans="1:4" x14ac:dyDescent="0.25">
      <c r="A82" s="266" t="s">
        <v>1733</v>
      </c>
      <c r="B82" s="267">
        <v>800000</v>
      </c>
      <c r="C82" s="267"/>
      <c r="D82" s="268"/>
    </row>
    <row r="83" spans="1:4" x14ac:dyDescent="0.25">
      <c r="A83" s="266" t="s">
        <v>960</v>
      </c>
      <c r="B83" s="267">
        <v>775000</v>
      </c>
      <c r="C83" s="267"/>
      <c r="D83" s="268"/>
    </row>
  </sheetData>
  <mergeCells count="2">
    <mergeCell ref="A9:B9"/>
    <mergeCell ref="A37:D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7</vt:i4>
      </vt:variant>
    </vt:vector>
  </HeadingPairs>
  <TitlesOfParts>
    <vt:vector size="38" baseType="lpstr">
      <vt:lpstr>Real Poss</vt:lpstr>
      <vt:lpstr>SR Working Plan</vt:lpstr>
      <vt:lpstr>Q2 2015</vt:lpstr>
      <vt:lpstr>Q1 2015</vt:lpstr>
      <vt:lpstr>Q4 2014 Goals</vt:lpstr>
      <vt:lpstr>Q3 2014 Goals</vt:lpstr>
      <vt:lpstr>Q2 2014 Goals</vt:lpstr>
      <vt:lpstr>Q1 2014 Goals</vt:lpstr>
      <vt:lpstr>Q4 2013 Goals</vt:lpstr>
      <vt:lpstr>Q3 2013 Goals</vt:lpstr>
      <vt:lpstr>Q2 2013 Goals</vt:lpstr>
      <vt:lpstr>Q1 2013 Goals</vt:lpstr>
      <vt:lpstr>MISSY Working Finance Plan</vt:lpstr>
      <vt:lpstr>Q1 2012 Goals</vt:lpstr>
      <vt:lpstr>Q2 2012 Goals</vt:lpstr>
      <vt:lpstr>Q3 2012 Goals</vt:lpstr>
      <vt:lpstr>Q4 Goals</vt:lpstr>
      <vt:lpstr>Oct Poss</vt:lpstr>
      <vt:lpstr>Q3 Goals</vt:lpstr>
      <vt:lpstr>Q1 Goals</vt:lpstr>
      <vt:lpstr>Jan Possibilites</vt:lpstr>
      <vt:lpstr>Feb Possibilities</vt:lpstr>
      <vt:lpstr>March Possibilites</vt:lpstr>
      <vt:lpstr>April Possibilities</vt:lpstr>
      <vt:lpstr>May Possibilites</vt:lpstr>
      <vt:lpstr>June Possibilities</vt:lpstr>
      <vt:lpstr>July Possibilites</vt:lpstr>
      <vt:lpstr>August Possibilities</vt:lpstr>
      <vt:lpstr>Sept Possibilities</vt:lpstr>
      <vt:lpstr>Q2 Goals</vt:lpstr>
      <vt:lpstr>Sheet1</vt:lpstr>
      <vt:lpstr>'Q2 2014 Goals'!_MailAutoSig</vt:lpstr>
      <vt:lpstr>'Jan Possibilites'!Print_Area</vt:lpstr>
      <vt:lpstr>'MISSY Working Finance Plan'!Print_Area</vt:lpstr>
      <vt:lpstr>'Q2 Goals'!Print_Area</vt:lpstr>
      <vt:lpstr>'Q3 Goals'!Print_Area</vt:lpstr>
      <vt:lpstr>'MISSY Working Finance Plan'!Print_Titles</vt:lpstr>
      <vt:lpstr>'SR Working Plan'!Print_Titles</vt:lpstr>
    </vt:vector>
  </TitlesOfParts>
  <Company>Democratic Congressional Campaign Committee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Melander</dc:creator>
  <cp:lastModifiedBy>Stella Ross</cp:lastModifiedBy>
  <cp:lastPrinted>2015-04-06T16:53:12Z</cp:lastPrinted>
  <dcterms:created xsi:type="dcterms:W3CDTF">2011-01-03T22:17:22Z</dcterms:created>
  <dcterms:modified xsi:type="dcterms:W3CDTF">2015-04-15T16:57:16Z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