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urna\Desktop\"/>
    </mc:Choice>
  </mc:AlternateContent>
  <xr:revisionPtr revIDLastSave="276" documentId="13_ncr:1_{F02BDC8A-5529-4FA7-A956-63FE226700DF}" xr6:coauthVersionLast="47" xr6:coauthVersionMax="47" xr10:uidLastSave="{D5B93F7A-4255-474A-ACF8-3043C2F21726}"/>
  <bookViews>
    <workbookView xWindow="-120" yWindow="-120" windowWidth="29040" windowHeight="15720" tabRatio="500" xr2:uid="{00000000-000D-0000-FFFF-FFFF00000000}"/>
  </bookViews>
  <sheets>
    <sheet name="Estimation paramétrique des coû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3" l="1"/>
  <c r="H19" i="3"/>
  <c r="D19" i="3"/>
  <c r="D12" i="3"/>
  <c r="D14" i="3"/>
  <c r="D13" i="3"/>
  <c r="D20" i="3"/>
  <c r="F15" i="3"/>
  <c r="F14" i="3"/>
  <c r="D17" i="3"/>
  <c r="F17" i="3"/>
  <c r="F5" i="3"/>
  <c r="F18" i="3"/>
  <c r="F12" i="3"/>
  <c r="F19" i="3"/>
  <c r="F20" i="3"/>
  <c r="F21" i="3"/>
  <c r="F22" i="3"/>
  <c r="F23" i="3"/>
  <c r="F6" i="3"/>
  <c r="F7" i="3"/>
  <c r="F16" i="3" l="1"/>
  <c r="F13" i="3"/>
  <c r="F8" i="3"/>
  <c r="F24" i="3"/>
  <c r="F1" i="3" l="1"/>
</calcChain>
</file>

<file path=xl/sharedStrings.xml><?xml version="1.0" encoding="utf-8"?>
<sst xmlns="http://schemas.openxmlformats.org/spreadsheetml/2006/main" count="35" uniqueCount="34">
  <si>
    <t>Fromagerie DIGICHEES - Refonte du SI</t>
  </si>
  <si>
    <t>COÛT TOTAL COMBINÉ :</t>
  </si>
  <si>
    <t>DÉPENSES DE PRODUIT</t>
  </si>
  <si>
    <t>NOM DE L’ÉLÉMENT</t>
  </si>
  <si>
    <t>DESCRIPTION DE L'ÉLÉMENT</t>
  </si>
  <si>
    <t>QUANTITÉ</t>
  </si>
  <si>
    <t>PRIX UNITAIRE</t>
  </si>
  <si>
    <t>TOTAL</t>
  </si>
  <si>
    <t>Serveur</t>
  </si>
  <si>
    <t>DÉPENSES DE PRODUIT TOTALES</t>
  </si>
  <si>
    <t>DÉPENSES DE MAIN D'ŒUVRE</t>
  </si>
  <si>
    <t>NOM DE LA TÂCHE</t>
  </si>
  <si>
    <t>DESCRIPTION DE LA TÂCHE</t>
  </si>
  <si>
    <t>NB JOURS</t>
  </si>
  <si>
    <t>TJM (€)</t>
  </si>
  <si>
    <t>Conception de l'architecture</t>
  </si>
  <si>
    <t>Création de la structure technique de l'application, inclus création de 6 maquettes, squelette base de données (5 jours, 3 dev)</t>
  </si>
  <si>
    <t>Développement backend/frontend - Fonctionnalité Administration</t>
  </si>
  <si>
    <r>
      <rPr>
        <sz val="11"/>
        <color rgb="FF000000"/>
        <rFont val="Century Gothic"/>
      </rPr>
      <t xml:space="preserve">Développement des fonctionnalités partie </t>
    </r>
    <r>
      <rPr>
        <b/>
        <i/>
        <sz val="11"/>
        <color rgb="FF000000"/>
        <rFont val="Century Gothic"/>
      </rPr>
      <t>Administration</t>
    </r>
    <r>
      <rPr>
        <sz val="11"/>
        <color rgb="FF000000"/>
        <rFont val="Century Gothic"/>
      </rPr>
      <t>, cp tests unitaires, d'intégration et fonctionnels</t>
    </r>
  </si>
  <si>
    <t>Développement backend/frontend - Fonctionnalité Opérateur Colis</t>
  </si>
  <si>
    <r>
      <rPr>
        <sz val="11"/>
        <color rgb="FF000000"/>
        <rFont val="Century Gothic"/>
      </rPr>
      <t xml:space="preserve">Développement des fonctionnalités partie </t>
    </r>
    <r>
      <rPr>
        <b/>
        <sz val="11"/>
        <color rgb="FF000000"/>
        <rFont val="Century Gothic"/>
      </rPr>
      <t>Opérateur Colis</t>
    </r>
    <r>
      <rPr>
        <sz val="11"/>
        <color rgb="FF000000"/>
        <rFont val="Century Gothic"/>
      </rPr>
      <t>, cp tests unitaires, d'intégration et fonctionnels</t>
    </r>
  </si>
  <si>
    <t>Développement backend/frontend - Fonctionnalité Opérateur Stock</t>
  </si>
  <si>
    <r>
      <rPr>
        <sz val="11"/>
        <color rgb="FF000000"/>
        <rFont val="Century Gothic"/>
      </rPr>
      <t xml:space="preserve">Développement des fonctionnalités partie </t>
    </r>
    <r>
      <rPr>
        <b/>
        <u/>
        <sz val="11"/>
        <color rgb="FF000000"/>
        <rFont val="Century Gothic"/>
      </rPr>
      <t>Opérateur Stock</t>
    </r>
    <r>
      <rPr>
        <sz val="11"/>
        <color rgb="FF000000"/>
        <rFont val="Century Gothic"/>
      </rPr>
      <t>, cp tests unitaires, d'intégration et fonctionnels</t>
    </r>
  </si>
  <si>
    <t>Migration des données existantes</t>
  </si>
  <si>
    <t>Migration de la base de données existante vers la nouvelle base de données</t>
  </si>
  <si>
    <t>Mise en production</t>
  </si>
  <si>
    <t>Mise en production de l'application, dernières corrections</t>
  </si>
  <si>
    <t>Formation</t>
  </si>
  <si>
    <t>Formation des utilisateurs sur le logiciel</t>
  </si>
  <si>
    <t>Frais de séjour</t>
  </si>
  <si>
    <t>Déplacement + logement de 3 développeurs (5 sem) - subventionné par le client (100€/jour par personne)</t>
  </si>
  <si>
    <t>Frais de repas</t>
  </si>
  <si>
    <t>Frais de repas (3 dev + 1 chef projet)</t>
  </si>
  <si>
    <t>TOTAL DES DÉPENSES DE MAIN-D’ŒUVRE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</si>
</sst>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 Gothic"/>
      <family val="1"/>
    </font>
    <font>
      <b/>
      <sz val="11"/>
      <color theme="0"/>
      <name val="Century Gothic"/>
      <family val="1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2"/>
      <color theme="1"/>
      <name val="Arial"/>
      <family val="2"/>
    </font>
    <font>
      <b/>
      <sz val="12"/>
      <color theme="6" tint="-0.249977111117893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rgb="FF000000"/>
      <name val="Century Gothic"/>
    </font>
    <font>
      <b/>
      <i/>
      <sz val="11"/>
      <color rgb="FF000000"/>
      <name val="Century Gothic"/>
    </font>
    <font>
      <b/>
      <sz val="11"/>
      <color rgb="FF000000"/>
      <name val="Century Gothic"/>
    </font>
    <font>
      <b/>
      <u/>
      <sz val="11"/>
      <color rgb="FF000000"/>
      <name val="Century Gothic"/>
    </font>
    <font>
      <b/>
      <sz val="14"/>
      <color theme="0" tint="-0.499984740745262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7" fillId="0" borderId="0" xfId="0" applyFont="1"/>
    <xf numFmtId="0" fontId="3" fillId="0" borderId="0" xfId="0" applyFont="1"/>
    <xf numFmtId="0" fontId="8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 indent="1"/>
    </xf>
    <xf numFmtId="0" fontId="6" fillId="3" borderId="1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indent="27"/>
    </xf>
    <xf numFmtId="0" fontId="4" fillId="7" borderId="0" xfId="0" applyFont="1" applyFill="1" applyAlignment="1">
      <alignment horizontal="left" vertical="center" indent="25"/>
    </xf>
    <xf numFmtId="0" fontId="4" fillId="6" borderId="4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indent="1"/>
    </xf>
    <xf numFmtId="0" fontId="6" fillId="8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6" fillId="8" borderId="1" xfId="1" applyNumberFormat="1" applyFont="1" applyFill="1" applyBorder="1" applyAlignment="1">
      <alignment vertical="center"/>
    </xf>
    <xf numFmtId="165" fontId="10" fillId="9" borderId="1" xfId="1" applyNumberFormat="1" applyFont="1" applyFill="1" applyBorder="1" applyAlignment="1">
      <alignment vertical="center"/>
    </xf>
    <xf numFmtId="165" fontId="6" fillId="3" borderId="1" xfId="1" applyNumberFormat="1" applyFont="1" applyFill="1" applyBorder="1" applyAlignment="1">
      <alignment vertical="center"/>
    </xf>
    <xf numFmtId="165" fontId="4" fillId="5" borderId="1" xfId="1" applyNumberFormat="1" applyFont="1" applyFill="1" applyBorder="1" applyAlignment="1">
      <alignment vertical="center"/>
    </xf>
    <xf numFmtId="9" fontId="0" fillId="0" borderId="0" xfId="0" applyNumberFormat="1"/>
    <xf numFmtId="0" fontId="6" fillId="3" borderId="1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vertical="center"/>
    </xf>
    <xf numFmtId="165" fontId="6" fillId="3" borderId="2" xfId="1" applyNumberFormat="1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8" xfId="1" applyNumberFormat="1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>
      <alignment vertical="center"/>
    </xf>
    <xf numFmtId="165" fontId="6" fillId="0" borderId="9" xfId="1" applyNumberFormat="1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 wrapText="1" indent="1"/>
    </xf>
    <xf numFmtId="0" fontId="6" fillId="3" borderId="3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left" vertical="center" wrapText="1" indent="1"/>
    </xf>
    <xf numFmtId="0" fontId="12" fillId="0" borderId="3" xfId="0" applyFont="1" applyBorder="1" applyAlignment="1">
      <alignment horizontal="left" vertical="center" wrapText="1" indent="1"/>
    </xf>
    <xf numFmtId="165" fontId="0" fillId="0" borderId="0" xfId="0" applyNumberForma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5" fontId="16" fillId="10" borderId="0" xfId="0" applyNumberFormat="1" applyFont="1" applyFill="1" applyAlignment="1">
      <alignment vertical="center"/>
    </xf>
  </cellXfs>
  <cellStyles count="12">
    <cellStyle name="Currency" xfId="1" builtinId="4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7" builtinId="9" hidden="1"/>
    <cellStyle name="Followed Hyperlink" xfId="2" builtinId="9" hidden="1"/>
    <cellStyle name="Followed Hyperlink" xfId="9" builtinId="9" hidden="1"/>
    <cellStyle name="Followed Hyperlink" xfId="8" builtinId="9" hidden="1"/>
    <cellStyle name="Normal" xfId="0" builtinId="0"/>
    <cellStyle name="Normal 2" xfId="11" xr:uid="{00000000-0005-0000-0000-000000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165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165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1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colors>
    <mruColors>
      <color rgb="FFEAEE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800067-0AC8-4FFF-ACA1-00B5CC492157}" name="Table3" displayName="Table3" ref="B11:F23" totalsRowShown="0" headerRowDxfId="8" headerRowBorderDxfId="6" tableBorderDxfId="7" totalsRowBorderDxfId="5">
  <autoFilter ref="B11:F23" xr:uid="{01800067-0AC8-4FFF-ACA1-00B5CC492157}"/>
  <tableColumns count="5">
    <tableColumn id="1" xr3:uid="{E9D8CDFC-6AFD-4F17-B738-1122D2640522}" name="NOM DE LA TÂCHE" dataDxfId="4"/>
    <tableColumn id="2" xr3:uid="{0A72F77A-2544-42E9-AB22-BAAE93993332}" name="DESCRIPTION DE LA TÂCHE" dataDxfId="3"/>
    <tableColumn id="3" xr3:uid="{35686C32-16A7-45FA-897A-E998AD5C33DB}" name="NB JOURS" dataDxfId="2"/>
    <tableColumn id="4" xr3:uid="{01DBAB36-C131-4EC9-9D3D-6D1F817328B6}" name="TJM (€)" dataDxfId="1"/>
    <tableColumn id="5" xr3:uid="{42DDF1C5-84A5-4C72-8042-5803381ED9F4}" name="TOTAL" dataDxfId="0">
      <calculatedColumnFormula>D12*E12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B1:L24"/>
  <sheetViews>
    <sheetView showGridLines="0" tabSelected="1" zoomScale="77" zoomScaleNormal="77" workbookViewId="0">
      <pane ySplit="1" topLeftCell="A2" activePane="bottomLeft" state="frozen"/>
      <selection pane="bottomLeft" activeCell="B2" sqref="B2"/>
    </sheetView>
  </sheetViews>
  <sheetFormatPr defaultColWidth="11.25" defaultRowHeight="15.75"/>
  <cols>
    <col min="1" max="1" width="3.375" customWidth="1"/>
    <col min="2" max="2" width="35.5" customWidth="1"/>
    <col min="3" max="3" width="52.125" customWidth="1"/>
    <col min="4" max="4" width="27.5" style="1" customWidth="1"/>
    <col min="5" max="5" width="27" customWidth="1"/>
    <col min="6" max="6" width="23.625" customWidth="1"/>
    <col min="7" max="7" width="3.375" customWidth="1"/>
  </cols>
  <sheetData>
    <row r="1" spans="2:10" s="8" customFormat="1" ht="26.1" customHeight="1">
      <c r="B1" s="19" t="s">
        <v>0</v>
      </c>
      <c r="C1" s="19"/>
      <c r="D1" s="45" t="s">
        <v>1</v>
      </c>
      <c r="E1" s="45"/>
      <c r="F1" s="48">
        <f>SUM(F8,F24)</f>
        <v>44317.5</v>
      </c>
      <c r="I1" s="10"/>
    </row>
    <row r="2" spans="2:10" s="8" customFormat="1" ht="9" customHeight="1">
      <c r="B2" s="9"/>
      <c r="C2" s="9"/>
      <c r="D2" s="9"/>
      <c r="E2" s="9"/>
      <c r="F2" s="9"/>
      <c r="G2" s="9"/>
      <c r="H2" s="9"/>
      <c r="I2" s="9"/>
    </row>
    <row r="3" spans="2:10" ht="22.15" customHeight="1">
      <c r="B3" s="15" t="s">
        <v>2</v>
      </c>
      <c r="C3" s="15"/>
      <c r="D3" s="15"/>
      <c r="E3" s="15"/>
      <c r="F3" s="15"/>
    </row>
    <row r="4" spans="2:10" ht="22.15" customHeight="1"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</row>
    <row r="5" spans="2:10" ht="18" customHeight="1">
      <c r="B5" s="7" t="s">
        <v>8</v>
      </c>
      <c r="C5" s="7"/>
      <c r="D5" s="6">
        <v>1</v>
      </c>
      <c r="E5" s="20">
        <v>880</v>
      </c>
      <c r="F5" s="20">
        <f>D5*E5</f>
        <v>880</v>
      </c>
    </row>
    <row r="6" spans="2:10" ht="18" customHeight="1">
      <c r="B6" s="17"/>
      <c r="C6" s="17"/>
      <c r="D6" s="18"/>
      <c r="E6" s="21">
        <v>0</v>
      </c>
      <c r="F6" s="21">
        <f t="shared" ref="F6" si="0">D6*E6</f>
        <v>0</v>
      </c>
    </row>
    <row r="7" spans="2:10" ht="18" customHeight="1">
      <c r="B7" s="7"/>
      <c r="C7" s="7"/>
      <c r="D7" s="6"/>
      <c r="E7" s="20">
        <v>0</v>
      </c>
      <c r="F7" s="20">
        <f t="shared" ref="F7" si="1">D7*E7</f>
        <v>0</v>
      </c>
    </row>
    <row r="8" spans="2:10" s="2" customFormat="1" ht="22.15" customHeight="1">
      <c r="B8" s="3"/>
      <c r="C8" s="3"/>
      <c r="D8" s="46" t="s">
        <v>9</v>
      </c>
      <c r="E8" s="47"/>
      <c r="F8" s="22">
        <f>SUM(F5:F7)</f>
        <v>880</v>
      </c>
    </row>
    <row r="9" spans="2:10" ht="17.25">
      <c r="B9" s="4"/>
      <c r="C9" s="4"/>
      <c r="D9" s="5"/>
      <c r="E9" s="3"/>
      <c r="F9" s="3"/>
    </row>
    <row r="10" spans="2:10" ht="22.15" customHeight="1">
      <c r="B10" s="14" t="s">
        <v>10</v>
      </c>
      <c r="C10" s="14"/>
      <c r="D10" s="14"/>
      <c r="E10" s="14"/>
      <c r="F10" s="14"/>
    </row>
    <row r="11" spans="2:10" ht="22.15" customHeight="1">
      <c r="B11" s="27" t="s">
        <v>11</v>
      </c>
      <c r="C11" s="13" t="s">
        <v>12</v>
      </c>
      <c r="D11" s="13" t="s">
        <v>13</v>
      </c>
      <c r="E11" s="13" t="s">
        <v>14</v>
      </c>
      <c r="F11" s="30" t="s">
        <v>7</v>
      </c>
    </row>
    <row r="12" spans="2:10" ht="51.75" customHeight="1">
      <c r="B12" s="28" t="s">
        <v>15</v>
      </c>
      <c r="C12" s="38" t="s">
        <v>16</v>
      </c>
      <c r="D12" s="6">
        <f>3*5</f>
        <v>15</v>
      </c>
      <c r="E12" s="20">
        <v>400</v>
      </c>
      <c r="F12" s="31">
        <f>D12*E12</f>
        <v>6000</v>
      </c>
    </row>
    <row r="13" spans="2:10" ht="45" customHeight="1">
      <c r="B13" s="39" t="s">
        <v>17</v>
      </c>
      <c r="C13" s="40" t="s">
        <v>18</v>
      </c>
      <c r="D13" s="12">
        <f>25+3</f>
        <v>28</v>
      </c>
      <c r="E13" s="23">
        <v>400</v>
      </c>
      <c r="F13" s="32">
        <f t="shared" ref="F13:F17" si="2">D13*E13</f>
        <v>11200</v>
      </c>
    </row>
    <row r="14" spans="2:10" ht="45" customHeight="1">
      <c r="B14" s="38" t="s">
        <v>19</v>
      </c>
      <c r="C14" s="41" t="s">
        <v>20</v>
      </c>
      <c r="D14" s="6">
        <f>25+2</f>
        <v>27</v>
      </c>
      <c r="E14" s="20">
        <v>400</v>
      </c>
      <c r="F14" s="31">
        <f t="shared" si="2"/>
        <v>10800</v>
      </c>
      <c r="J14" s="25"/>
    </row>
    <row r="15" spans="2:10" ht="45" customHeight="1">
      <c r="B15" s="39" t="s">
        <v>21</v>
      </c>
      <c r="C15" s="40" t="s">
        <v>22</v>
      </c>
      <c r="D15" s="12">
        <v>20</v>
      </c>
      <c r="E15" s="23">
        <v>400</v>
      </c>
      <c r="F15" s="32">
        <f t="shared" si="2"/>
        <v>8000</v>
      </c>
    </row>
    <row r="16" spans="2:10" ht="36" customHeight="1">
      <c r="B16" s="28" t="s">
        <v>23</v>
      </c>
      <c r="C16" s="38" t="s">
        <v>24</v>
      </c>
      <c r="D16" s="6">
        <v>3</v>
      </c>
      <c r="E16" s="20">
        <v>400</v>
      </c>
      <c r="F16" s="31">
        <f t="shared" si="2"/>
        <v>1200</v>
      </c>
    </row>
    <row r="17" spans="2:12" ht="30" customHeight="1">
      <c r="B17" s="29" t="s">
        <v>25</v>
      </c>
      <c r="C17" s="26" t="s">
        <v>26</v>
      </c>
      <c r="D17" s="12">
        <f>2</f>
        <v>2</v>
      </c>
      <c r="E17" s="23">
        <v>400</v>
      </c>
      <c r="F17" s="32">
        <f t="shared" si="2"/>
        <v>800</v>
      </c>
    </row>
    <row r="18" spans="2:12" ht="18" customHeight="1">
      <c r="B18" s="28" t="s">
        <v>27</v>
      </c>
      <c r="C18" s="7" t="s">
        <v>28</v>
      </c>
      <c r="D18" s="6">
        <v>3</v>
      </c>
      <c r="E18" s="20">
        <v>875</v>
      </c>
      <c r="F18" s="31">
        <f t="shared" ref="F18:F23" si="3">D18*E18</f>
        <v>2625</v>
      </c>
    </row>
    <row r="19" spans="2:12" ht="36" customHeight="1">
      <c r="B19" s="29" t="s">
        <v>29</v>
      </c>
      <c r="C19" s="26" t="s">
        <v>30</v>
      </c>
      <c r="D19" s="12">
        <f>2*4*5*0</f>
        <v>0</v>
      </c>
      <c r="E19" s="23">
        <v>100</v>
      </c>
      <c r="F19" s="32">
        <f t="shared" si="3"/>
        <v>0</v>
      </c>
      <c r="H19">
        <f>(3*5*5+1*5)*100</f>
        <v>8000</v>
      </c>
      <c r="J19">
        <v>20</v>
      </c>
      <c r="K19">
        <v>200</v>
      </c>
      <c r="L19">
        <f>J19*K19</f>
        <v>4000</v>
      </c>
    </row>
    <row r="20" spans="2:12" ht="18" customHeight="1">
      <c r="B20" s="29" t="s">
        <v>31</v>
      </c>
      <c r="C20" s="11" t="s">
        <v>32</v>
      </c>
      <c r="D20" s="12">
        <f>5*5*3</f>
        <v>75</v>
      </c>
      <c r="E20" s="23">
        <v>37.5</v>
      </c>
      <c r="F20" s="32">
        <f t="shared" si="3"/>
        <v>2812.5</v>
      </c>
      <c r="H20" s="42"/>
      <c r="J20">
        <v>1</v>
      </c>
    </row>
    <row r="21" spans="2:12" ht="18" customHeight="1">
      <c r="B21" s="28"/>
      <c r="C21" s="7"/>
      <c r="D21" s="6"/>
      <c r="E21" s="20">
        <v>0</v>
      </c>
      <c r="F21" s="31">
        <f t="shared" si="3"/>
        <v>0</v>
      </c>
    </row>
    <row r="22" spans="2:12" s="2" customFormat="1" ht="22.15" customHeight="1">
      <c r="B22" s="29"/>
      <c r="C22" s="11"/>
      <c r="D22" s="12"/>
      <c r="E22" s="23">
        <v>0</v>
      </c>
      <c r="F22" s="32">
        <f t="shared" si="3"/>
        <v>0</v>
      </c>
    </row>
    <row r="23" spans="2:12" ht="16.5">
      <c r="B23" s="33"/>
      <c r="C23" s="34"/>
      <c r="D23" s="35"/>
      <c r="E23" s="36">
        <v>0</v>
      </c>
      <c r="F23" s="37">
        <f t="shared" si="3"/>
        <v>0</v>
      </c>
    </row>
    <row r="24" spans="2:12" ht="17.25">
      <c r="B24" s="3"/>
      <c r="C24" s="3"/>
      <c r="D24" s="43" t="s">
        <v>33</v>
      </c>
      <c r="E24" s="44"/>
      <c r="F24" s="24">
        <f>SUM(F12:F23)</f>
        <v>43437.5</v>
      </c>
    </row>
  </sheetData>
  <mergeCells count="3">
    <mergeCell ref="D24:E24"/>
    <mergeCell ref="D1:E1"/>
    <mergeCell ref="D8:E8"/>
  </mergeCells>
  <phoneticPr fontId="9" type="noConversion"/>
  <pageMargins left="0.5" right="0.5" top="0.5" bottom="0.5" header="0" footer="0"/>
  <pageSetup paperSize="5" fitToWidth="0" fitToHeight="0" orientation="landscape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Gildas MONTCHO</cp:lastModifiedBy>
  <cp:revision/>
  <dcterms:created xsi:type="dcterms:W3CDTF">2015-09-24T17:51:54Z</dcterms:created>
  <dcterms:modified xsi:type="dcterms:W3CDTF">2025-01-17T11:35:26Z</dcterms:modified>
  <cp:category/>
  <cp:contentStatus/>
</cp:coreProperties>
</file>